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transpowernz-my.sharepoint.com/personal/micky_cave_transpower_co_nz/Documents/"/>
    </mc:Choice>
  </mc:AlternateContent>
  <xr:revisionPtr revIDLastSave="0" documentId="8_{4110FB95-E4A0-452F-A313-7D3DD2EA04B2}" xr6:coauthVersionLast="47" xr6:coauthVersionMax="47" xr10:uidLastSave="{00000000-0000-0000-0000-000000000000}"/>
  <bookViews>
    <workbookView xWindow="-120" yWindow="-120" windowWidth="29040" windowHeight="15720" tabRatio="590" xr2:uid="{C0DA835A-3661-4950-9E93-342D61BDFE1B}"/>
  </bookViews>
  <sheets>
    <sheet name="Title" sheetId="3" r:id="rId1"/>
    <sheet name="Cognos_Office_Connection_Cache" sheetId="4" state="veryHidden" r:id="rId2"/>
    <sheet name="Summary and Notes" sheetId="1" r:id="rId3"/>
    <sheet name="Version comparison" sheetId="10" r:id="rId4"/>
    <sheet name="Charges by GXP_GIP_DETERMINED" sheetId="6" r:id="rId5"/>
    <sheet name="Charges by Customer DETERMINTN" sheetId="7" r:id="rId6"/>
    <sheet name="Charges by Customer PROPOSAL" sheetId="5" r:id="rId7"/>
    <sheet name="Charges by GXP_GIP_PROPOSAL" sheetId="2" r:id="rId8"/>
  </sheets>
  <definedNames>
    <definedName name="__ITT3">#REF!</definedName>
    <definedName name="__SPA3">#REF!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xlnm._FilterDatabase" localSheetId="5" hidden="1">'Charges by Customer DETERMINTN'!$A$5:$O$5</definedName>
    <definedName name="_xlnm._FilterDatabase" localSheetId="6" hidden="1">'Charges by Customer PROPOSAL'!$A$5:$O$5</definedName>
    <definedName name="_xlnm._FilterDatabase" localSheetId="4" hidden="1">'Charges by GXP_GIP_DETERMINED'!$B$6:$AK$566</definedName>
    <definedName name="_xlnm._FilterDatabase" localSheetId="7" hidden="1">'Charges by GXP_GIP_PROPOSAL'!$A$6:$AR$696</definedName>
    <definedName name="_ITT3">#REF!</definedName>
    <definedName name="_lob2">#REF!</definedName>
    <definedName name="_SPA3">#REF!</definedName>
    <definedName name="abc">#REF!</definedName>
    <definedName name="ACC_CHK">#REF!</definedName>
    <definedName name="Actual">(PeriodInActual*(#REF!&gt;0))*PeriodInPlan</definedName>
    <definedName name="ActualBeyond">PeriodInActual*(#REF!&gt;0)</definedName>
    <definedName name="ActualCost">#REF!</definedName>
    <definedName name="actualscenario">#REF!</definedName>
    <definedName name="ActualYTD4">#REF!</definedName>
    <definedName name="add">#REF!</definedName>
    <definedName name="add_admin">#REF!</definedName>
    <definedName name="add_comm">#REF!</definedName>
    <definedName name="add_dctl">#REF!</definedName>
    <definedName name="add_ease">#REF!</definedName>
    <definedName name="add_hvdc">#REF!</definedName>
    <definedName name="add_subs">#REF!</definedName>
    <definedName name="add_tlan">#REF!</definedName>
    <definedName name="add_tran">#REF!</definedName>
    <definedName name="adj_admin">#REF!</definedName>
    <definedName name="adj_comm">#REF!</definedName>
    <definedName name="adj_dctl">#REF!</definedName>
    <definedName name="adj_ease">#REF!</definedName>
    <definedName name="adj_hvdc">#REF!</definedName>
    <definedName name="adj_subs">#REF!</definedName>
    <definedName name="adj_tlan">#REF!</definedName>
    <definedName name="adj_tran">#REF!</definedName>
    <definedName name="admin">#REF!</definedName>
    <definedName name="admin_add">#REF!</definedName>
    <definedName name="admin1">#REF!</definedName>
    <definedName name="ADMINDEP">#REF!</definedName>
    <definedName name="ADMN">#REF!</definedName>
    <definedName name="ADMN_DEP">#REF!</definedName>
    <definedName name="admn_depret">#REF!</definedName>
    <definedName name="admn_deptrf">#REF!</definedName>
    <definedName name="ADMN_NBV">#REF!</definedName>
    <definedName name="admn_ret">#REF!</definedName>
    <definedName name="admn_trf">#REF!</definedName>
    <definedName name="admn2">#REF!</definedName>
    <definedName name="ADMN3">#REF!</definedName>
    <definedName name="admnnbv">#REF!</definedName>
    <definedName name="ADMNRET">#REF!</definedName>
    <definedName name="ADMNTRF">#REF!</definedName>
    <definedName name="Alison">#REF!</definedName>
    <definedName name="Alison1">#REF!</definedName>
    <definedName name="Alison2">#REF!</definedName>
    <definedName name="Alison3">#REF!</definedName>
    <definedName name="Alison4">#REF!</definedName>
    <definedName name="Alison5">#REF!</definedName>
    <definedName name="Alison6">#REF!</definedName>
    <definedName name="Alison7">#REF!</definedName>
    <definedName name="AllMetals_4YrAvg">#REF!</definedName>
    <definedName name="Allocation_Sheet">#REF!</definedName>
    <definedName name="ALsion8">#REF!</definedName>
    <definedName name="Aluminium_4YrAvg">#REF!</definedName>
    <definedName name="AMT_400KV">#REF!</definedName>
    <definedName name="Answer1">OFFSET(#REF!,0,0,SUM(#REF!),1)</definedName>
    <definedName name="AsstRate">#REF!</definedName>
    <definedName name="AvailableReallocation">#REF!</definedName>
    <definedName name="Bearer">#REF!</definedName>
    <definedName name="Bearer.ID">#REF!</definedName>
    <definedName name="BillRange">#REF!</definedName>
    <definedName name="Budget">#REF!</definedName>
    <definedName name="Budget_name">#REF!</definedName>
    <definedName name="Budget_Period">#REF!</definedName>
    <definedName name="BUDGET_PREVIOUS">#REF!</definedName>
    <definedName name="BUDGET_PREVIOUS_INFLATED">#REF!</definedName>
    <definedName name="BUDGET_UPCOMING_INFLATED">#REF!</definedName>
    <definedName name="BUDGET_UPCOMING_UNINFLATED">#REF!</definedName>
    <definedName name="budgetscenario">#REF!</definedName>
    <definedName name="BusinessPlan">#REF!</definedName>
    <definedName name="cable">#REF!</definedName>
    <definedName name="cable.id">#REF!</definedName>
    <definedName name="CCApprovals">#REF!</definedName>
    <definedName name="Che">#REF!</definedName>
    <definedName name="Checked">#REF!</definedName>
    <definedName name="CLOSE">#REF!</definedName>
    <definedName name="Code">#REF!</definedName>
    <definedName name="COMM">#REF!</definedName>
    <definedName name="comm_add">#REF!</definedName>
    <definedName name="comm_dep">#REF!</definedName>
    <definedName name="comm_depret">#REF!</definedName>
    <definedName name="COMM_NBV">#REF!</definedName>
    <definedName name="comm_ret">#REF!</definedName>
    <definedName name="comm_trf">#REF!</definedName>
    <definedName name="comm2">#REF!</definedName>
    <definedName name="COMM3">#REF!</definedName>
    <definedName name="COMMDEP">#REF!</definedName>
    <definedName name="COMMENT1">#REF!</definedName>
    <definedName name="COMMENT2">#REF!</definedName>
    <definedName name="COMMENT3">#REF!</definedName>
    <definedName name="COMMENT4">#REF!</definedName>
    <definedName name="COMMENT5">#REF!</definedName>
    <definedName name="COMMENT6">#REF!</definedName>
    <definedName name="COMMENT7">#REF!</definedName>
    <definedName name="COMMENTS">#REF!</definedName>
    <definedName name="commnbv">#REF!</definedName>
    <definedName name="COMMRET">#REF!</definedName>
    <definedName name="comms">#REF!</definedName>
    <definedName name="Comms5">#REF!</definedName>
    <definedName name="CommsYTD5">#REF!</definedName>
    <definedName name="COMMTRF">#REF!</definedName>
    <definedName name="Completed">#REF!</definedName>
    <definedName name="Cond_RCP3">#REF!</definedName>
    <definedName name="Cond_RCP4">#REF!</definedName>
    <definedName name="Cond_RCP5">#REF!</definedName>
    <definedName name="Conductor">#REF!</definedName>
    <definedName name="config">#REF!</definedName>
    <definedName name="Consequences">#REF!</definedName>
    <definedName name="Copper_4YrAvg">#REF!</definedName>
    <definedName name="costcentre">#REF!</definedName>
    <definedName name="Cover_Sheet">#REF!</definedName>
    <definedName name="CPI_1011">#REF!</definedName>
    <definedName name="CPI_1112">#REF!</definedName>
    <definedName name="CPI_1213">#REF!</definedName>
    <definedName name="CPI_1314">#REF!</definedName>
    <definedName name="CPI_1415">#REF!</definedName>
    <definedName name="CPI_Index_1011">#REF!</definedName>
    <definedName name="CPI_Index_1112">#REF!</definedName>
    <definedName name="CPI_Index_1213">#REF!</definedName>
    <definedName name="CPI_Index_1314">#REF!</definedName>
    <definedName name="CPI_Index_1415">#REF!</definedName>
    <definedName name="CT_rate">#REF!</definedName>
    <definedName name="Cube">#REF!</definedName>
    <definedName name="Cube1">#REF!</definedName>
    <definedName name="Cube2">#REF!</definedName>
    <definedName name="Cube3">#REF!</definedName>
    <definedName name="Current_Forecast">#REF!</definedName>
    <definedName name="Current_Month">#REF!</definedName>
    <definedName name="Current_Month_Full">#REF!</definedName>
    <definedName name="CURRENT_PERIOD">#REF!</definedName>
    <definedName name="CURRENT_PERIOD_MMM_YY">#REF!</definedName>
    <definedName name="Current_year">#REF!</definedName>
    <definedName name="Current_YTD">#REF!</definedName>
    <definedName name="currentmonth">#REF!</definedName>
    <definedName name="dat">#REF!</definedName>
    <definedName name="data">#REF!</definedName>
    <definedName name="DataOrigin">#REF!</definedName>
    <definedName name="DataOriginAsset">#REF!</definedName>
    <definedName name="DataOriginFMISOC">#REF!</definedName>
    <definedName name="DataOriginMMS">#REF!</definedName>
    <definedName name="DCLADEP">#REF!</definedName>
    <definedName name="DCLADEP1">#REF!</definedName>
    <definedName name="DCLADEP2">#REF!</definedName>
    <definedName name="DCTL">#REF!</definedName>
    <definedName name="dctl_add">#REF!</definedName>
    <definedName name="DCTL_DEP">#REF!</definedName>
    <definedName name="DCTL_DEPRET">#REF!</definedName>
    <definedName name="DCTL_DEPTRF">#REF!</definedName>
    <definedName name="DCTL_NBV">#REF!</definedName>
    <definedName name="dctl_ret">#REF!</definedName>
    <definedName name="dctl_trf">#REF!</definedName>
    <definedName name="dctl_trf1">#REF!</definedName>
    <definedName name="DCTL1">#REF!</definedName>
    <definedName name="dctl2">#REF!</definedName>
    <definedName name="DCTL3">#REF!</definedName>
    <definedName name="DCTLDEP">#REF!</definedName>
    <definedName name="dctlnbv">#REF!</definedName>
    <definedName name="DCTLRET">#REF!</definedName>
    <definedName name="DCTLTRF">#REF!</definedName>
    <definedName name="dcyphamth">#REF!</definedName>
    <definedName name="dcyphaytd">#REF!</definedName>
    <definedName name="DECNBV">#REF!</definedName>
    <definedName name="dep">#REF!</definedName>
    <definedName name="dep_admin">#REF!</definedName>
    <definedName name="dep_comm">#REF!</definedName>
    <definedName name="dep_dctl">#REF!</definedName>
    <definedName name="dep_deptrf">#REF!</definedName>
    <definedName name="dep_hvdc">#REF!</definedName>
    <definedName name="dep_subs">#REF!</definedName>
    <definedName name="dep_tlan">#REF!</definedName>
    <definedName name="dep_tran">#REF!</definedName>
    <definedName name="depn">#REF!</definedName>
    <definedName name="Dept">#REF!</definedName>
    <definedName name="dist">#REF!</definedName>
    <definedName name="DIVISION" comment="Division Selected">#REF!</definedName>
    <definedName name="DivisionB">#REF!</definedName>
    <definedName name="dropdowns_todo">#REF!</definedName>
    <definedName name="e">#REF!</definedName>
    <definedName name="Earthwire">#REF!</definedName>
    <definedName name="EarthwireHardware">#REF!</definedName>
    <definedName name="EASE">#REF!</definedName>
    <definedName name="EASE_NBV">#REF!</definedName>
    <definedName name="easenbv">#REF!</definedName>
    <definedName name="EBIT">#REF!</definedName>
    <definedName name="ECs">#REF!</definedName>
    <definedName name="EDB_Name">#REF!</definedName>
    <definedName name="er">#REF!</definedName>
    <definedName name="Exp">#REF!</definedName>
    <definedName name="FEC">#REF!</definedName>
    <definedName name="fibre">#REF!</definedName>
    <definedName name="fibre.pairs">#REF!</definedName>
    <definedName name="fibre.size">#REF!</definedName>
    <definedName name="fibrep">#REF!</definedName>
    <definedName name="Financials_Sheet">#REF!</definedName>
    <definedName name="finish">#REF!</definedName>
    <definedName name="FMISTotalCost">#REF!</definedName>
    <definedName name="FORECAST_CURRENT">#REF!</definedName>
    <definedName name="FORECAST_SCENARIO">#REF!</definedName>
    <definedName name="forecastcube">#REF!</definedName>
    <definedName name="forecastscenario">#REF!</definedName>
    <definedName name="formula">#REF!</definedName>
    <definedName name="Foundation">#REF!</definedName>
    <definedName name="FrontMonth">#REF!</definedName>
    <definedName name="FULLYEAR">#REF!</definedName>
    <definedName name="fullyearratios">#REF!</definedName>
    <definedName name="g">#REF!</definedName>
    <definedName name="GenMargin">#REF!</definedName>
    <definedName name="ghh">#REF!</definedName>
    <definedName name="GRAPH_ACT">#REF!:OFFSET(#REF!,0,GRAPH_LENGTH)</definedName>
    <definedName name="GRAPH_AXIS">#REF!:OFFSET(#REF!,0,GRAPH_LENGTH)</definedName>
    <definedName name="GRAPH_CBUD">#REF!:OFFSET(#REF!,0,GRAPH_LENGTH)</definedName>
    <definedName name="GRAPH_FEC">#REF!:OFFSET(#REF!,0,GRAPH_LENGTH)</definedName>
    <definedName name="GRAPH_LENGTH">#REF!</definedName>
    <definedName name="GRAPH_OBUD">#REF!:OFFSET(#REF!,0,GRAPH_LENGTH)</definedName>
    <definedName name="h">#REF!</definedName>
    <definedName name="HeadingLevel02">#REF!</definedName>
    <definedName name="HeadingProject02">#REF!</definedName>
    <definedName name="Headings">#REF!</definedName>
    <definedName name="HeadingSite">#REF!</definedName>
    <definedName name="hj">#REF!</definedName>
    <definedName name="HVDC">#REF!</definedName>
    <definedName name="hvdc_add">#REF!</definedName>
    <definedName name="HVDC_DEP">#REF!</definedName>
    <definedName name="HVDC_DEPRET">#REF!</definedName>
    <definedName name="HVDC_NBV">#REF!</definedName>
    <definedName name="hvdc_ret">#REF!</definedName>
    <definedName name="hvdc_trf">#REF!</definedName>
    <definedName name="HVDC1">#REF!</definedName>
    <definedName name="hvdc2">#REF!</definedName>
    <definedName name="HVDC3">#REF!</definedName>
    <definedName name="HVDC5">#REF!</definedName>
    <definedName name="HVDCDEP">#REF!</definedName>
    <definedName name="hvdcnbv">#REF!</definedName>
    <definedName name="HVDCRET">#REF!</definedName>
    <definedName name="HVDCYTD5">#REF!</definedName>
    <definedName name="ID" localSheetId="5" hidden="1">"d82503db-edbd-4a86-9ced-f2cbb642187b"</definedName>
    <definedName name="ID" localSheetId="6" hidden="1">"1b68e990-c3a9-405f-b92f-a8a10a371ceb"</definedName>
    <definedName name="ID" localSheetId="4" hidden="1">"f47918d3-ced8-4395-bbc0-37c29103b02d"</definedName>
    <definedName name="ID" localSheetId="7" hidden="1">"08bbf76f-c71b-4621-a758-67e601eb33e5"</definedName>
    <definedName name="ID" localSheetId="1" hidden="1">"07de1851-330d-4b14-8b63-1b406b0b5732"</definedName>
    <definedName name="ID" localSheetId="2" hidden="1">"f97857af-fdcd-470d-bbb4-81f74c66dc97"</definedName>
    <definedName name="ID" localSheetId="0" hidden="1">"33a14fc6-104b-42db-b42e-cf75191fbbb0"</definedName>
    <definedName name="ID" localSheetId="3" hidden="1">"f97857af-fdcd-470d-bbb4-81f74c66dc97"</definedName>
    <definedName name="ID_400KV">#REF!</definedName>
    <definedName name="ID_CHK">#REF!</definedName>
    <definedName name="Incentive_rate">#REF!</definedName>
    <definedName name="Index">#REF!</definedName>
    <definedName name="Index_1011">#REF!</definedName>
    <definedName name="Index_1112">#REF!</definedName>
    <definedName name="Index_1213">#REF!</definedName>
    <definedName name="Index_1314">#REF!</definedName>
    <definedName name="Index_1415">#REF!</definedName>
    <definedName name="Indiv_Data">#REF!</definedName>
    <definedName name="Input_Sheet">#REF!</definedName>
    <definedName name="Insulators">#REF!</definedName>
    <definedName name="INTG">#REF!</definedName>
    <definedName name="intg2">#REF!</definedName>
    <definedName name="INTG3">#REF!</definedName>
    <definedName name="INTGDEP">#REF!</definedName>
    <definedName name="Introduction">#REF!</definedName>
    <definedName name="InverseCPI0910">#REF!</definedName>
    <definedName name="InverseCPI1011">#REF!</definedName>
    <definedName name="InverseCPI1112">#REF!</definedName>
    <definedName name="ITTmth">#REF!</definedName>
    <definedName name="ittytd">#REF!</definedName>
    <definedName name="ITTYTD3">#REF!</definedName>
    <definedName name="jhkgl">#REF!</definedName>
    <definedName name="jkh">#REF!</definedName>
    <definedName name="KEY">#REF!</definedName>
    <definedName name="L4MGR">#REF!</definedName>
    <definedName name="L5MGR">#REF!</definedName>
    <definedName name="LabourMargin">#REF!</definedName>
    <definedName name="Likelihood">#REF!</definedName>
    <definedName name="line_of_business">#REF!</definedName>
    <definedName name="list_deliverable_txt">#REF!</definedName>
    <definedName name="listd">#REF!</definedName>
    <definedName name="ListDataAssetTitle">#REF!</definedName>
    <definedName name="ListSumAmount">#REF!</definedName>
    <definedName name="ListTAMMS05">#REF!</definedName>
    <definedName name="ListTAMMSPivot">#REF!</definedName>
    <definedName name="ListTitle01">#REF!</definedName>
    <definedName name="ListTitleDataFMISOC">#REF!</definedName>
    <definedName name="ListTitleMMS">#REF!</definedName>
    <definedName name="lk">#REF!</definedName>
    <definedName name="ln">#REF!</definedName>
    <definedName name="Load">#REF!</definedName>
    <definedName name="LOB">#REF!</definedName>
    <definedName name="location">#REF!</definedName>
    <definedName name="Look">#REF!</definedName>
    <definedName name="LookUpTravel">#REF!</definedName>
    <definedName name="MAC">#REF!</definedName>
    <definedName name="majorassets">#REF!</definedName>
    <definedName name="map">#REF!</definedName>
    <definedName name="MAPPING">#REF!</definedName>
    <definedName name="MatMargin">#REF!</definedName>
    <definedName name="MAY">#REF!</definedName>
    <definedName name="MFAMthly">#REF!</definedName>
    <definedName name="MFAYTD">#REF!</definedName>
    <definedName name="Mgmt_Reports">#REF!</definedName>
    <definedName name="MMSArea01">#REF!</definedName>
    <definedName name="MMSRawDataRange">#REF!</definedName>
    <definedName name="MMSTotalCost">#REF!</definedName>
    <definedName name="MONTH">#REF!</definedName>
    <definedName name="MonthNames">#REF!</definedName>
    <definedName name="Months">#REF!</definedName>
    <definedName name="MthActual4">#REF!</definedName>
    <definedName name="MthPlan4">#REF!</definedName>
    <definedName name="Name">#REF!</definedName>
    <definedName name="nbv_admin">#REF!</definedName>
    <definedName name="nbv_comm">#REF!</definedName>
    <definedName name="nbv_dctl">#REF!</definedName>
    <definedName name="nbv_hvdc">#REF!</definedName>
    <definedName name="nbv_subs">#REF!</definedName>
    <definedName name="nbv_tran">#REF!</definedName>
    <definedName name="NBVDEC">#REF!</definedName>
    <definedName name="NEWPROJS">#REF!</definedName>
    <definedName name="NvsAnswerCol">"[Drill1]JRNLLAYOUT!$A$4:$A$2917"</definedName>
    <definedName name="NvsASD">"V2010-06-30"</definedName>
    <definedName name="NvsASD_1">"V2010-06-30"</definedName>
    <definedName name="NvsAutoDrillOk">"VN"</definedName>
    <definedName name="NvsDateToNumber">"Y"</definedName>
    <definedName name="NvsElapsedTime">0.000428240738983732</definedName>
    <definedName name="NvsElapsedTime_1">0.000428240738983732</definedName>
    <definedName name="NvsEndTime">40375.3912962963</definedName>
    <definedName name="NvsEndTime_1">40375.3912962963</definedName>
    <definedName name="NvsInstLang">"VENG"</definedName>
    <definedName name="NvsInstSpec">"%"</definedName>
    <definedName name="NvsInstSpec_1">"%"</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"%,X,RZT.ACCOUNT.,CZF.BUSINESS_UNIT."</definedName>
    <definedName name="NvsNplSpec_1">"%,X,RZT.ACCOUNT.,CZF.BUSINESS_UNIT."</definedName>
    <definedName name="NvsPanelBusUnit">"V"</definedName>
    <definedName name="NvsPanelEffdt">"V1900-01-01"</definedName>
    <definedName name="NvsPanelEffdt_1">"V1900-01-01"</definedName>
    <definedName name="NvsPanelSetid">"VTPG"</definedName>
    <definedName name="NvsPanelSetid_1">"VTPG"</definedName>
    <definedName name="NvsParentRef">"[CNSOL_WK.xls]Sheet1!$H$586"</definedName>
    <definedName name="NvsReqBU">"VTPGE"</definedName>
    <definedName name="NvsReqBUOnly">"VN"</definedName>
    <definedName name="NvsTransLed">"VN"</definedName>
    <definedName name="NvsTreeASD">"V2010-06-30"</definedName>
    <definedName name="NvsTreeASD_1">"V2010-06-30"</definedName>
    <definedName name="NvsValTbl.ACCOUNT">"GL_ACCOUNT_TBL"</definedName>
    <definedName name="NvsValTbl.BUSINESS_UNIT">"BUS_UNIT_TBL_FS"</definedName>
    <definedName name="NvsValTbl.DEPTID">"DEPT_TBL"</definedName>
    <definedName name="NvsValTbl.SCENARIO">"BD_SCENARIO_TBL"</definedName>
    <definedName name="ODV_Parent">#REF!</definedName>
    <definedName name="Original_BC_Expected_Date">#REF!</definedName>
    <definedName name="Outage_Windows">#REF!</definedName>
    <definedName name="Owner">#REF!</definedName>
    <definedName name="PAC">#REF!</definedName>
    <definedName name="Pal_Workbook_GUID" hidden="1">"6S1JHEHENLE191V518WIWCLK"</definedName>
    <definedName name="PercentComplete">PercentCompleteBeyond*PeriodInPlan</definedName>
    <definedName name="PercentCompleteBeyond">(#REF!=MEDIAN(#REF!,#REF!,#REF!+#REF!)*(#REF!&gt;0))*((#REF!&lt;(INT(#REF!+#REF!*#REF!)))+(#REF!=#REF!))*(#REF!&gt;0)</definedName>
    <definedName name="PERIOD">#REF!</definedName>
    <definedName name="PERIOD_LATEST">#REF!</definedName>
    <definedName name="period_selected">#REF!</definedName>
    <definedName name="PeriodInActual">#REF!=MEDIAN(#REF!,#REF!,#REF!+#REF!-1)</definedName>
    <definedName name="PeriodInPlan">#REF!=MEDIAN(#REF!,#REF!,#REF!+#REF!-1)</definedName>
    <definedName name="pete">#REF!</definedName>
    <definedName name="peteh">#REF!</definedName>
    <definedName name="PFM_CC">#REF!</definedName>
    <definedName name="Physicals_Sheet">#REF!</definedName>
    <definedName name="PL_AMT">#REF!</definedName>
    <definedName name="PL_KEY">#REF!</definedName>
    <definedName name="Plan">PeriodInPlan*(#REF!&gt;0)</definedName>
    <definedName name="PlantEquipMargin">#REF!</definedName>
    <definedName name="PlanYTD4">#REF!</definedName>
    <definedName name="PMDLValue">#REF!</definedName>
    <definedName name="Policy_Limit">#REF!</definedName>
    <definedName name="policylimit">#REF!</definedName>
    <definedName name="prevyeartodate">#REF!</definedName>
    <definedName name="PricingTable">#REF!</definedName>
    <definedName name="_xlnm.Print_Area" localSheetId="7">'Charges by GXP_GIP_PROPOSAL'!$A$1:$AK$498</definedName>
    <definedName name="_xlnm.Print_Area" localSheetId="2">'Summary and Notes'!$A$1:$T$95</definedName>
    <definedName name="_xlnm.Print_Area" localSheetId="0">Title!$A$1:$S$31</definedName>
    <definedName name="_xlnm.Print_Area" localSheetId="3">'Version comparison'!$A$1:$T$49</definedName>
    <definedName name="_xlnm.Print_Titles" localSheetId="7">'Charges by GXP_GIP_PROPOSAL'!$5:$6</definedName>
    <definedName name="Prior_year">#REF!</definedName>
    <definedName name="Priority">#REF!</definedName>
    <definedName name="PROFILE">#REF!</definedName>
    <definedName name="Project">#REF!</definedName>
    <definedName name="ProjectCode">#REF!</definedName>
    <definedName name="ProjectName">#REF!</definedName>
    <definedName name="PTD_ACT">#REF!</definedName>
    <definedName name="PTD_BUD">#REF!</definedName>
    <definedName name="Query">#REF!</definedName>
    <definedName name="rAccommodation" comment="BC:ACC REF">#REF!</definedName>
    <definedName name="rAccommodationCol" comment="BC:ACC COL REF">#REF!</definedName>
    <definedName name="rAccommodationRow" comment="BC:ACC ROW">OFFSET(#REF!,0,0, COUNTA(#REF!) - COUNTA(#REF!),1)</definedName>
    <definedName name="rActivity">OFFSET(#REF!,1,0, COUNTA(#REF!) - COUNTA(#REF!),1)</definedName>
    <definedName name="rActivityCode">OFFSET(#REF!,1,0, COUNTA(#REF!) - COUNTA(#REF!),1)</definedName>
    <definedName name="rActivityCodeData">OFFSET(#REF!,1,0, COUNTA(#REF!) - COUNTA(#REF!),1)</definedName>
    <definedName name="rActivityCodeList">OFFSET(#REF!,1,0, COUNTA(#REF!) - COUNTA(#REF!),1)</definedName>
    <definedName name="rActivityData">OFFSET(#REF!,1,0, COUNTA(#REF!) - COUNTA(#REF!),1)</definedName>
    <definedName name="rActivityList">OFFSET(#REF!,1,0, COUNTA(#REF!) - COUNTA(#REF!),1)</definedName>
    <definedName name="RangeSheet101">#REF!</definedName>
    <definedName name="rAssetDataAll">OFFSET(#REF!,0,0,COUNTA(#REF!) - COUNTA(#REF!),COUNTA(#REF!))</definedName>
    <definedName name="Rating">#REF!</definedName>
    <definedName name="rCategory">OFFSET(#REF!,1,0, COUNTA(#REF!) - COUNTA(#REF!),1)</definedName>
    <definedName name="rCategoryData">OFFSET(#REF!,1,0, COUNTA(#REF!) - COUNTA(#REF!),1)</definedName>
    <definedName name="rCompositeRatesColumn">#REF!</definedName>
    <definedName name="rCompositeRatesNormalTime">#REF!</definedName>
    <definedName name="rCompositeRatesOverTime">#REF!</definedName>
    <definedName name="rCompositeRatesRow">#REF!</definedName>
    <definedName name="RCP2_SCENARIO">#REF!</definedName>
    <definedName name="RCP2_SCENARIO_FTE">#REF!</definedName>
    <definedName name="RCP3_growth">#REF!</definedName>
    <definedName name="RCP4_growth">#REF!</definedName>
    <definedName name="RCP5_growth">#REF!</definedName>
    <definedName name="RCP6_growth">#REF!</definedName>
    <definedName name="rCrewRow">#REF!</definedName>
    <definedName name="rDataAll">OFFSET(#REF!,0,0,COUNTA(#REF!) - COUNTA(#REF!),COUNTA(#REF!))</definedName>
    <definedName name="Reallocated">#REF!</definedName>
    <definedName name="REPORT">#REF!</definedName>
    <definedName name="Results">#REF!</definedName>
    <definedName name="ResultsPg1">#REF!</definedName>
    <definedName name="ret">#REF!</definedName>
    <definedName name="ret_adj">#REF!</definedName>
    <definedName name="ret_comm">#REF!</definedName>
    <definedName name="ret_dctl">#REF!</definedName>
    <definedName name="ret_ease">#REF!</definedName>
    <definedName name="ret_hvdc">#REF!</definedName>
    <definedName name="ret_subs">#REF!</definedName>
    <definedName name="ret_tlan">#REF!</definedName>
    <definedName name="ret_tran">#REF!</definedName>
    <definedName name="Rev_Stream">#REF!</definedName>
    <definedName name="rInputAreaActivity">#REF!,#REF!,#REF!</definedName>
    <definedName name="rInputAreaActivity1">#REF!,#REF!,#REF!,#REF!,#REF!</definedName>
    <definedName name="rInputAreaAll">#REF!,#REF!,#REF!,#REF!</definedName>
    <definedName name="rInputAreaOptional">#REF!,#REF!,#REF!,#REF!,#REF!,#REF!</definedName>
    <definedName name="rInputAreaOptional1">#REF!,#REF!,#REF!,#REF!,#REF!,#REF!,#REF!</definedName>
    <definedName name="rInputAreaRestricted">#REF!,#REF!,#REF!,#REF!</definedName>
    <definedName name="rInputCompulsory">#REF!,#REF!,#REF!,#REF!</definedName>
    <definedName name="Risk_Categories">#REF!</definedName>
    <definedName name="Risk_Manager">#REF!</definedName>
    <definedName name="Risk_Percentage">#REF!</definedName>
    <definedName name="RiskAfterRecalcMacro" hidden="1">""</definedName>
    <definedName name="RiskAfterSimMacro" hidden="1">""</definedName>
    <definedName name="riskATSTbaselineRequested" hidden="1">TRUE</definedName>
    <definedName name="riskATSTboxGraph" hidden="1">TRUE</definedName>
    <definedName name="riskATSTcomparisonGraph" hidden="1">TRUE</definedName>
    <definedName name="riskATSThistogramGraph" hidden="1">FALSE</definedName>
    <definedName name="riskATSToutputStatistic" hidden="1">4</definedName>
    <definedName name="riskATSTprintReport" hidden="1">FALSE</definedName>
    <definedName name="riskATSTreportsInActiveBook" hidden="1">FALSE</definedName>
    <definedName name="riskATSTreportsSelected" hidden="1">TRUE</definedName>
    <definedName name="riskATSTsequentialStress" hidden="1">TRUE</definedName>
    <definedName name="riskATSTsummaryReport" hidden="1">TRUE</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HasSettings_1" hidden="1">7</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rLabourRateRow">OFFSET(#REF!, 1, 0, COUNTA(#REF!) - COUNTA(#REF!), 1 )</definedName>
    <definedName name="rLookupFilterList">OFFSET(#REF!,1,0, COUNTA(#REF!) - COUNTA(#REF!),6)</definedName>
    <definedName name="rMainCategory">OFFSET(#REF!,1,0, COUNTA(#REF!) - COUNTA(#REF!),1)</definedName>
    <definedName name="rMainCategoryData">OFFSET(#REF!,1,0, COUNTA(#REF!) - COUNTA(#REF!),1)</definedName>
    <definedName name="rMarkupHdrCol">#REF!</definedName>
    <definedName name="rMarkupHdrRow">#REF!</definedName>
    <definedName name="rMarkupNormal">#REF!</definedName>
    <definedName name="rMarkUpOH">#REF!</definedName>
    <definedName name="rMarkUpOHHdrRow">#REF!</definedName>
    <definedName name="rMarkupOvertime">#REF!</definedName>
    <definedName name="rMarkupPPI">#REF!</definedName>
    <definedName name="rMarkupPPIHdrRow">#REF!</definedName>
    <definedName name="rMarkupProdNormal">#REF!</definedName>
    <definedName name="rMarkupProdOvertime">#REF!</definedName>
    <definedName name="rMaterialRate">#REF!</definedName>
    <definedName name="rMaterialsCategoryList">OFFSET(#REF!, 1,0,COUNTA(#REF!) - COUNTA(#REF!),1)</definedName>
    <definedName name="rngServer">#REF!</definedName>
    <definedName name="rOther" comment="BC:OTHER REF">#REF!</definedName>
    <definedName name="rOtherCol" comment="BC:OtherCol ref">#REF!</definedName>
    <definedName name="rOtherRow" comment="BC:OTHER ROW REF">#REF!</definedName>
    <definedName name="Rounding">#REF!</definedName>
    <definedName name="rPlantOpCost">#REF!,#REF!</definedName>
    <definedName name="rPlantRateRow">#REF!</definedName>
    <definedName name="rPMRef">OFFSET(#REF!,1,0, COUNTA(#REF!) - COUNTA(#REF!),1)</definedName>
    <definedName name="rPMRefData">OFFSET(#REF!,1,0, COUNTA(#REF!) - COUNTA(#REF!),1)</definedName>
    <definedName name="rPMRefList">OFFSET(#REF!,1,0, COUNTA(#REF!) - COUNTA(#REF!),1)</definedName>
    <definedName name="rSortKey">#REF!</definedName>
    <definedName name="rSubCategory">OFFSET(#REF!, 1,0, COUNTA(#REF!) - COUNTA(#REF!), 1 )</definedName>
    <definedName name="rSubContractor">#REF!</definedName>
    <definedName name="rSubContractorCol">#REF!</definedName>
    <definedName name="rSubContractorRow">#REF!</definedName>
    <definedName name="rTranPlantLookup">#REF!</definedName>
    <definedName name="rTranPlantRates">#REF!</definedName>
    <definedName name="rUtilityType">OFFSET(#REF!,1,0, COUNTA(#REF!) - COUNTA(#REF!),1)</definedName>
    <definedName name="rWorkType">OFFSET(#REF!,1,0, COUNTA(#REF!) - COUNTA(#REF!),1)</definedName>
    <definedName name="rWorkTypeData">OFFSET(#REF!,1,0, COUNTA(#REF!) - COUNTA(#REF!),1)</definedName>
    <definedName name="sce">#REF!</definedName>
    <definedName name="Scenario">#REF!</definedName>
    <definedName name="Scenario_1">#REF!</definedName>
    <definedName name="Scenario_1_period">#REF!</definedName>
    <definedName name="Scenario_2">#REF!</definedName>
    <definedName name="Scenario_2_name">#REF!</definedName>
    <definedName name="Scenario_2_period">#REF!</definedName>
    <definedName name="Scenario_3">#REF!</definedName>
    <definedName name="Scenario_3_Name">#REF!</definedName>
    <definedName name="Scenario_3_Period">#REF!</definedName>
    <definedName name="Scenario_4">#REF!</definedName>
    <definedName name="Scenario_4_Name">#REF!</definedName>
    <definedName name="Scenario_4_Period">#REF!</definedName>
    <definedName name="Scenario_name">#REF!</definedName>
    <definedName name="Scenario_period">#REF!</definedName>
    <definedName name="Scenario1">#REF!</definedName>
    <definedName name="Scenario2">#REF!</definedName>
    <definedName name="Scenario3">#REF!</definedName>
    <definedName name="Scenario4">#REF!</definedName>
    <definedName name="scenario5">#REF!</definedName>
    <definedName name="Scn_TTYM">#REF!</definedName>
    <definedName name="ScnFin">#REF!</definedName>
    <definedName name="ScnReg">#REF!</definedName>
    <definedName name="Scope">#REF!</definedName>
    <definedName name="sdf">#REF!</definedName>
    <definedName name="SelectedMonthIndex">#REF!</definedName>
    <definedName name="SelectedYearIndex">#REF!</definedName>
    <definedName name="Server">#REF!</definedName>
    <definedName name="SERVER_TWO">#REF!</definedName>
    <definedName name="service">#REF!</definedName>
    <definedName name="service.list">#REF!</definedName>
    <definedName name="SimOpt_CheckPrecisionAfter" hidden="1">100</definedName>
    <definedName name="SimOpt_GotoSample" hidden="1">0</definedName>
    <definedName name="SimOpt_Macros0" hidden="1">""</definedName>
    <definedName name="SimOpt_Macros1" hidden="1">""</definedName>
    <definedName name="SimOpt_Macros2" hidden="1">""</definedName>
    <definedName name="SimOpt_Macros3" hidden="1">""</definedName>
    <definedName name="SimOpt_MacrosUsage" hidden="1">0</definedName>
    <definedName name="SimOpt_MinSimBufferSize" hidden="1">5000000</definedName>
    <definedName name="SimOpt_RefreshExcel" hidden="1">0</definedName>
    <definedName name="SimOpt_RefreshRate" hidden="1">10</definedName>
    <definedName name="SimOpt_SamplesCount" hidden="1">5000</definedName>
    <definedName name="SimOpt_Seed0" hidden="1">0</definedName>
    <definedName name="SimOpt_SeedFixed" hidden="1">0</definedName>
    <definedName name="SimOpt_SeedMultiplyType" hidden="1">0</definedName>
    <definedName name="SimOpt_ShowResultsAtEnd" hidden="1">1</definedName>
    <definedName name="SimOpt_SimName0" hidden="1">""</definedName>
    <definedName name="SimOpt_SimsCount" hidden="1">1</definedName>
    <definedName name="SimOpt_StopOnOutputError" hidden="1">0</definedName>
    <definedName name="Sites">#REF!</definedName>
    <definedName name="sites.use">#REF!</definedName>
    <definedName name="SL010C01ELEMS_01">"Full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010C01FMTNM">"dyn inc years"</definedName>
    <definedName name="SL010C01HND">287266265</definedName>
    <definedName name="SL0111FMTNM">213012976</definedName>
    <definedName name="SL011C01ELEMS_01">"Full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011C01FMTNM">"dyn inc years"</definedName>
    <definedName name="SL011C01HND">287266265</definedName>
    <definedName name="SL011EXPANDUP">"new P&amp;L years"</definedName>
    <definedName name="SL011L01C01DIMNM">"Full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01VIEWHND">-1</definedName>
    <definedName name="SL02VIEWHND">-1</definedName>
    <definedName name="SL03R01HND">-1</definedName>
    <definedName name="SL03R02HND">-1</definedName>
    <definedName name="SL03VIEWHND">-1</definedName>
    <definedName name="SL04R01HND">-1</definedName>
    <definedName name="SL04R02HND">-1</definedName>
    <definedName name="SL04VIEWHND">-1</definedName>
    <definedName name="SL05R01HND">-1</definedName>
    <definedName name="SL05R02HND">-1</definedName>
    <definedName name="SL05VIEWHND">-1</definedName>
    <definedName name="SL06R01HND">-1</definedName>
    <definedName name="SL06R02HND">-1</definedName>
    <definedName name="SL06VIEWHND">-1</definedName>
    <definedName name="SL07R01HND">-1</definedName>
    <definedName name="SL07R02HND">-1</definedName>
    <definedName name="SL07VIEWHND">-1</definedName>
    <definedName name="SL08R01HND">-1</definedName>
    <definedName name="SL08R02HND">-1</definedName>
    <definedName name="SL08VIEWHND">-1</definedName>
    <definedName name="SL09R01HND">-1</definedName>
    <definedName name="SL09R02HND">-1</definedName>
    <definedName name="SL09VIEWHND">-1</definedName>
    <definedName name="SL10R01HND">-1</definedName>
    <definedName name="SL10R02HND">-1</definedName>
    <definedName name="SL10VIEWHND">-1</definedName>
    <definedName name="SL11R01HND">-1</definedName>
    <definedName name="SL11R02HND">-1</definedName>
    <definedName name="SL11VIEWHND">-1</definedName>
    <definedName name="SL121FMTNM">213012976</definedName>
    <definedName name="SL12ELEMS_01">"new P&amp;L years"</definedName>
    <definedName name="SL12EXPANDUP">"new P&amp;L years"</definedName>
    <definedName name="SL12L01C01ALIAS">"Full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2L01C01DIMNM">"Full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2PANDUP">213012976</definedName>
    <definedName name="SL12R01HND">-1</definedName>
    <definedName name="SL12R02HND">-1</definedName>
    <definedName name="SL12VIEWHND">-1</definedName>
    <definedName name="SL131FMTNM">213012976</definedName>
    <definedName name="SL13ELEMS_01">"new P&amp;L years"</definedName>
    <definedName name="SL13EXPANDUP">"new P&amp;L years"</definedName>
    <definedName name="SL13L01C01ALIAS">"Full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3L01C01DIMNM">"Full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3PANDUP">213012976</definedName>
    <definedName name="SL13R01HND">-1</definedName>
    <definedName name="SL13R02HND">-1</definedName>
    <definedName name="SL13VIEWHND">-1</definedName>
    <definedName name="SL141FMTNM">213012976</definedName>
    <definedName name="SL14ELEMS_01">"new P&amp;L years"</definedName>
    <definedName name="SL14EXPANDUP">"new P&amp;L years"</definedName>
    <definedName name="SL14L01C01ALIAS">"Full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4L01C01DIMNM">"Full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4PANDUP">213012976</definedName>
    <definedName name="SL14R01HND">-1</definedName>
    <definedName name="SL14R02HND">-1</definedName>
    <definedName name="SL14VIEWHND">-1</definedName>
    <definedName name="SL151FMTNM">213012976</definedName>
    <definedName name="SL15ELEMS_01">"new P&amp;L years"</definedName>
    <definedName name="SL15EXPANDUP">"new P&amp;L years"</definedName>
    <definedName name="SL15L01C01ALIAS">"Full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5L01C01DIMNM">"Full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5PANDUP">213012976</definedName>
    <definedName name="SL15R01HND">-1</definedName>
    <definedName name="SL15R02HND">-1</definedName>
    <definedName name="SL15VIEWHND">-1</definedName>
    <definedName name="SL161FMTNM">213012976</definedName>
    <definedName name="SL16ELEMS_01">"new P&amp;L years"</definedName>
    <definedName name="SL16EXPANDUP">"new P&amp;L years"</definedName>
    <definedName name="SL16L01C01ALIAS">"Full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6L01C01DIMNM">"Full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6PANDUP">213012976</definedName>
    <definedName name="SL16R01HND">-1</definedName>
    <definedName name="SL16R02HND">-1</definedName>
    <definedName name="SL16VIEWHND">-1</definedName>
    <definedName name="SL171FMTNM">213012976</definedName>
    <definedName name="SL17ELEMS_01">"new P&amp;L years"</definedName>
    <definedName name="SL17EXPANDUP">"new P&amp;L years"</definedName>
    <definedName name="SL17L01C01ALIAS">"Full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7L01C01DIMNM">"Full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7PANDUP">213012976</definedName>
    <definedName name="SL17R01HND">-1</definedName>
    <definedName name="SL17R02HND">-1</definedName>
    <definedName name="SL17VIEWHND">-1</definedName>
    <definedName name="SL181FMTNM">213012976</definedName>
    <definedName name="SL18ELEMS_01">"new P&amp;L years"</definedName>
    <definedName name="SL18EXPANDUP">"new P&amp;L years"</definedName>
    <definedName name="SL18L01C01ALIAS">"Full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8L01C01DIMNM">"Full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8PANDUP">213012976</definedName>
    <definedName name="SL18R01HND">-1</definedName>
    <definedName name="SL18R02HND">-1</definedName>
    <definedName name="SL18VIEWHND">-1</definedName>
    <definedName name="SL191FMTNM">213012976</definedName>
    <definedName name="SL19ELEMS_01">"new P&amp;L years"</definedName>
    <definedName name="SL19EXPANDUP">"new P&amp;L years"</definedName>
    <definedName name="SL19L01C01ALIAS">"Full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9L01C01DIMNM">"Full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19PANDUP">213012976</definedName>
    <definedName name="SL19R01HND">-1</definedName>
    <definedName name="SL19R02HND">-1</definedName>
    <definedName name="SL19VIEWHND">-1</definedName>
    <definedName name="SL201FMTNM">213012976</definedName>
    <definedName name="SL20ELEMS_01">"new P&amp;L years"</definedName>
    <definedName name="SL20EXPANDUP">"new P&amp;L years"</definedName>
    <definedName name="SL20L01C01ALIAS">"Full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20L01C01DIMNM">"Full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20PANDUP">213012976</definedName>
    <definedName name="SL20R01HND">-1</definedName>
    <definedName name="SL20R02HND">-1</definedName>
    <definedName name="SL20VIEWHND">-1</definedName>
    <definedName name="SL211FMTNM">213012976</definedName>
    <definedName name="SL21CHARTPLOTBY">1</definedName>
    <definedName name="SL21CHARTREF">"BP and MPR P&amp;L.xls_x001D_Sheet1_x001D_Chart 1"</definedName>
    <definedName name="SL21ELEMS_01">"new P&amp;L years"</definedName>
    <definedName name="SL21EXPANDUP">"new P&amp;L years"</definedName>
    <definedName name="SL21L01C01ALIAS">"Full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21L01C01DIMNM">"Full Year 2007/08_x001E_Full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21PANDUP">213012976</definedName>
    <definedName name="SL21R01HND">-1</definedName>
    <definedName name="SL21R02HND">-1</definedName>
    <definedName name="SL21VIEWHND">-1</definedName>
    <definedName name="SL22R01HND">-1</definedName>
    <definedName name="SL22R02HND">-1</definedName>
    <definedName name="SL22VIEWHND">-1</definedName>
    <definedName name="SL23C01ELEMS_01">"Full Year 2008/09_x001E_Full Year 2009/10_x001E_Full Year 2010/11_x001E_Full Year 2011/12_x001E_Full Year 2012/13_x001E_Full Year 2013/14_x001E_Full Year 2014/15_x001E_Full Year 2015/16_x001E_Full Year 2016/17_x001E_Full Year 2017/18_x001E_Full Year 2018/19_x001E_"</definedName>
    <definedName name="SL23C01FMTNM">"dyn inc years"</definedName>
    <definedName name="SL23C01HND">287266265</definedName>
    <definedName name="SL23VIEWHND">-1</definedName>
    <definedName name="SL24R01HND">-1</definedName>
    <definedName name="SL24R02HND">-1</definedName>
    <definedName name="SL24VIEWHND">-1</definedName>
    <definedName name="slan2">#REF!</definedName>
    <definedName name="SLAN3">#REF!</definedName>
    <definedName name="SLANTRF">#REF!</definedName>
    <definedName name="sMainCategorySummary">#REF!</definedName>
    <definedName name="soft2">#REF!</definedName>
    <definedName name="SOFT3">#REF!</definedName>
    <definedName name="SPAYTD3">#REF!</definedName>
    <definedName name="SpendPlanDevelopment">#REF!</definedName>
    <definedName name="SpendPlanExecution">#REF!</definedName>
    <definedName name="SPERef">#REF!</definedName>
    <definedName name="StaffCosts">#REF!</definedName>
    <definedName name="STAGES">#REF!</definedName>
    <definedName name="start">#REF!</definedName>
    <definedName name="status">#REF!</definedName>
    <definedName name="Steel_4YrAvg">#REF!</definedName>
    <definedName name="SubConMargin">#REF!</definedName>
    <definedName name="SUBS">#REF!</definedName>
    <definedName name="subs_add">#REF!</definedName>
    <definedName name="SUBS_DEP">#REF!</definedName>
    <definedName name="SUBS_DEPRET">#REF!</definedName>
    <definedName name="SUBS_DEPTRF">#REF!</definedName>
    <definedName name="SUBS_NBV">#REF!</definedName>
    <definedName name="subs_ret">#REF!</definedName>
    <definedName name="subs_trf">#REF!</definedName>
    <definedName name="subs1">#REF!</definedName>
    <definedName name="subs2">#REF!</definedName>
    <definedName name="SUBS3">#REF!</definedName>
    <definedName name="Subs5">#REF!</definedName>
    <definedName name="SUBSDEP">#REF!</definedName>
    <definedName name="subsnbv">#REF!</definedName>
    <definedName name="SUBSRET">#REF!</definedName>
    <definedName name="SubsYTD3">#REF!</definedName>
    <definedName name="SubsYTD5">#REF!</definedName>
    <definedName name="SupvFactor">#REF!</definedName>
    <definedName name="SupvRate">#REF!</definedName>
    <definedName name="sUser">#REF!</definedName>
    <definedName name="sUtilityTypeSummary">#REF!</definedName>
    <definedName name="SwitchFactor">#REF!</definedName>
    <definedName name="sWorkTypeSummary">#REF!</definedName>
    <definedName name="SX01R22ENABLE">1</definedName>
    <definedName name="SXBNDDSP">0</definedName>
    <definedName name="TableAssets">#REF!</definedName>
    <definedName name="TableAssets01">#REF!</definedName>
    <definedName name="TableAssets02">#REF!</definedName>
    <definedName name="TableDataAsset">#REF!</definedName>
    <definedName name="TableFMISData01">#REF!</definedName>
    <definedName name="TableFMISDataOC01">#REF!</definedName>
    <definedName name="TableMMSData01">#REF!</definedName>
    <definedName name="TableName">"Dummy"</definedName>
    <definedName name="TableTAMMS">#REF!</definedName>
    <definedName name="TableTAMMS05">#REF!</definedName>
    <definedName name="TableTAMMSPivot">#REF!</definedName>
    <definedName name="TableTAMMSPivot01">#REF!</definedName>
    <definedName name="TableTemp02">#REF!</definedName>
    <definedName name="TableTransactions01">#REF!</definedName>
    <definedName name="TableTransactions02">#REF!</definedName>
    <definedName name="TADate">#REF!</definedName>
    <definedName name="Team">#REF!</definedName>
    <definedName name="TechRate">#REF!</definedName>
    <definedName name="Test">#REF!</definedName>
    <definedName name="tlan">#REF!</definedName>
    <definedName name="tlan2">#REF!</definedName>
    <definedName name="TLAN3">#REF!</definedName>
    <definedName name="tlan4">#REF!</definedName>
    <definedName name="TLANDEP\">#REF!</definedName>
    <definedName name="tm1\\_2_H">"{ ""server"" : ""http://ndctm1-prdapp01.transpower.co.nz"", ""cube"" : ""{ \""server\"" : \""Transpower\"", \""cube\"" : \""TP_Project_ReportingD2\""}""}"</definedName>
    <definedName name="TM1REBUILDOPTION">1</definedName>
    <definedName name="Totals">#REF!</definedName>
    <definedName name="Tower">#REF!</definedName>
    <definedName name="tpnz">#REF!</definedName>
    <definedName name="TPProjectManager">#REF!</definedName>
    <definedName name="tprm">#REF!</definedName>
    <definedName name="TPRM_SCENARIO">#REF!</definedName>
    <definedName name="TPRM_VALUES">#REF!</definedName>
    <definedName name="TradeRate">#REF!</definedName>
    <definedName name="TRAN">#REF!</definedName>
    <definedName name="tran_add">#REF!</definedName>
    <definedName name="TRAN_DEP">#REF!</definedName>
    <definedName name="TRAN_DEPRET">#REF!</definedName>
    <definedName name="TRAN_NBV">#REF!</definedName>
    <definedName name="tran_ret">#REF!</definedName>
    <definedName name="tran_trf">#REF!</definedName>
    <definedName name="TRAN3">#REF!</definedName>
    <definedName name="trannbv">#REF!</definedName>
    <definedName name="TRANRET">#REF!</definedName>
    <definedName name="Trans_RCP3">#REF!</definedName>
    <definedName name="Trans_RCP4">#REF!</definedName>
    <definedName name="Trans_RCP5">#REF!</definedName>
    <definedName name="Trans3">#REF!</definedName>
    <definedName name="Trans5">#REF!</definedName>
    <definedName name="TransYTD3">#REF!</definedName>
    <definedName name="TransYTD5">#REF!</definedName>
    <definedName name="TRANTRF">#REF!</definedName>
    <definedName name="trialbalance">#REF!</definedName>
    <definedName name="unapproved_listed">#REF!</definedName>
    <definedName name="unapproved_major">#REF!</definedName>
    <definedName name="UnplannedSysMins">#REF!</definedName>
    <definedName name="value">#REF!</definedName>
    <definedName name="Values">#REF!</definedName>
    <definedName name="VehicleFactor">#REF!</definedName>
    <definedName name="VehicleRate">#REF!</definedName>
    <definedName name="WACC">#REF!</definedName>
    <definedName name="WACC2_pt">#REF!</definedName>
    <definedName name="Wholesale">#REF!</definedName>
    <definedName name="xcaxc">#REF!</definedName>
    <definedName name="XDO_?XDOFIELD1?">#REF!</definedName>
    <definedName name="XDO_?XDOFIELD10?">#REF!</definedName>
    <definedName name="XDO_?XDOFIELD11?">#REF!</definedName>
    <definedName name="XDO_?XDOFIELD12?">#REF!</definedName>
    <definedName name="XDO_?XDOFIELD13?">#REF!</definedName>
    <definedName name="XDO_?XDOFIELD14?">#REF!</definedName>
    <definedName name="XDO_?XDOFIELD15?">#REF!</definedName>
    <definedName name="XDO_?XDOFIELD16?">#REF!</definedName>
    <definedName name="XDO_?XDOFIELD17?">#REF!</definedName>
    <definedName name="XDO_?XDOFIELD18?">#REF!</definedName>
    <definedName name="XDO_?XDOFIELD19?">#REF!</definedName>
    <definedName name="XDO_?XDOFIELD2?">#REF!</definedName>
    <definedName name="XDO_?XDOFIELD20?">#REF!</definedName>
    <definedName name="XDO_?XDOFIELD21?">#REF!</definedName>
    <definedName name="XDO_?XDOFIELD22?">#REF!</definedName>
    <definedName name="XDO_?XDOFIELD23?">#REF!</definedName>
    <definedName name="XDO_?XDOFIELD24?">#REF!</definedName>
    <definedName name="XDO_?XDOFIELD25?">#REF!</definedName>
    <definedName name="XDO_?XDOFIELD26?">#REF!</definedName>
    <definedName name="XDO_?XDOFIELD27?">#REF!</definedName>
    <definedName name="XDO_?XDOFIELD28?">#REF!</definedName>
    <definedName name="XDO_?XDOFIELD29?">#REF!</definedName>
    <definedName name="XDO_?XDOFIELD3?">#REF!</definedName>
    <definedName name="XDO_?XDOFIELD30?">#REF!</definedName>
    <definedName name="XDO_?XDOFIELD31?">#REF!</definedName>
    <definedName name="XDO_?XDOFIELD32?">#REF!</definedName>
    <definedName name="XDO_?XDOFIELD33?">#REF!</definedName>
    <definedName name="XDO_?XDOFIELD34?">#REF!</definedName>
    <definedName name="XDO_?XDOFIELD35?">#REF!</definedName>
    <definedName name="XDO_?XDOFIELD36?">#REF!</definedName>
    <definedName name="XDO_?XDOFIELD37?">#REF!</definedName>
    <definedName name="XDO_?XDOFIELD38?">#REF!</definedName>
    <definedName name="XDO_?XDOFIELD39?">#REF!</definedName>
    <definedName name="XDO_?XDOFIELD4?">#REF!</definedName>
    <definedName name="XDO_?XDOFIELD40?">#REF!</definedName>
    <definedName name="XDO_?XDOFIELD41?">#REF!</definedName>
    <definedName name="XDO_?XDOFIELD42?">#REF!</definedName>
    <definedName name="XDO_?XDOFIELD43?">#REF!</definedName>
    <definedName name="XDO_?XDOFIELD44?">#REF!</definedName>
    <definedName name="XDO_?XDOFIELD45?">#REF!</definedName>
    <definedName name="XDO_?XDOFIELD46?">#REF!</definedName>
    <definedName name="XDO_?XDOFIELD47?">#REF!</definedName>
    <definedName name="XDO_?XDOFIELD48?">#REF!</definedName>
    <definedName name="XDO_?XDOFIELD49?">#REF!</definedName>
    <definedName name="XDO_?XDOFIELD5?">#REF!</definedName>
    <definedName name="XDO_?XDOFIELD50?">#REF!</definedName>
    <definedName name="XDO_?XDOFIELD51?">#REF!</definedName>
    <definedName name="XDO_?XDOFIELD52?">#REF!</definedName>
    <definedName name="XDO_?XDOFIELD53?">#REF!</definedName>
    <definedName name="XDO_?XDOFIELD54?">#REF!</definedName>
    <definedName name="XDO_?XDOFIELD55?">#REF!</definedName>
    <definedName name="XDO_?XDOFIELD56?">#REF!</definedName>
    <definedName name="XDO_?XDOFIELD57?">#REF!</definedName>
    <definedName name="XDO_?XDOFIELD58?">#REF!</definedName>
    <definedName name="XDO_?XDOFIELD59?">#REF!</definedName>
    <definedName name="XDO_?XDOFIELD6?">#REF!</definedName>
    <definedName name="XDO_?XDOFIELD60?">#REF!</definedName>
    <definedName name="XDO_?XDOFIELD61?">#REF!</definedName>
    <definedName name="XDO_?XDOFIELD62?">#REF!</definedName>
    <definedName name="XDO_?XDOFIELD63?">#REF!</definedName>
    <definedName name="XDO_?XDOFIELD64?">#REF!</definedName>
    <definedName name="XDO_?XDOFIELD65?">#REF!</definedName>
    <definedName name="XDO_?XDOFIELD66?">#REF!</definedName>
    <definedName name="XDO_?XDOFIELD67?">#REF!</definedName>
    <definedName name="XDO_?XDOFIELD68?">#REF!</definedName>
    <definedName name="XDO_?XDOFIELD69?">#REF!</definedName>
    <definedName name="XDO_?XDOFIELD7?">#REF!</definedName>
    <definedName name="XDO_?XDOFIELD70?">#REF!</definedName>
    <definedName name="XDO_?XDOFIELD71?">#REF!</definedName>
    <definedName name="XDO_?XDOFIELD72?">#REF!</definedName>
    <definedName name="XDO_?XDOFIELD73?">#REF!</definedName>
    <definedName name="XDO_?XDOFIELD74?">#REF!</definedName>
    <definedName name="XDO_?XDOFIELD75?">#REF!</definedName>
    <definedName name="XDO_?XDOFIELD76?">#REF!</definedName>
    <definedName name="XDO_?XDOFIELD77?">#REF!</definedName>
    <definedName name="XDO_?XDOFIELD78?">#REF!</definedName>
    <definedName name="XDO_?XDOFIELD79?">#REF!</definedName>
    <definedName name="XDO_?XDOFIELD8?">#REF!</definedName>
    <definedName name="XDO_?XDOFIELD80?">#REF!</definedName>
    <definedName name="XDO_?XDOFIELD81?">#REF!</definedName>
    <definedName name="XDO_?XDOFIELD82?">#REF!</definedName>
    <definedName name="XDO_?XDOFIELD83?">#REF!</definedName>
    <definedName name="XDO_?XDOFIELD84?">#REF!</definedName>
    <definedName name="XDO_?XDOFIELD85?">#REF!</definedName>
    <definedName name="XDO_?XDOFIELD86?">#REF!</definedName>
    <definedName name="XDO_?XDOFIELD87?">#REF!</definedName>
    <definedName name="XDO_?XDOFIELD88?">#REF!</definedName>
    <definedName name="XDO_?XDOFIELD89?">#REF!</definedName>
    <definedName name="XDO_?XDOFIELD9?">#REF!</definedName>
    <definedName name="XDO_?XDOFIELD90?">#REF!</definedName>
    <definedName name="XDO_?XDOFIELD91?">#REF!</definedName>
    <definedName name="XDO_?XDOFIELD92?">#REF!</definedName>
    <definedName name="XDO_?XDOFIELD93?">#REF!</definedName>
    <definedName name="XDO_GROUP_?XDOG1?">#REF!</definedName>
    <definedName name="XDO_GROUP_?XDOG2?">#REF!</definedName>
    <definedName name="XXX">#REF!</definedName>
    <definedName name="Year">#REF!</definedName>
    <definedName name="YEAR_CURRENT">#REF!</definedName>
    <definedName name="YEAR_UPCOMING">#REF!</definedName>
    <definedName name="Years">#REF!</definedName>
    <definedName name="yeartodate">#REF!</definedName>
    <definedName name="YesNo">#REF!</definedName>
    <definedName name="YN">#REF!</definedName>
    <definedName name="YNA">#REF!</definedName>
    <definedName name="YTD_Varianc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6" l="1"/>
  <c r="U7" i="6"/>
  <c r="P8" i="6"/>
  <c r="U8" i="6"/>
  <c r="P9" i="6"/>
  <c r="U9" i="6"/>
  <c r="P10" i="6"/>
  <c r="U10" i="6"/>
  <c r="P11" i="6"/>
  <c r="U11" i="6"/>
  <c r="P12" i="6"/>
  <c r="U12" i="6"/>
  <c r="P13" i="6"/>
  <c r="U13" i="6"/>
  <c r="P14" i="6"/>
  <c r="U14" i="6"/>
  <c r="P15" i="6"/>
  <c r="U15" i="6"/>
  <c r="P16" i="6"/>
  <c r="U16" i="6"/>
  <c r="P17" i="6"/>
  <c r="U17" i="6"/>
  <c r="P18" i="6"/>
  <c r="U18" i="6"/>
  <c r="P19" i="6"/>
  <c r="U19" i="6"/>
  <c r="P20" i="6"/>
  <c r="U20" i="6"/>
  <c r="P21" i="6"/>
  <c r="U21" i="6"/>
  <c r="P22" i="6"/>
  <c r="U22" i="6"/>
  <c r="P23" i="6"/>
  <c r="U23" i="6"/>
  <c r="P24" i="6"/>
  <c r="U24" i="6"/>
  <c r="P25" i="6"/>
  <c r="U25" i="6"/>
  <c r="P26" i="6"/>
  <c r="U26" i="6"/>
  <c r="P27" i="6"/>
  <c r="U27" i="6"/>
  <c r="P28" i="6"/>
  <c r="U28" i="6"/>
  <c r="P29" i="6"/>
  <c r="U29" i="6"/>
  <c r="P30" i="6"/>
  <c r="U30" i="6"/>
  <c r="P31" i="6"/>
  <c r="U31" i="6"/>
  <c r="P32" i="6"/>
  <c r="U32" i="6"/>
  <c r="P33" i="6"/>
  <c r="U33" i="6"/>
  <c r="P34" i="6"/>
  <c r="U34" i="6"/>
  <c r="P35" i="6"/>
  <c r="U35" i="6"/>
  <c r="P36" i="6"/>
  <c r="U36" i="6"/>
  <c r="P37" i="6"/>
  <c r="U37" i="6"/>
  <c r="P38" i="6"/>
  <c r="U38" i="6"/>
  <c r="P39" i="6"/>
  <c r="U39" i="6"/>
  <c r="P40" i="6"/>
  <c r="U40" i="6"/>
  <c r="P41" i="6"/>
  <c r="U41" i="6"/>
  <c r="P42" i="6"/>
  <c r="U42" i="6"/>
  <c r="P43" i="6"/>
  <c r="U43" i="6"/>
  <c r="P44" i="6"/>
  <c r="U44" i="6"/>
  <c r="P45" i="6"/>
  <c r="U45" i="6"/>
  <c r="P46" i="6"/>
  <c r="U46" i="6"/>
  <c r="P47" i="6"/>
  <c r="U47" i="6"/>
  <c r="P48" i="6"/>
  <c r="U48" i="6"/>
  <c r="P49" i="6"/>
  <c r="U49" i="6"/>
  <c r="P50" i="6"/>
  <c r="U50" i="6"/>
  <c r="P51" i="6"/>
  <c r="U51" i="6"/>
  <c r="P52" i="6"/>
  <c r="U52" i="6"/>
  <c r="P53" i="6"/>
  <c r="U53" i="6"/>
  <c r="P54" i="6"/>
  <c r="U54" i="6"/>
  <c r="P55" i="6"/>
  <c r="U55" i="6"/>
  <c r="P56" i="6"/>
  <c r="U56" i="6"/>
  <c r="P57" i="6"/>
  <c r="U57" i="6"/>
  <c r="P58" i="6"/>
  <c r="U58" i="6"/>
  <c r="P59" i="6"/>
  <c r="U59" i="6"/>
  <c r="P60" i="6"/>
  <c r="U60" i="6"/>
  <c r="P61" i="6"/>
  <c r="U61" i="6"/>
  <c r="P62" i="6"/>
  <c r="U62" i="6"/>
  <c r="P63" i="6"/>
  <c r="U63" i="6"/>
  <c r="P64" i="6"/>
  <c r="U64" i="6"/>
  <c r="P65" i="6"/>
  <c r="U65" i="6"/>
  <c r="P66" i="6"/>
  <c r="U66" i="6"/>
  <c r="P67" i="6"/>
  <c r="U67" i="6"/>
  <c r="P68" i="6"/>
  <c r="U68" i="6"/>
  <c r="P69" i="6"/>
  <c r="U69" i="6"/>
  <c r="P70" i="6"/>
  <c r="U70" i="6"/>
  <c r="P71" i="6"/>
  <c r="U71" i="6"/>
  <c r="P72" i="6"/>
  <c r="U72" i="6"/>
  <c r="P73" i="6"/>
  <c r="U73" i="6"/>
  <c r="P74" i="6"/>
  <c r="U74" i="6"/>
  <c r="P75" i="6"/>
  <c r="U75" i="6"/>
  <c r="P76" i="6"/>
  <c r="U76" i="6"/>
  <c r="P77" i="6"/>
  <c r="U77" i="6"/>
  <c r="P78" i="6"/>
  <c r="U78" i="6"/>
  <c r="P79" i="6"/>
  <c r="U79" i="6"/>
  <c r="P80" i="6"/>
  <c r="U80" i="6"/>
  <c r="P81" i="6"/>
  <c r="U81" i="6"/>
  <c r="P82" i="6"/>
  <c r="U82" i="6"/>
  <c r="P83" i="6"/>
  <c r="U83" i="6"/>
  <c r="P84" i="6"/>
  <c r="U84" i="6"/>
  <c r="P85" i="6"/>
  <c r="U85" i="6"/>
  <c r="P86" i="6"/>
  <c r="U86" i="6"/>
  <c r="P87" i="6"/>
  <c r="U87" i="6"/>
  <c r="P88" i="6"/>
  <c r="U88" i="6"/>
  <c r="P89" i="6"/>
  <c r="U89" i="6"/>
  <c r="P90" i="6"/>
  <c r="U90" i="6"/>
  <c r="P91" i="6"/>
  <c r="U91" i="6"/>
  <c r="P92" i="6"/>
  <c r="U92" i="6"/>
  <c r="P93" i="6"/>
  <c r="U93" i="6"/>
  <c r="P94" i="6"/>
  <c r="U94" i="6"/>
  <c r="P95" i="6"/>
  <c r="U95" i="6"/>
  <c r="P96" i="6"/>
  <c r="U96" i="6"/>
  <c r="P97" i="6"/>
  <c r="U97" i="6"/>
  <c r="P98" i="6"/>
  <c r="U98" i="6"/>
  <c r="P99" i="6"/>
  <c r="U99" i="6"/>
  <c r="P100" i="6"/>
  <c r="U100" i="6"/>
  <c r="P101" i="6"/>
  <c r="U101" i="6"/>
  <c r="P102" i="6"/>
  <c r="U102" i="6"/>
  <c r="P103" i="6"/>
  <c r="U103" i="6"/>
  <c r="P104" i="6"/>
  <c r="U104" i="6"/>
  <c r="P105" i="6"/>
  <c r="U105" i="6"/>
  <c r="P106" i="6"/>
  <c r="U106" i="6"/>
  <c r="P107" i="6"/>
  <c r="U107" i="6"/>
  <c r="P108" i="6"/>
  <c r="U108" i="6"/>
  <c r="P109" i="6"/>
  <c r="U109" i="6"/>
  <c r="P110" i="6"/>
  <c r="U110" i="6"/>
  <c r="P111" i="6"/>
  <c r="U111" i="6"/>
  <c r="P112" i="6"/>
  <c r="U112" i="6"/>
  <c r="P113" i="6"/>
  <c r="U113" i="6"/>
  <c r="P114" i="6"/>
  <c r="U114" i="6"/>
  <c r="P115" i="6"/>
  <c r="U115" i="6"/>
  <c r="P116" i="6"/>
  <c r="U116" i="6"/>
  <c r="P117" i="6"/>
  <c r="U117" i="6"/>
  <c r="P118" i="6"/>
  <c r="U118" i="6"/>
  <c r="P119" i="6"/>
  <c r="U119" i="6"/>
  <c r="P120" i="6"/>
  <c r="U120" i="6"/>
  <c r="P121" i="6"/>
  <c r="U121" i="6"/>
  <c r="P122" i="6"/>
  <c r="U122" i="6"/>
  <c r="P123" i="6"/>
  <c r="U123" i="6"/>
  <c r="P124" i="6"/>
  <c r="U124" i="6"/>
  <c r="P125" i="6"/>
  <c r="U125" i="6"/>
  <c r="P126" i="6"/>
  <c r="U126" i="6"/>
  <c r="P127" i="6"/>
  <c r="U127" i="6"/>
  <c r="P128" i="6"/>
  <c r="U128" i="6"/>
  <c r="P129" i="6"/>
  <c r="U129" i="6"/>
  <c r="P130" i="6"/>
  <c r="U130" i="6"/>
  <c r="P131" i="6"/>
  <c r="U131" i="6"/>
  <c r="P132" i="6"/>
  <c r="U132" i="6"/>
  <c r="P133" i="6"/>
  <c r="U133" i="6"/>
  <c r="P134" i="6"/>
  <c r="U134" i="6"/>
  <c r="P135" i="6"/>
  <c r="U135" i="6"/>
  <c r="P136" i="6"/>
  <c r="U136" i="6"/>
  <c r="P137" i="6"/>
  <c r="U137" i="6"/>
  <c r="P138" i="6"/>
  <c r="U138" i="6"/>
  <c r="P139" i="6"/>
  <c r="U139" i="6"/>
  <c r="P140" i="6"/>
  <c r="U140" i="6"/>
  <c r="P141" i="6"/>
  <c r="U141" i="6"/>
  <c r="P142" i="6"/>
  <c r="U142" i="6"/>
  <c r="P143" i="6"/>
  <c r="U143" i="6"/>
  <c r="P144" i="6"/>
  <c r="U144" i="6"/>
  <c r="P145" i="6"/>
  <c r="U145" i="6"/>
  <c r="P146" i="6"/>
  <c r="U146" i="6"/>
  <c r="P147" i="6"/>
  <c r="U147" i="6"/>
  <c r="P148" i="6"/>
  <c r="U148" i="6"/>
  <c r="P149" i="6"/>
  <c r="U149" i="6"/>
  <c r="P150" i="6"/>
  <c r="U150" i="6"/>
  <c r="P151" i="6"/>
  <c r="U151" i="6"/>
  <c r="P152" i="6"/>
  <c r="U152" i="6"/>
  <c r="P153" i="6"/>
  <c r="U153" i="6"/>
  <c r="P154" i="6"/>
  <c r="U154" i="6"/>
  <c r="P155" i="6"/>
  <c r="U155" i="6"/>
  <c r="P156" i="6"/>
  <c r="U156" i="6"/>
  <c r="P157" i="6"/>
  <c r="U157" i="6"/>
  <c r="P158" i="6"/>
  <c r="U158" i="6"/>
  <c r="P159" i="6"/>
  <c r="U159" i="6"/>
  <c r="P160" i="6"/>
  <c r="U160" i="6"/>
  <c r="P161" i="6"/>
  <c r="U161" i="6"/>
  <c r="P162" i="6"/>
  <c r="U162" i="6"/>
  <c r="P163" i="6"/>
  <c r="U163" i="6"/>
  <c r="P164" i="6"/>
  <c r="U164" i="6"/>
  <c r="P165" i="6"/>
  <c r="U165" i="6"/>
  <c r="P166" i="6"/>
  <c r="U166" i="6"/>
  <c r="P167" i="6"/>
  <c r="U167" i="6"/>
  <c r="P168" i="6"/>
  <c r="U168" i="6"/>
  <c r="P169" i="6"/>
  <c r="U169" i="6"/>
  <c r="P170" i="6"/>
  <c r="U170" i="6"/>
  <c r="P171" i="6"/>
  <c r="U171" i="6"/>
  <c r="P172" i="6"/>
  <c r="U172" i="6"/>
  <c r="P173" i="6"/>
  <c r="U173" i="6"/>
  <c r="P174" i="6"/>
  <c r="U174" i="6"/>
  <c r="P175" i="6"/>
  <c r="U175" i="6"/>
  <c r="P176" i="6"/>
  <c r="U176" i="6"/>
  <c r="P177" i="6"/>
  <c r="U177" i="6"/>
  <c r="P178" i="6"/>
  <c r="U178" i="6"/>
  <c r="P179" i="6"/>
  <c r="U179" i="6"/>
  <c r="P180" i="6"/>
  <c r="U180" i="6"/>
  <c r="P181" i="6"/>
  <c r="U181" i="6"/>
  <c r="P182" i="6"/>
  <c r="U182" i="6"/>
  <c r="P183" i="6"/>
  <c r="U183" i="6"/>
  <c r="P184" i="6"/>
  <c r="U184" i="6"/>
  <c r="P185" i="6"/>
  <c r="U185" i="6"/>
  <c r="P186" i="6"/>
  <c r="U186" i="6"/>
  <c r="P187" i="6"/>
  <c r="U187" i="6"/>
  <c r="P188" i="6"/>
  <c r="U188" i="6"/>
  <c r="P189" i="6"/>
  <c r="U189" i="6"/>
  <c r="P190" i="6"/>
  <c r="U190" i="6"/>
  <c r="P191" i="6"/>
  <c r="U191" i="6"/>
  <c r="P192" i="6"/>
  <c r="U192" i="6"/>
  <c r="P193" i="6"/>
  <c r="U193" i="6"/>
  <c r="P194" i="6"/>
  <c r="U194" i="6"/>
  <c r="P195" i="6"/>
  <c r="U195" i="6"/>
  <c r="P196" i="6"/>
  <c r="U196" i="6"/>
  <c r="P197" i="6"/>
  <c r="U197" i="6"/>
  <c r="P198" i="6"/>
  <c r="U198" i="6"/>
  <c r="P199" i="6"/>
  <c r="U199" i="6"/>
  <c r="P200" i="6"/>
  <c r="U200" i="6"/>
  <c r="P201" i="6"/>
  <c r="U201" i="6"/>
  <c r="P202" i="6"/>
  <c r="U202" i="6"/>
  <c r="P203" i="6"/>
  <c r="U203" i="6"/>
  <c r="P204" i="6"/>
  <c r="U204" i="6"/>
  <c r="P205" i="6"/>
  <c r="U205" i="6"/>
  <c r="P206" i="6"/>
  <c r="U206" i="6"/>
  <c r="P207" i="6"/>
  <c r="U207" i="6"/>
  <c r="P208" i="6"/>
  <c r="U208" i="6"/>
  <c r="P209" i="6"/>
  <c r="U209" i="6"/>
  <c r="P210" i="6"/>
  <c r="U210" i="6"/>
  <c r="P211" i="6"/>
  <c r="U211" i="6"/>
  <c r="P212" i="6"/>
  <c r="U212" i="6"/>
  <c r="P213" i="6"/>
  <c r="U213" i="6"/>
  <c r="P214" i="6"/>
  <c r="U214" i="6"/>
  <c r="P215" i="6"/>
  <c r="U215" i="6"/>
  <c r="P216" i="6"/>
  <c r="U216" i="6"/>
  <c r="P217" i="6"/>
  <c r="U217" i="6"/>
  <c r="P218" i="6"/>
  <c r="U218" i="6"/>
  <c r="P219" i="6"/>
  <c r="U219" i="6"/>
  <c r="P220" i="6"/>
  <c r="U220" i="6"/>
  <c r="P221" i="6"/>
  <c r="U221" i="6"/>
  <c r="P222" i="6"/>
  <c r="U222" i="6"/>
  <c r="P223" i="6"/>
  <c r="U223" i="6"/>
  <c r="P224" i="6"/>
  <c r="U224" i="6"/>
  <c r="P225" i="6"/>
  <c r="U225" i="6"/>
  <c r="P226" i="6"/>
  <c r="U226" i="6"/>
  <c r="P227" i="6"/>
  <c r="U227" i="6"/>
  <c r="P228" i="6"/>
  <c r="U228" i="6"/>
  <c r="P229" i="6"/>
  <c r="U229" i="6"/>
  <c r="P230" i="6"/>
  <c r="U230" i="6"/>
  <c r="P231" i="6"/>
  <c r="U231" i="6"/>
  <c r="P232" i="6"/>
  <c r="U232" i="6"/>
  <c r="P233" i="6"/>
  <c r="U233" i="6"/>
  <c r="P234" i="6"/>
  <c r="U234" i="6"/>
  <c r="P235" i="6"/>
  <c r="U235" i="6"/>
  <c r="P236" i="6"/>
  <c r="U236" i="6"/>
  <c r="P237" i="6"/>
  <c r="U237" i="6"/>
  <c r="P238" i="6"/>
  <c r="U238" i="6"/>
  <c r="P239" i="6"/>
  <c r="U239" i="6"/>
  <c r="P240" i="6"/>
  <c r="U240" i="6"/>
  <c r="P241" i="6"/>
  <c r="U241" i="6"/>
  <c r="P242" i="6"/>
  <c r="U242" i="6"/>
  <c r="P243" i="6"/>
  <c r="U243" i="6"/>
  <c r="P244" i="6"/>
  <c r="U244" i="6"/>
  <c r="P245" i="6"/>
  <c r="U245" i="6"/>
  <c r="P246" i="6"/>
  <c r="U246" i="6"/>
  <c r="P247" i="6"/>
  <c r="U247" i="6"/>
  <c r="P248" i="6"/>
  <c r="U248" i="6"/>
  <c r="P249" i="6"/>
  <c r="U249" i="6"/>
  <c r="P250" i="6"/>
  <c r="U250" i="6"/>
  <c r="P251" i="6"/>
  <c r="U251" i="6"/>
  <c r="P252" i="6"/>
  <c r="U252" i="6"/>
  <c r="P253" i="6"/>
  <c r="U253" i="6"/>
  <c r="P254" i="6"/>
  <c r="U254" i="6"/>
  <c r="P255" i="6"/>
  <c r="U255" i="6"/>
  <c r="P256" i="6"/>
  <c r="U256" i="6"/>
  <c r="P257" i="6"/>
  <c r="U257" i="6"/>
  <c r="P258" i="6"/>
  <c r="U258" i="6"/>
  <c r="P259" i="6"/>
  <c r="U259" i="6"/>
  <c r="P260" i="6"/>
  <c r="U260" i="6"/>
  <c r="P261" i="6"/>
  <c r="U261" i="6"/>
  <c r="P262" i="6"/>
  <c r="U262" i="6"/>
  <c r="P263" i="6"/>
  <c r="U263" i="6"/>
  <c r="P264" i="6"/>
  <c r="U264" i="6"/>
  <c r="P265" i="6"/>
  <c r="U265" i="6"/>
  <c r="P266" i="6"/>
  <c r="U266" i="6"/>
  <c r="P267" i="6"/>
  <c r="U267" i="6"/>
  <c r="P268" i="6"/>
  <c r="U268" i="6"/>
  <c r="P269" i="6"/>
  <c r="U269" i="6"/>
  <c r="P270" i="6"/>
  <c r="U270" i="6"/>
  <c r="P271" i="6"/>
  <c r="U271" i="6"/>
  <c r="P272" i="6"/>
  <c r="U272" i="6"/>
  <c r="P273" i="6"/>
  <c r="U273" i="6"/>
  <c r="P274" i="6"/>
  <c r="U274" i="6"/>
  <c r="P275" i="6"/>
  <c r="U275" i="6"/>
  <c r="P276" i="6"/>
  <c r="U276" i="6"/>
  <c r="P277" i="6"/>
  <c r="U277" i="6"/>
  <c r="P278" i="6"/>
  <c r="U278" i="6"/>
  <c r="P279" i="6"/>
  <c r="U279" i="6"/>
  <c r="P280" i="6"/>
  <c r="U280" i="6"/>
  <c r="P281" i="6"/>
  <c r="U281" i="6"/>
  <c r="P282" i="6"/>
  <c r="U282" i="6"/>
  <c r="P283" i="6"/>
  <c r="U283" i="6"/>
  <c r="P284" i="6"/>
  <c r="U284" i="6"/>
  <c r="P285" i="6"/>
  <c r="U285" i="6"/>
  <c r="P286" i="6"/>
  <c r="U286" i="6"/>
  <c r="P287" i="6"/>
  <c r="U287" i="6"/>
  <c r="P288" i="6"/>
  <c r="U288" i="6"/>
  <c r="P289" i="6"/>
  <c r="U289" i="6"/>
  <c r="P290" i="6"/>
  <c r="U290" i="6"/>
  <c r="P291" i="6"/>
  <c r="U291" i="6"/>
  <c r="P292" i="6"/>
  <c r="U292" i="6"/>
  <c r="P293" i="6"/>
  <c r="U293" i="6"/>
  <c r="P294" i="6"/>
  <c r="U294" i="6"/>
  <c r="P295" i="6"/>
  <c r="U295" i="6"/>
  <c r="P296" i="6"/>
  <c r="U296" i="6"/>
  <c r="P297" i="6"/>
  <c r="U297" i="6"/>
  <c r="P298" i="6"/>
  <c r="U298" i="6"/>
  <c r="P299" i="6"/>
  <c r="U299" i="6"/>
  <c r="P300" i="6"/>
  <c r="U300" i="6"/>
  <c r="P301" i="6"/>
  <c r="U301" i="6"/>
  <c r="P302" i="6"/>
  <c r="U302" i="6"/>
  <c r="P303" i="6"/>
  <c r="U303" i="6"/>
  <c r="P304" i="6"/>
  <c r="U304" i="6"/>
  <c r="P305" i="6"/>
  <c r="U305" i="6"/>
  <c r="P306" i="6"/>
  <c r="U306" i="6"/>
  <c r="P307" i="6"/>
  <c r="U307" i="6"/>
  <c r="P308" i="6"/>
  <c r="U308" i="6"/>
  <c r="P309" i="6"/>
  <c r="U309" i="6"/>
  <c r="P310" i="6"/>
  <c r="U310" i="6"/>
  <c r="P311" i="6"/>
  <c r="U311" i="6"/>
  <c r="P312" i="6"/>
  <c r="U312" i="6"/>
  <c r="P313" i="6"/>
  <c r="U313" i="6"/>
  <c r="P314" i="6"/>
  <c r="U314" i="6"/>
  <c r="P315" i="6"/>
  <c r="U315" i="6"/>
  <c r="P316" i="6"/>
  <c r="U316" i="6"/>
  <c r="P317" i="6"/>
  <c r="U317" i="6"/>
  <c r="P318" i="6"/>
  <c r="U318" i="6"/>
  <c r="P319" i="6"/>
  <c r="U319" i="6"/>
  <c r="P320" i="6"/>
  <c r="U320" i="6"/>
  <c r="P321" i="6"/>
  <c r="U321" i="6"/>
  <c r="P322" i="6"/>
  <c r="U322" i="6"/>
  <c r="P323" i="6"/>
  <c r="U323" i="6"/>
  <c r="P324" i="6"/>
  <c r="U324" i="6"/>
  <c r="P325" i="6"/>
  <c r="U325" i="6"/>
  <c r="P326" i="6"/>
  <c r="U326" i="6"/>
  <c r="P327" i="6"/>
  <c r="U327" i="6"/>
  <c r="P328" i="6"/>
  <c r="U328" i="6"/>
  <c r="P329" i="6"/>
  <c r="U329" i="6"/>
  <c r="P330" i="6"/>
  <c r="U330" i="6"/>
  <c r="P331" i="6"/>
  <c r="U331" i="6"/>
  <c r="P332" i="6"/>
  <c r="U332" i="6"/>
  <c r="P333" i="6"/>
  <c r="U333" i="6"/>
  <c r="P334" i="6"/>
  <c r="U334" i="6"/>
  <c r="P335" i="6"/>
  <c r="U335" i="6"/>
  <c r="P336" i="6"/>
  <c r="U336" i="6"/>
  <c r="P337" i="6"/>
  <c r="U337" i="6"/>
  <c r="P338" i="6"/>
  <c r="U338" i="6"/>
  <c r="P339" i="6"/>
  <c r="U339" i="6"/>
  <c r="P340" i="6"/>
  <c r="U340" i="6"/>
  <c r="P341" i="6"/>
  <c r="U341" i="6"/>
  <c r="P342" i="6"/>
  <c r="U342" i="6"/>
  <c r="P343" i="6"/>
  <c r="U343" i="6"/>
  <c r="P344" i="6"/>
  <c r="U344" i="6"/>
  <c r="P345" i="6"/>
  <c r="U345" i="6"/>
  <c r="P346" i="6"/>
  <c r="U346" i="6"/>
  <c r="P347" i="6"/>
  <c r="U347" i="6"/>
  <c r="P348" i="6"/>
  <c r="U348" i="6"/>
  <c r="P349" i="6"/>
  <c r="U349" i="6"/>
  <c r="P350" i="6"/>
  <c r="U350" i="6"/>
  <c r="P351" i="6"/>
  <c r="U351" i="6"/>
  <c r="P352" i="6"/>
  <c r="U352" i="6"/>
  <c r="P353" i="6"/>
  <c r="U353" i="6"/>
  <c r="P354" i="6"/>
  <c r="U354" i="6"/>
  <c r="P355" i="6"/>
  <c r="U355" i="6"/>
  <c r="P356" i="6"/>
  <c r="U356" i="6"/>
  <c r="P357" i="6"/>
  <c r="U357" i="6"/>
  <c r="P358" i="6"/>
  <c r="U358" i="6"/>
  <c r="P359" i="6"/>
  <c r="U359" i="6"/>
  <c r="P360" i="6"/>
  <c r="U360" i="6"/>
  <c r="P361" i="6"/>
  <c r="U361" i="6"/>
  <c r="P362" i="6"/>
  <c r="U362" i="6"/>
  <c r="P363" i="6"/>
  <c r="U363" i="6"/>
  <c r="P364" i="6"/>
  <c r="U364" i="6"/>
  <c r="P365" i="6"/>
  <c r="U365" i="6"/>
  <c r="P366" i="6"/>
  <c r="U366" i="6"/>
  <c r="P367" i="6"/>
  <c r="U367" i="6"/>
  <c r="P368" i="6"/>
  <c r="U368" i="6"/>
  <c r="P369" i="6"/>
  <c r="U369" i="6"/>
  <c r="P370" i="6"/>
  <c r="U370" i="6"/>
  <c r="P371" i="6"/>
  <c r="U371" i="6"/>
  <c r="P372" i="6"/>
  <c r="U372" i="6"/>
  <c r="P373" i="6"/>
  <c r="U373" i="6"/>
  <c r="P374" i="6"/>
  <c r="U374" i="6"/>
  <c r="P375" i="6"/>
  <c r="U375" i="6"/>
  <c r="P376" i="6"/>
  <c r="U376" i="6"/>
  <c r="P377" i="6"/>
  <c r="U377" i="6"/>
  <c r="P378" i="6"/>
  <c r="U378" i="6"/>
  <c r="P379" i="6"/>
  <c r="U379" i="6"/>
  <c r="P380" i="6"/>
  <c r="U380" i="6"/>
  <c r="P381" i="6"/>
  <c r="U381" i="6"/>
  <c r="P382" i="6"/>
  <c r="U382" i="6"/>
  <c r="P383" i="6"/>
  <c r="U383" i="6"/>
  <c r="P384" i="6"/>
  <c r="U384" i="6"/>
  <c r="P385" i="6"/>
  <c r="U385" i="6"/>
  <c r="P386" i="6"/>
  <c r="U386" i="6"/>
  <c r="P387" i="6"/>
  <c r="U387" i="6"/>
  <c r="P388" i="6"/>
  <c r="U388" i="6"/>
  <c r="P389" i="6"/>
  <c r="U389" i="6"/>
  <c r="P390" i="6"/>
  <c r="U390" i="6"/>
  <c r="P391" i="6"/>
  <c r="U391" i="6"/>
  <c r="P392" i="6"/>
  <c r="U392" i="6"/>
  <c r="P393" i="6"/>
  <c r="U393" i="6"/>
  <c r="P394" i="6"/>
  <c r="U394" i="6"/>
  <c r="P395" i="6"/>
  <c r="U395" i="6"/>
  <c r="P396" i="6"/>
  <c r="U396" i="6"/>
  <c r="P397" i="6"/>
  <c r="U397" i="6"/>
  <c r="P398" i="6"/>
  <c r="U398" i="6"/>
  <c r="P399" i="6"/>
  <c r="U399" i="6"/>
  <c r="P400" i="6"/>
  <c r="U400" i="6"/>
  <c r="P401" i="6"/>
  <c r="U401" i="6"/>
  <c r="P402" i="6"/>
  <c r="U402" i="6"/>
  <c r="P403" i="6"/>
  <c r="U403" i="6"/>
  <c r="P404" i="6"/>
  <c r="U404" i="6"/>
  <c r="P405" i="6"/>
  <c r="U405" i="6"/>
  <c r="P406" i="6"/>
  <c r="U406" i="6"/>
  <c r="P407" i="6"/>
  <c r="U407" i="6"/>
  <c r="P408" i="6"/>
  <c r="U408" i="6"/>
  <c r="P409" i="6"/>
  <c r="U409" i="6"/>
  <c r="P410" i="6"/>
  <c r="U410" i="6"/>
  <c r="P411" i="6"/>
  <c r="U411" i="6"/>
  <c r="P412" i="6"/>
  <c r="U412" i="6"/>
  <c r="P413" i="6"/>
  <c r="U413" i="6"/>
  <c r="P414" i="6"/>
  <c r="U414" i="6"/>
  <c r="P415" i="6"/>
  <c r="U415" i="6"/>
  <c r="P416" i="6"/>
  <c r="U416" i="6"/>
  <c r="P417" i="6"/>
  <c r="U417" i="6"/>
  <c r="P418" i="6"/>
  <c r="U418" i="6"/>
  <c r="P419" i="6"/>
  <c r="U419" i="6"/>
  <c r="P420" i="6"/>
  <c r="U420" i="6"/>
  <c r="P421" i="6"/>
  <c r="U421" i="6"/>
  <c r="P422" i="6"/>
  <c r="U422" i="6"/>
  <c r="P423" i="6"/>
  <c r="U423" i="6"/>
  <c r="P424" i="6"/>
  <c r="U424" i="6"/>
  <c r="P425" i="6"/>
  <c r="U425" i="6"/>
  <c r="P426" i="6"/>
  <c r="U426" i="6"/>
  <c r="P427" i="6"/>
  <c r="U427" i="6"/>
  <c r="P428" i="6"/>
  <c r="U428" i="6"/>
  <c r="P429" i="6"/>
  <c r="U429" i="6"/>
  <c r="P430" i="6"/>
  <c r="U430" i="6"/>
  <c r="P431" i="6"/>
  <c r="U431" i="6"/>
  <c r="P432" i="6"/>
  <c r="U432" i="6"/>
  <c r="P433" i="6"/>
  <c r="U433" i="6"/>
  <c r="P434" i="6"/>
  <c r="U434" i="6"/>
  <c r="P435" i="6"/>
  <c r="U435" i="6"/>
  <c r="P436" i="6"/>
  <c r="U436" i="6"/>
  <c r="P437" i="6"/>
  <c r="U437" i="6"/>
  <c r="P438" i="6"/>
  <c r="U438" i="6"/>
  <c r="P439" i="6"/>
  <c r="U439" i="6"/>
  <c r="P440" i="6"/>
  <c r="U440" i="6"/>
  <c r="P441" i="6"/>
  <c r="U441" i="6"/>
  <c r="P442" i="6"/>
  <c r="U442" i="6"/>
  <c r="P443" i="6"/>
  <c r="U443" i="6"/>
  <c r="P444" i="6"/>
  <c r="U444" i="6"/>
  <c r="P445" i="6"/>
  <c r="U445" i="6"/>
  <c r="P446" i="6"/>
  <c r="U446" i="6"/>
  <c r="P447" i="6"/>
  <c r="U447" i="6"/>
  <c r="P448" i="6"/>
  <c r="U448" i="6"/>
  <c r="P449" i="6"/>
  <c r="U449" i="6"/>
  <c r="P450" i="6"/>
  <c r="U450" i="6"/>
  <c r="P451" i="6"/>
  <c r="U451" i="6"/>
  <c r="P452" i="6"/>
  <c r="U452" i="6"/>
  <c r="P453" i="6"/>
  <c r="U453" i="6"/>
  <c r="P454" i="6"/>
  <c r="U454" i="6"/>
  <c r="P455" i="6"/>
  <c r="U455" i="6"/>
  <c r="P456" i="6"/>
  <c r="U456" i="6"/>
  <c r="P457" i="6"/>
  <c r="U457" i="6"/>
  <c r="P458" i="6"/>
  <c r="U458" i="6"/>
  <c r="P459" i="6"/>
  <c r="U459" i="6"/>
  <c r="P460" i="6"/>
  <c r="U460" i="6"/>
  <c r="P461" i="6"/>
  <c r="U461" i="6"/>
  <c r="P462" i="6"/>
  <c r="U462" i="6"/>
  <c r="P463" i="6"/>
  <c r="U463" i="6"/>
  <c r="P464" i="6"/>
  <c r="U464" i="6"/>
  <c r="P465" i="6"/>
  <c r="U465" i="6"/>
  <c r="P466" i="6"/>
  <c r="U466" i="6"/>
  <c r="P467" i="6"/>
  <c r="U467" i="6"/>
  <c r="P468" i="6"/>
  <c r="U468" i="6"/>
  <c r="P469" i="6"/>
  <c r="U469" i="6"/>
  <c r="P470" i="6"/>
  <c r="U470" i="6"/>
  <c r="P471" i="6"/>
  <c r="U471" i="6"/>
  <c r="P472" i="6"/>
  <c r="U472" i="6"/>
  <c r="P473" i="6"/>
  <c r="U473" i="6"/>
  <c r="P474" i="6"/>
  <c r="U474" i="6"/>
  <c r="P475" i="6"/>
  <c r="U475" i="6"/>
  <c r="P476" i="6"/>
  <c r="U476" i="6"/>
  <c r="P477" i="6"/>
  <c r="U477" i="6"/>
  <c r="P478" i="6"/>
  <c r="U478" i="6"/>
  <c r="P479" i="6"/>
  <c r="U479" i="6"/>
  <c r="P480" i="6"/>
  <c r="U480" i="6"/>
  <c r="P481" i="6"/>
  <c r="U481" i="6"/>
  <c r="P482" i="6"/>
  <c r="U482" i="6"/>
  <c r="P483" i="6"/>
  <c r="U483" i="6"/>
  <c r="P484" i="6"/>
  <c r="U484" i="6"/>
  <c r="P485" i="6"/>
  <c r="U485" i="6"/>
  <c r="P486" i="6"/>
  <c r="U486" i="6"/>
  <c r="P487" i="6"/>
  <c r="U487" i="6"/>
  <c r="P488" i="6"/>
  <c r="U488" i="6"/>
  <c r="P489" i="6"/>
  <c r="U489" i="6"/>
  <c r="P490" i="6"/>
  <c r="U490" i="6"/>
  <c r="P491" i="6"/>
  <c r="U491" i="6"/>
  <c r="P492" i="6"/>
  <c r="U492" i="6"/>
  <c r="P493" i="6"/>
  <c r="U493" i="6"/>
  <c r="P494" i="6"/>
  <c r="U494" i="6"/>
  <c r="P495" i="6"/>
  <c r="U495" i="6"/>
  <c r="P496" i="6"/>
  <c r="U496" i="6"/>
  <c r="P497" i="6"/>
  <c r="U497" i="6"/>
  <c r="P498" i="6"/>
  <c r="U498" i="6"/>
  <c r="P499" i="6"/>
  <c r="U499" i="6"/>
  <c r="P500" i="6"/>
  <c r="U500" i="6"/>
  <c r="P501" i="6"/>
  <c r="U501" i="6"/>
  <c r="P502" i="6"/>
  <c r="U502" i="6"/>
  <c r="P503" i="6"/>
  <c r="U503" i="6"/>
  <c r="P504" i="6"/>
  <c r="U504" i="6"/>
  <c r="P505" i="6"/>
  <c r="U505" i="6"/>
  <c r="P506" i="6"/>
  <c r="U506" i="6"/>
  <c r="P507" i="6"/>
  <c r="U507" i="6"/>
  <c r="P508" i="6"/>
  <c r="U508" i="6"/>
  <c r="P509" i="6"/>
  <c r="U509" i="6"/>
  <c r="P510" i="6"/>
  <c r="U510" i="6"/>
  <c r="P511" i="6"/>
  <c r="U511" i="6"/>
  <c r="P512" i="6"/>
  <c r="U512" i="6"/>
  <c r="P513" i="6"/>
  <c r="U513" i="6"/>
  <c r="P514" i="6"/>
  <c r="U514" i="6"/>
  <c r="P515" i="6"/>
  <c r="U515" i="6"/>
  <c r="P516" i="6"/>
  <c r="U516" i="6"/>
  <c r="P517" i="6"/>
  <c r="U517" i="6"/>
  <c r="P518" i="6"/>
  <c r="U518" i="6"/>
  <c r="P519" i="6"/>
  <c r="U519" i="6"/>
  <c r="P520" i="6"/>
  <c r="U520" i="6"/>
  <c r="P521" i="6"/>
  <c r="U521" i="6"/>
  <c r="P522" i="6"/>
  <c r="U522" i="6"/>
  <c r="P523" i="6"/>
  <c r="U523" i="6"/>
  <c r="P524" i="6"/>
  <c r="U524" i="6"/>
  <c r="P525" i="6"/>
  <c r="U525" i="6"/>
  <c r="P526" i="6"/>
  <c r="U526" i="6"/>
  <c r="P527" i="6"/>
  <c r="U527" i="6"/>
  <c r="P528" i="6"/>
  <c r="U528" i="6"/>
  <c r="P529" i="6"/>
  <c r="U529" i="6"/>
  <c r="P530" i="6"/>
  <c r="U530" i="6"/>
  <c r="P531" i="6"/>
  <c r="U531" i="6"/>
  <c r="P532" i="6"/>
  <c r="U532" i="6"/>
  <c r="P533" i="6"/>
  <c r="U533" i="6"/>
  <c r="P534" i="6"/>
  <c r="U534" i="6"/>
  <c r="P535" i="6"/>
  <c r="U535" i="6"/>
  <c r="P536" i="6"/>
  <c r="U536" i="6"/>
  <c r="P537" i="6"/>
  <c r="U537" i="6"/>
  <c r="P538" i="6"/>
  <c r="U538" i="6"/>
  <c r="P539" i="6"/>
  <c r="U539" i="6"/>
  <c r="P540" i="6"/>
  <c r="U540" i="6"/>
  <c r="P541" i="6"/>
  <c r="U541" i="6"/>
  <c r="P542" i="6"/>
  <c r="U542" i="6"/>
  <c r="P543" i="6"/>
  <c r="U543" i="6"/>
  <c r="P544" i="6"/>
  <c r="U544" i="6"/>
  <c r="P545" i="6"/>
  <c r="U545" i="6"/>
  <c r="P546" i="6"/>
  <c r="U546" i="6"/>
  <c r="P547" i="6"/>
  <c r="U547" i="6"/>
  <c r="P548" i="6"/>
  <c r="U548" i="6"/>
  <c r="P549" i="6"/>
  <c r="U549" i="6"/>
  <c r="P550" i="6"/>
  <c r="U550" i="6"/>
  <c r="P551" i="6"/>
  <c r="U551" i="6"/>
  <c r="P552" i="6"/>
  <c r="U552" i="6"/>
  <c r="P553" i="6"/>
  <c r="U553" i="6"/>
  <c r="P554" i="6"/>
  <c r="U554" i="6"/>
  <c r="P555" i="6"/>
  <c r="U555" i="6"/>
  <c r="P556" i="6"/>
  <c r="U556" i="6"/>
  <c r="P557" i="6"/>
  <c r="U557" i="6"/>
  <c r="P558" i="6"/>
  <c r="U558" i="6"/>
  <c r="P559" i="6"/>
  <c r="U559" i="6"/>
  <c r="P560" i="6"/>
  <c r="U560" i="6"/>
  <c r="P561" i="6"/>
  <c r="U561" i="6"/>
  <c r="P562" i="6"/>
  <c r="U562" i="6"/>
  <c r="P563" i="6"/>
  <c r="U563" i="6"/>
  <c r="P564" i="6"/>
  <c r="U564" i="6"/>
  <c r="P565" i="6"/>
  <c r="U565" i="6"/>
  <c r="P566" i="6"/>
  <c r="U566" i="6"/>
  <c r="K696" i="2" l="1" a="1"/>
  <c r="K696" i="2" s="1"/>
  <c r="P696" i="2" a="1"/>
  <c r="P696" i="2" s="1"/>
  <c r="P695" i="2" a="1"/>
  <c r="P695" i="2" s="1"/>
  <c r="K695" i="2" a="1"/>
  <c r="K695" i="2" s="1"/>
  <c r="U693" i="2"/>
  <c r="U687" i="2"/>
  <c r="U684" i="2"/>
  <c r="U683" i="2"/>
  <c r="U681" i="2"/>
  <c r="U678" i="2"/>
  <c r="U675" i="2"/>
  <c r="U672" i="2"/>
  <c r="U670" i="2"/>
  <c r="U669" i="2"/>
  <c r="U663" i="2"/>
  <c r="U658" i="2"/>
  <c r="U657" i="2"/>
  <c r="U656" i="2"/>
  <c r="U651" i="2"/>
  <c r="U647" i="2"/>
  <c r="U646" i="2"/>
  <c r="U645" i="2"/>
  <c r="U638" i="2"/>
  <c r="U634" i="2"/>
  <c r="U632" i="2"/>
  <c r="U626" i="2"/>
  <c r="U622" i="2"/>
  <c r="U620" i="2"/>
  <c r="U618" i="2"/>
  <c r="U615" i="2"/>
  <c r="U614" i="2"/>
  <c r="U610" i="2"/>
  <c r="U608" i="2"/>
  <c r="U602" i="2"/>
  <c r="U598" i="2"/>
  <c r="U597" i="2"/>
  <c r="U596" i="2"/>
  <c r="U590" i="2"/>
  <c r="U586" i="2"/>
  <c r="U584" i="2"/>
  <c r="U582" i="2"/>
  <c r="U580" i="2"/>
  <c r="U578" i="2"/>
  <c r="U574" i="2"/>
  <c r="U573" i="2"/>
  <c r="U572" i="2"/>
  <c r="U566" i="2"/>
  <c r="U562" i="2"/>
  <c r="U561" i="2"/>
  <c r="U560" i="2"/>
  <c r="U554" i="2"/>
  <c r="U550" i="2"/>
  <c r="U549" i="2"/>
  <c r="U548" i="2"/>
  <c r="U546" i="2"/>
  <c r="U543" i="2"/>
  <c r="U542" i="2"/>
  <c r="U538" i="2"/>
  <c r="U537" i="2"/>
  <c r="U536" i="2"/>
  <c r="U530" i="2"/>
  <c r="U526" i="2"/>
  <c r="U525" i="2"/>
  <c r="U524" i="2"/>
  <c r="U518" i="2"/>
  <c r="U514" i="2"/>
  <c r="U513" i="2"/>
  <c r="U512" i="2"/>
  <c r="U510" i="2"/>
  <c r="U506" i="2"/>
  <c r="U502" i="2"/>
  <c r="U501" i="2"/>
  <c r="U500" i="2"/>
  <c r="U494" i="2"/>
  <c r="U490" i="2"/>
  <c r="U489" i="2"/>
  <c r="U488" i="2"/>
  <c r="U482" i="2"/>
  <c r="U478" i="2"/>
  <c r="U477" i="2"/>
  <c r="U476" i="2"/>
  <c r="U474" i="2"/>
  <c r="U471" i="2"/>
  <c r="U470" i="2"/>
  <c r="U466" i="2"/>
  <c r="U465" i="2"/>
  <c r="U464" i="2"/>
  <c r="U458" i="2"/>
  <c r="U454" i="2"/>
  <c r="U453" i="2"/>
  <c r="U452" i="2"/>
  <c r="U446" i="2"/>
  <c r="U442" i="2"/>
  <c r="U441" i="2"/>
  <c r="U440" i="2"/>
  <c r="U438" i="2"/>
  <c r="U436" i="2"/>
  <c r="U434" i="2"/>
  <c r="U431" i="2"/>
  <c r="U430" i="2"/>
  <c r="U428" i="2"/>
  <c r="U422" i="2"/>
  <c r="U418" i="2"/>
  <c r="U417" i="2"/>
  <c r="U416" i="2"/>
  <c r="U410" i="2"/>
  <c r="U406" i="2"/>
  <c r="U405" i="2"/>
  <c r="U404" i="2"/>
  <c r="U402" i="2"/>
  <c r="U400" i="2"/>
  <c r="U399" i="2"/>
  <c r="U398" i="2"/>
  <c r="U395" i="2"/>
  <c r="U394" i="2"/>
  <c r="U393" i="2"/>
  <c r="U392" i="2"/>
  <c r="U391" i="2"/>
  <c r="U390" i="2"/>
  <c r="U388" i="2"/>
  <c r="U382" i="2"/>
  <c r="U381" i="2"/>
  <c r="U380" i="2"/>
  <c r="U379" i="2"/>
  <c r="U378" i="2"/>
  <c r="U370" i="2"/>
  <c r="U369" i="2"/>
  <c r="U368" i="2"/>
  <c r="U367" i="2"/>
  <c r="U366" i="2"/>
  <c r="U362" i="2"/>
  <c r="U358" i="2"/>
  <c r="U357" i="2"/>
  <c r="U356" i="2"/>
  <c r="U355" i="2"/>
  <c r="U354" i="2"/>
  <c r="U346" i="2"/>
  <c r="U345" i="2"/>
  <c r="U344" i="2"/>
  <c r="U343" i="2"/>
  <c r="U342" i="2"/>
  <c r="U336" i="2"/>
  <c r="U334" i="2"/>
  <c r="U333" i="2"/>
  <c r="U332" i="2"/>
  <c r="U331" i="2"/>
  <c r="U330" i="2"/>
  <c r="U322" i="2"/>
  <c r="U321" i="2"/>
  <c r="U320" i="2"/>
  <c r="U319" i="2"/>
  <c r="U318" i="2"/>
  <c r="U310" i="2"/>
  <c r="U309" i="2"/>
  <c r="U308" i="2"/>
  <c r="U307" i="2"/>
  <c r="U306" i="2"/>
  <c r="U298" i="2"/>
  <c r="U297" i="2"/>
  <c r="U296" i="2"/>
  <c r="U295" i="2"/>
  <c r="U294" i="2"/>
  <c r="U290" i="2"/>
  <c r="U286" i="2"/>
  <c r="U285" i="2"/>
  <c r="U284" i="2"/>
  <c r="U283" i="2"/>
  <c r="U282" i="2"/>
  <c r="U274" i="2"/>
  <c r="U273" i="2"/>
  <c r="U272" i="2"/>
  <c r="U271" i="2"/>
  <c r="U270" i="2"/>
  <c r="U264" i="2"/>
  <c r="U262" i="2"/>
  <c r="U261" i="2"/>
  <c r="U260" i="2"/>
  <c r="U259" i="2"/>
  <c r="U258" i="2"/>
  <c r="U251" i="2"/>
  <c r="U250" i="2"/>
  <c r="U249" i="2"/>
  <c r="U248" i="2"/>
  <c r="U247" i="2"/>
  <c r="U246" i="2"/>
  <c r="U244" i="2"/>
  <c r="U238" i="2"/>
  <c r="U237" i="2"/>
  <c r="U236" i="2"/>
  <c r="U235" i="2"/>
  <c r="U234" i="2"/>
  <c r="U226" i="2"/>
  <c r="U225" i="2"/>
  <c r="U224" i="2"/>
  <c r="U223" i="2"/>
  <c r="U222" i="2"/>
  <c r="U218" i="2"/>
  <c r="U214" i="2"/>
  <c r="U213" i="2"/>
  <c r="U212" i="2"/>
  <c r="U211" i="2"/>
  <c r="U210" i="2"/>
  <c r="U202" i="2"/>
  <c r="U201" i="2"/>
  <c r="U200" i="2"/>
  <c r="U199" i="2"/>
  <c r="U198" i="2"/>
  <c r="U192" i="2"/>
  <c r="U190" i="2"/>
  <c r="U189" i="2"/>
  <c r="U188" i="2"/>
  <c r="U187" i="2"/>
  <c r="U186" i="2"/>
  <c r="U179" i="2"/>
  <c r="U176" i="2"/>
  <c r="U175" i="2"/>
  <c r="U174" i="2"/>
  <c r="U173" i="2"/>
  <c r="U167" i="2"/>
  <c r="U164" i="2"/>
  <c r="U163" i="2"/>
  <c r="U162" i="2"/>
  <c r="U161" i="2"/>
  <c r="U155" i="2"/>
  <c r="U152" i="2"/>
  <c r="U151" i="2"/>
  <c r="U150" i="2"/>
  <c r="U149" i="2"/>
  <c r="U143" i="2"/>
  <c r="U140" i="2"/>
  <c r="U139" i="2"/>
  <c r="U138" i="2"/>
  <c r="U137" i="2"/>
  <c r="U131" i="2"/>
  <c r="U128" i="2"/>
  <c r="U127" i="2"/>
  <c r="U126" i="2"/>
  <c r="U125" i="2"/>
  <c r="U119" i="2"/>
  <c r="U116" i="2"/>
  <c r="U115" i="2"/>
  <c r="U114" i="2"/>
  <c r="U113" i="2"/>
  <c r="U107" i="2"/>
  <c r="U104" i="2"/>
  <c r="U103" i="2"/>
  <c r="U102" i="2"/>
  <c r="U101" i="2"/>
  <c r="U95" i="2"/>
  <c r="U92" i="2"/>
  <c r="U91" i="2"/>
  <c r="U90" i="2"/>
  <c r="U89" i="2"/>
  <c r="U87" i="2"/>
  <c r="U84" i="2"/>
  <c r="U81" i="2"/>
  <c r="U80" i="2"/>
  <c r="U79" i="2"/>
  <c r="U78" i="2"/>
  <c r="U77" i="2"/>
  <c r="U75" i="2"/>
  <c r="U74" i="2"/>
  <c r="U72" i="2"/>
  <c r="U69" i="2"/>
  <c r="U68" i="2"/>
  <c r="U67" i="2"/>
  <c r="U66" i="2"/>
  <c r="U62" i="2"/>
  <c r="U60" i="2"/>
  <c r="U57" i="2"/>
  <c r="U56" i="2"/>
  <c r="U55" i="2"/>
  <c r="U54" i="2"/>
  <c r="U51" i="2"/>
  <c r="U50" i="2"/>
  <c r="U48" i="2"/>
  <c r="U45" i="2"/>
  <c r="U44" i="2"/>
  <c r="U43" i="2"/>
  <c r="U42" i="2"/>
  <c r="U41" i="2"/>
  <c r="U38" i="2"/>
  <c r="U37" i="2"/>
  <c r="U36" i="2"/>
  <c r="U33" i="2"/>
  <c r="U32" i="2"/>
  <c r="U31" i="2"/>
  <c r="U30" i="2"/>
  <c r="U26" i="2"/>
  <c r="U24" i="2"/>
  <c r="U21" i="2"/>
  <c r="U20" i="2"/>
  <c r="U19" i="2"/>
  <c r="U18" i="2"/>
  <c r="U17" i="2"/>
  <c r="U15" i="2"/>
  <c r="U14" i="2"/>
  <c r="U13" i="2"/>
  <c r="U12" i="2"/>
  <c r="U10" i="2"/>
  <c r="U9" i="2"/>
  <c r="U8" i="2"/>
  <c r="P694" i="2" a="1"/>
  <c r="P694" i="2" s="1"/>
  <c r="P693" i="2" a="1"/>
  <c r="P693" i="2" s="1"/>
  <c r="P692" i="2" a="1"/>
  <c r="P692" i="2" s="1"/>
  <c r="P691" i="2" a="1"/>
  <c r="P691" i="2" s="1"/>
  <c r="P690" i="2" a="1"/>
  <c r="P690" i="2" s="1"/>
  <c r="P689" i="2" a="1"/>
  <c r="P689" i="2" s="1"/>
  <c r="P688" i="2" a="1"/>
  <c r="P688" i="2" s="1"/>
  <c r="P687" i="2" a="1"/>
  <c r="P687" i="2" s="1"/>
  <c r="Q687" i="2" s="1"/>
  <c r="P686" i="2" a="1"/>
  <c r="P686" i="2" s="1"/>
  <c r="P685" i="2" a="1"/>
  <c r="P685" i="2" s="1"/>
  <c r="P684" i="2" a="1"/>
  <c r="P684" i="2" s="1"/>
  <c r="P683" i="2" a="1"/>
  <c r="P683" i="2" s="1"/>
  <c r="Q683" i="2" s="1"/>
  <c r="P682" i="2" a="1"/>
  <c r="P682" i="2" s="1"/>
  <c r="P681" i="2" a="1"/>
  <c r="P681" i="2" s="1"/>
  <c r="P680" i="2" a="1"/>
  <c r="P680" i="2" s="1"/>
  <c r="Q680" i="2" s="1"/>
  <c r="P679" i="2" a="1"/>
  <c r="P679" i="2" s="1"/>
  <c r="P678" i="2" a="1"/>
  <c r="P678" i="2" s="1"/>
  <c r="P677" i="2" a="1"/>
  <c r="P677" i="2" s="1"/>
  <c r="P676" i="2" a="1"/>
  <c r="P676" i="2" s="1"/>
  <c r="P675" i="2" a="1"/>
  <c r="P675" i="2" s="1"/>
  <c r="Q675" i="2" s="1"/>
  <c r="P674" i="2" a="1"/>
  <c r="P674" i="2" s="1"/>
  <c r="P673" i="2" a="1"/>
  <c r="P673" i="2" s="1"/>
  <c r="P672" i="2" a="1"/>
  <c r="P672" i="2" s="1"/>
  <c r="P671" i="2" a="1"/>
  <c r="P671" i="2" s="1"/>
  <c r="Q671" i="2" s="1"/>
  <c r="P670" i="2" a="1"/>
  <c r="P670" i="2" s="1"/>
  <c r="P669" i="2" a="1"/>
  <c r="P669" i="2" s="1"/>
  <c r="P668" i="2" a="1"/>
  <c r="P668" i="2" s="1"/>
  <c r="P667" i="2" a="1"/>
  <c r="P667" i="2" s="1"/>
  <c r="Q667" i="2" s="1"/>
  <c r="P666" i="2" a="1"/>
  <c r="P666" i="2" s="1"/>
  <c r="P665" i="2" a="1"/>
  <c r="P665" i="2" s="1"/>
  <c r="Q665" i="2" s="1"/>
  <c r="P664" i="2" a="1"/>
  <c r="P664" i="2" s="1"/>
  <c r="P663" i="2" a="1"/>
  <c r="P663" i="2" s="1"/>
  <c r="P662" i="2" a="1"/>
  <c r="P662" i="2" s="1"/>
  <c r="P661" i="2" a="1"/>
  <c r="P661" i="2" s="1"/>
  <c r="P660" i="2" a="1"/>
  <c r="P660" i="2" s="1"/>
  <c r="P659" i="2" a="1"/>
  <c r="P659" i="2" s="1"/>
  <c r="Q659" i="2" s="1"/>
  <c r="P658" i="2" a="1"/>
  <c r="P658" i="2" s="1"/>
  <c r="P657" i="2" a="1"/>
  <c r="P657" i="2" s="1"/>
  <c r="P656" i="2" a="1"/>
  <c r="P656" i="2" s="1"/>
  <c r="P655" i="2" a="1"/>
  <c r="P655" i="2" s="1"/>
  <c r="P654" i="2" a="1"/>
  <c r="P654" i="2" s="1"/>
  <c r="P653" i="2" a="1"/>
  <c r="P653" i="2" s="1"/>
  <c r="Q653" i="2" s="1"/>
  <c r="P652" i="2" a="1"/>
  <c r="P652" i="2" s="1"/>
  <c r="P651" i="2" a="1"/>
  <c r="P651" i="2" s="1"/>
  <c r="P650" i="2" a="1"/>
  <c r="P650" i="2" s="1"/>
  <c r="P649" i="2" a="1"/>
  <c r="P649" i="2" s="1"/>
  <c r="P648" i="2" a="1"/>
  <c r="P648" i="2" s="1"/>
  <c r="P647" i="2" a="1"/>
  <c r="P647" i="2" s="1"/>
  <c r="Q647" i="2" s="1"/>
  <c r="P646" i="2" a="1"/>
  <c r="P646" i="2" s="1"/>
  <c r="P645" i="2" a="1"/>
  <c r="P645" i="2" s="1"/>
  <c r="P644" i="2" a="1"/>
  <c r="P644" i="2" s="1"/>
  <c r="P643" i="2" a="1"/>
  <c r="P643" i="2" s="1"/>
  <c r="P642" i="2" a="1"/>
  <c r="P642" i="2" s="1"/>
  <c r="P641" i="2" a="1"/>
  <c r="P641" i="2" s="1"/>
  <c r="Q641" i="2" s="1"/>
  <c r="P640" i="2" a="1"/>
  <c r="P640" i="2" s="1"/>
  <c r="P639" i="2" a="1"/>
  <c r="P639" i="2" s="1"/>
  <c r="Q639" i="2" s="1"/>
  <c r="P638" i="2" a="1"/>
  <c r="P638" i="2" s="1"/>
  <c r="P637" i="2" a="1"/>
  <c r="P637" i="2" s="1"/>
  <c r="Q637" i="2" s="1"/>
  <c r="P636" i="2" a="1"/>
  <c r="P636" i="2" s="1"/>
  <c r="P635" i="2" a="1"/>
  <c r="P635" i="2" s="1"/>
  <c r="Q635" i="2" s="1"/>
  <c r="P634" i="2" a="1"/>
  <c r="P634" i="2" s="1"/>
  <c r="Q634" i="2" s="1"/>
  <c r="P633" i="2" a="1"/>
  <c r="P633" i="2" s="1"/>
  <c r="Q633" i="2" s="1"/>
  <c r="P632" i="2" a="1"/>
  <c r="P632" i="2" s="1"/>
  <c r="P631" i="2" a="1"/>
  <c r="P631" i="2" s="1"/>
  <c r="Q631" i="2" s="1"/>
  <c r="P630" i="2" a="1"/>
  <c r="P630" i="2" s="1"/>
  <c r="P629" i="2" a="1"/>
  <c r="P629" i="2" s="1"/>
  <c r="Q629" i="2" s="1"/>
  <c r="P628" i="2" a="1"/>
  <c r="P628" i="2" s="1"/>
  <c r="P627" i="2" a="1"/>
  <c r="P627" i="2" s="1"/>
  <c r="P626" i="2" a="1"/>
  <c r="P626" i="2" s="1"/>
  <c r="Q626" i="2" s="1"/>
  <c r="P625" i="2" a="1"/>
  <c r="P625" i="2" s="1"/>
  <c r="P624" i="2" a="1"/>
  <c r="P624" i="2" s="1"/>
  <c r="P623" i="2" a="1"/>
  <c r="P623" i="2" s="1"/>
  <c r="Q623" i="2" s="1"/>
  <c r="P622" i="2" a="1"/>
  <c r="P622" i="2" s="1"/>
  <c r="Q622" i="2" s="1"/>
  <c r="P621" i="2" a="1"/>
  <c r="P621" i="2" s="1"/>
  <c r="P620" i="2" a="1"/>
  <c r="P620" i="2" s="1"/>
  <c r="P619" i="2" a="1"/>
  <c r="P619" i="2" s="1"/>
  <c r="P618" i="2" a="1"/>
  <c r="P618" i="2" s="1"/>
  <c r="P617" i="2" a="1"/>
  <c r="P617" i="2" s="1"/>
  <c r="Q617" i="2" s="1"/>
  <c r="P616" i="2" a="1"/>
  <c r="P616" i="2" s="1"/>
  <c r="Q616" i="2" s="1"/>
  <c r="P615" i="2" a="1"/>
  <c r="P615" i="2" s="1"/>
  <c r="Q615" i="2" s="1"/>
  <c r="P614" i="2" a="1"/>
  <c r="P614" i="2" s="1"/>
  <c r="P613" i="2" a="1"/>
  <c r="P613" i="2" s="1"/>
  <c r="Q613" i="2" s="1"/>
  <c r="P612" i="2" a="1"/>
  <c r="P612" i="2" s="1"/>
  <c r="P611" i="2" a="1"/>
  <c r="P611" i="2" s="1"/>
  <c r="Q611" i="2" s="1"/>
  <c r="P610" i="2" a="1"/>
  <c r="P610" i="2" s="1"/>
  <c r="Q610" i="2" s="1"/>
  <c r="P609" i="2" a="1"/>
  <c r="P609" i="2" s="1"/>
  <c r="P608" i="2" a="1"/>
  <c r="P608" i="2" s="1"/>
  <c r="P607" i="2" a="1"/>
  <c r="P607" i="2" s="1"/>
  <c r="Q607" i="2" s="1"/>
  <c r="P606" i="2" a="1"/>
  <c r="P606" i="2" s="1"/>
  <c r="P605" i="2" a="1"/>
  <c r="P605" i="2" s="1"/>
  <c r="Q605" i="2" s="1"/>
  <c r="P604" i="2" a="1"/>
  <c r="P604" i="2" s="1"/>
  <c r="P603" i="2" a="1"/>
  <c r="P603" i="2" s="1"/>
  <c r="Q603" i="2" s="1"/>
  <c r="P602" i="2" a="1"/>
  <c r="P602" i="2" s="1"/>
  <c r="P601" i="2" a="1"/>
  <c r="P601" i="2" s="1"/>
  <c r="P600" i="2" a="1"/>
  <c r="P600" i="2" s="1"/>
  <c r="P599" i="2" a="1"/>
  <c r="P599" i="2" s="1"/>
  <c r="Q599" i="2" s="1"/>
  <c r="P598" i="2" a="1"/>
  <c r="P598" i="2" s="1"/>
  <c r="P597" i="2" a="1"/>
  <c r="P597" i="2" s="1"/>
  <c r="Q597" i="2" s="1"/>
  <c r="P596" i="2" a="1"/>
  <c r="P596" i="2" s="1"/>
  <c r="P595" i="2" a="1"/>
  <c r="P595" i="2" s="1"/>
  <c r="Q595" i="2" s="1"/>
  <c r="P594" i="2" a="1"/>
  <c r="P594" i="2" s="1"/>
  <c r="P593" i="2" a="1"/>
  <c r="P593" i="2" s="1"/>
  <c r="Q593" i="2" s="1"/>
  <c r="P592" i="2" a="1"/>
  <c r="P592" i="2" s="1"/>
  <c r="P591" i="2" a="1"/>
  <c r="P591" i="2" s="1"/>
  <c r="Q591" i="2" s="1"/>
  <c r="P590" i="2" a="1"/>
  <c r="P590" i="2" s="1"/>
  <c r="P589" i="2" a="1"/>
  <c r="P589" i="2" s="1"/>
  <c r="Q589" i="2" s="1"/>
  <c r="P588" i="2" a="1"/>
  <c r="P588" i="2" s="1"/>
  <c r="P587" i="2" a="1"/>
  <c r="P587" i="2" s="1"/>
  <c r="Q587" i="2" s="1"/>
  <c r="P586" i="2" a="1"/>
  <c r="P586" i="2" s="1"/>
  <c r="Q586" i="2" s="1"/>
  <c r="P585" i="2" a="1"/>
  <c r="P585" i="2" s="1"/>
  <c r="P584" i="2" a="1"/>
  <c r="P584" i="2" s="1"/>
  <c r="P583" i="2" a="1"/>
  <c r="P583" i="2" s="1"/>
  <c r="Q583" i="2" s="1"/>
  <c r="P582" i="2" a="1"/>
  <c r="P582" i="2" s="1"/>
  <c r="P581" i="2" a="1"/>
  <c r="P581" i="2" s="1"/>
  <c r="Q581" i="2" s="1"/>
  <c r="P580" i="2" a="1"/>
  <c r="P580" i="2" s="1"/>
  <c r="Q580" i="2" s="1"/>
  <c r="P579" i="2" a="1"/>
  <c r="P579" i="2" s="1"/>
  <c r="Q579" i="2" s="1"/>
  <c r="P578" i="2" a="1"/>
  <c r="P578" i="2" s="1"/>
  <c r="P577" i="2" a="1"/>
  <c r="P577" i="2" s="1"/>
  <c r="P576" i="2" a="1"/>
  <c r="P576" i="2" s="1"/>
  <c r="P575" i="2" a="1"/>
  <c r="P575" i="2" s="1"/>
  <c r="Q575" i="2" s="1"/>
  <c r="P574" i="2" a="1"/>
  <c r="P574" i="2" s="1"/>
  <c r="Q574" i="2" s="1"/>
  <c r="P573" i="2" a="1"/>
  <c r="P573" i="2" s="1"/>
  <c r="P572" i="2" a="1"/>
  <c r="P572" i="2" s="1"/>
  <c r="P571" i="2" a="1"/>
  <c r="P571" i="2" s="1"/>
  <c r="P570" i="2" a="1"/>
  <c r="P570" i="2" s="1"/>
  <c r="P569" i="2" a="1"/>
  <c r="P569" i="2" s="1"/>
  <c r="Q569" i="2" s="1"/>
  <c r="P568" i="2" a="1"/>
  <c r="P568" i="2" s="1"/>
  <c r="P567" i="2" a="1"/>
  <c r="P567" i="2" s="1"/>
  <c r="Q567" i="2" s="1"/>
  <c r="P566" i="2" a="1"/>
  <c r="P566" i="2" s="1"/>
  <c r="P565" i="2" a="1"/>
  <c r="P565" i="2" s="1"/>
  <c r="Q565" i="2" s="1"/>
  <c r="P564" i="2" a="1"/>
  <c r="P564" i="2" s="1"/>
  <c r="P563" i="2" a="1"/>
  <c r="P563" i="2" s="1"/>
  <c r="Q563" i="2" s="1"/>
  <c r="P562" i="2" a="1"/>
  <c r="P562" i="2" s="1"/>
  <c r="Q562" i="2" s="1"/>
  <c r="P561" i="2" a="1"/>
  <c r="P561" i="2" s="1"/>
  <c r="P560" i="2" a="1"/>
  <c r="P560" i="2" s="1"/>
  <c r="P559" i="2" a="1"/>
  <c r="P559" i="2" s="1"/>
  <c r="Q559" i="2" s="1"/>
  <c r="P558" i="2" a="1"/>
  <c r="P558" i="2" s="1"/>
  <c r="P557" i="2" a="1"/>
  <c r="P557" i="2" s="1"/>
  <c r="Q557" i="2" s="1"/>
  <c r="P556" i="2" a="1"/>
  <c r="P556" i="2" s="1"/>
  <c r="P555" i="2" a="1"/>
  <c r="P555" i="2" s="1"/>
  <c r="P554" i="2" a="1"/>
  <c r="P554" i="2" s="1"/>
  <c r="Q554" i="2" s="1"/>
  <c r="P553" i="2" a="1"/>
  <c r="P553" i="2" s="1"/>
  <c r="P552" i="2" a="1"/>
  <c r="P552" i="2" s="1"/>
  <c r="P551" i="2" a="1"/>
  <c r="P551" i="2" s="1"/>
  <c r="Q551" i="2" s="1"/>
  <c r="P550" i="2" a="1"/>
  <c r="P550" i="2" s="1"/>
  <c r="Q550" i="2" s="1"/>
  <c r="P549" i="2" a="1"/>
  <c r="P549" i="2" s="1"/>
  <c r="P548" i="2" a="1"/>
  <c r="P548" i="2" s="1"/>
  <c r="P547" i="2" a="1"/>
  <c r="P547" i="2" s="1"/>
  <c r="P546" i="2" a="1"/>
  <c r="P546" i="2" s="1"/>
  <c r="P545" i="2" a="1"/>
  <c r="P545" i="2" s="1"/>
  <c r="Q545" i="2" s="1"/>
  <c r="P544" i="2" a="1"/>
  <c r="P544" i="2" s="1"/>
  <c r="P543" i="2" a="1"/>
  <c r="P543" i="2" s="1"/>
  <c r="Q543" i="2" s="1"/>
  <c r="P542" i="2" a="1"/>
  <c r="P542" i="2" s="1"/>
  <c r="P541" i="2" a="1"/>
  <c r="P541" i="2" s="1"/>
  <c r="Q541" i="2" s="1"/>
  <c r="P540" i="2" a="1"/>
  <c r="P540" i="2" s="1"/>
  <c r="P539" i="2" a="1"/>
  <c r="P539" i="2" s="1"/>
  <c r="Q539" i="2" s="1"/>
  <c r="P538" i="2" a="1"/>
  <c r="P538" i="2" s="1"/>
  <c r="P537" i="2" a="1"/>
  <c r="P537" i="2" s="1"/>
  <c r="P536" i="2" a="1"/>
  <c r="P536" i="2" s="1"/>
  <c r="P535" i="2" a="1"/>
  <c r="P535" i="2" s="1"/>
  <c r="Q535" i="2" s="1"/>
  <c r="P534" i="2" a="1"/>
  <c r="P534" i="2" s="1"/>
  <c r="P533" i="2" a="1"/>
  <c r="P533" i="2" s="1"/>
  <c r="Q533" i="2" s="1"/>
  <c r="P532" i="2" a="1"/>
  <c r="P532" i="2" s="1"/>
  <c r="P531" i="2" a="1"/>
  <c r="P531" i="2" s="1"/>
  <c r="P530" i="2" a="1"/>
  <c r="P530" i="2" s="1"/>
  <c r="P529" i="2" a="1"/>
  <c r="P529" i="2" s="1"/>
  <c r="P528" i="2" a="1"/>
  <c r="P528" i="2" s="1"/>
  <c r="Q528" i="2" s="1"/>
  <c r="P527" i="2" a="1"/>
  <c r="P527" i="2" s="1"/>
  <c r="Q527" i="2" s="1"/>
  <c r="P526" i="2" a="1"/>
  <c r="P526" i="2" s="1"/>
  <c r="Q526" i="2" s="1"/>
  <c r="P525" i="2" a="1"/>
  <c r="P525" i="2" s="1"/>
  <c r="P524" i="2" a="1"/>
  <c r="P524" i="2" s="1"/>
  <c r="P523" i="2" a="1"/>
  <c r="P523" i="2" s="1"/>
  <c r="Q523" i="2" s="1"/>
  <c r="P522" i="2" a="1"/>
  <c r="P522" i="2" s="1"/>
  <c r="Q522" i="2" s="1"/>
  <c r="P521" i="2" a="1"/>
  <c r="P521" i="2" s="1"/>
  <c r="Q521" i="2" s="1"/>
  <c r="P520" i="2" a="1"/>
  <c r="P520" i="2" s="1"/>
  <c r="P519" i="2" a="1"/>
  <c r="P519" i="2" s="1"/>
  <c r="Q519" i="2" s="1"/>
  <c r="P518" i="2" a="1"/>
  <c r="P518" i="2" s="1"/>
  <c r="P517" i="2" a="1"/>
  <c r="P517" i="2" s="1"/>
  <c r="P516" i="2" a="1"/>
  <c r="P516" i="2" s="1"/>
  <c r="Q516" i="2" s="1"/>
  <c r="P515" i="2" a="1"/>
  <c r="P515" i="2" s="1"/>
  <c r="Q515" i="2" s="1"/>
  <c r="P514" i="2" a="1"/>
  <c r="P514" i="2" s="1"/>
  <c r="Q514" i="2" s="1"/>
  <c r="P513" i="2" a="1"/>
  <c r="P513" i="2" s="1"/>
  <c r="P512" i="2" a="1"/>
  <c r="P512" i="2" s="1"/>
  <c r="P511" i="2" a="1"/>
  <c r="P511" i="2" s="1"/>
  <c r="Q511" i="2" s="1"/>
  <c r="P510" i="2" a="1"/>
  <c r="P510" i="2" s="1"/>
  <c r="P509" i="2" a="1"/>
  <c r="P509" i="2" s="1"/>
  <c r="Q509" i="2" s="1"/>
  <c r="P508" i="2" a="1"/>
  <c r="P508" i="2" s="1"/>
  <c r="P507" i="2" a="1"/>
  <c r="P507" i="2" s="1"/>
  <c r="Q507" i="2" s="1"/>
  <c r="P506" i="2" a="1"/>
  <c r="P506" i="2" s="1"/>
  <c r="P505" i="2" a="1"/>
  <c r="P505" i="2" s="1"/>
  <c r="P504" i="2" a="1"/>
  <c r="P504" i="2" s="1"/>
  <c r="Q504" i="2" s="1"/>
  <c r="P503" i="2" a="1"/>
  <c r="P503" i="2" s="1"/>
  <c r="Q503" i="2" s="1"/>
  <c r="P502" i="2" a="1"/>
  <c r="P502" i="2" s="1"/>
  <c r="P501" i="2" a="1"/>
  <c r="P501" i="2" s="1"/>
  <c r="P500" i="2" a="1"/>
  <c r="P500" i="2" s="1"/>
  <c r="P499" i="2" a="1"/>
  <c r="P499" i="2" s="1"/>
  <c r="Q499" i="2" s="1"/>
  <c r="P498" i="2" a="1"/>
  <c r="P498" i="2" s="1"/>
  <c r="P497" i="2" a="1"/>
  <c r="P497" i="2" s="1"/>
  <c r="Q497" i="2" s="1"/>
  <c r="P496" i="2" a="1"/>
  <c r="P496" i="2" s="1"/>
  <c r="Q496" i="2" s="1"/>
  <c r="P495" i="2" a="1"/>
  <c r="P495" i="2" s="1"/>
  <c r="Q495" i="2" s="1"/>
  <c r="P494" i="2" a="1"/>
  <c r="P494" i="2" s="1"/>
  <c r="P493" i="2" a="1"/>
  <c r="P493" i="2" s="1"/>
  <c r="P492" i="2" a="1"/>
  <c r="P492" i="2" s="1"/>
  <c r="P491" i="2" a="1"/>
  <c r="P491" i="2" s="1"/>
  <c r="Q491" i="2" s="1"/>
  <c r="P490" i="2" a="1"/>
  <c r="P490" i="2" s="1"/>
  <c r="P489" i="2" a="1"/>
  <c r="P489" i="2" s="1"/>
  <c r="P488" i="2" a="1"/>
  <c r="P488" i="2" s="1"/>
  <c r="P487" i="2" a="1"/>
  <c r="P487" i="2" s="1"/>
  <c r="Q487" i="2" s="1"/>
  <c r="P486" i="2" a="1"/>
  <c r="P486" i="2" s="1"/>
  <c r="Q486" i="2" s="1"/>
  <c r="P485" i="2" a="1"/>
  <c r="P485" i="2" s="1"/>
  <c r="Q485" i="2" s="1"/>
  <c r="P484" i="2" a="1"/>
  <c r="P484" i="2" s="1"/>
  <c r="Q484" i="2" s="1"/>
  <c r="P483" i="2" a="1"/>
  <c r="P483" i="2" s="1"/>
  <c r="Q483" i="2" s="1"/>
  <c r="P482" i="2" a="1"/>
  <c r="P482" i="2" s="1"/>
  <c r="P481" i="2" a="1"/>
  <c r="P481" i="2" s="1"/>
  <c r="P480" i="2" a="1"/>
  <c r="P480" i="2" s="1"/>
  <c r="Q480" i="2" s="1"/>
  <c r="P479" i="2" a="1"/>
  <c r="P479" i="2" s="1"/>
  <c r="Q479" i="2" s="1"/>
  <c r="P478" i="2" a="1"/>
  <c r="P478" i="2" s="1"/>
  <c r="P477" i="2" a="1"/>
  <c r="P477" i="2" s="1"/>
  <c r="P476" i="2" a="1"/>
  <c r="P476" i="2" s="1"/>
  <c r="P475" i="2" a="1"/>
  <c r="P475" i="2" s="1"/>
  <c r="Q475" i="2" s="1"/>
  <c r="P474" i="2" a="1"/>
  <c r="P474" i="2" s="1"/>
  <c r="P473" i="2" a="1"/>
  <c r="P473" i="2" s="1"/>
  <c r="Q473" i="2" s="1"/>
  <c r="P472" i="2" a="1"/>
  <c r="P472" i="2" s="1"/>
  <c r="P471" i="2" a="1"/>
  <c r="P471" i="2" s="1"/>
  <c r="Q471" i="2" s="1"/>
  <c r="P470" i="2" a="1"/>
  <c r="P470" i="2" s="1"/>
  <c r="P469" i="2" a="1"/>
  <c r="P469" i="2" s="1"/>
  <c r="P468" i="2" a="1"/>
  <c r="P468" i="2" s="1"/>
  <c r="Q468" i="2" s="1"/>
  <c r="P467" i="2" a="1"/>
  <c r="P467" i="2" s="1"/>
  <c r="Q467" i="2" s="1"/>
  <c r="P466" i="2" a="1"/>
  <c r="P466" i="2" s="1"/>
  <c r="P465" i="2" a="1"/>
  <c r="P465" i="2" s="1"/>
  <c r="P464" i="2" a="1"/>
  <c r="P464" i="2" s="1"/>
  <c r="P463" i="2" a="1"/>
  <c r="P463" i="2" s="1"/>
  <c r="Q463" i="2" s="1"/>
  <c r="P462" i="2" a="1"/>
  <c r="P462" i="2" s="1"/>
  <c r="P461" i="2" a="1"/>
  <c r="P461" i="2" s="1"/>
  <c r="Q461" i="2" s="1"/>
  <c r="P460" i="2" a="1"/>
  <c r="P460" i="2" s="1"/>
  <c r="P459" i="2" a="1"/>
  <c r="P459" i="2" s="1"/>
  <c r="P458" i="2" a="1"/>
  <c r="P458" i="2" s="1"/>
  <c r="P457" i="2" a="1"/>
  <c r="P457" i="2" s="1"/>
  <c r="P456" i="2" a="1"/>
  <c r="P456" i="2" s="1"/>
  <c r="Q456" i="2" s="1"/>
  <c r="P455" i="2" a="1"/>
  <c r="P455" i="2" s="1"/>
  <c r="Q455" i="2" s="1"/>
  <c r="P454" i="2" a="1"/>
  <c r="P454" i="2" s="1"/>
  <c r="P453" i="2" a="1"/>
  <c r="P453" i="2" s="1"/>
  <c r="P452" i="2" a="1"/>
  <c r="P452" i="2" s="1"/>
  <c r="P451" i="2" a="1"/>
  <c r="P451" i="2" s="1"/>
  <c r="Q451" i="2" s="1"/>
  <c r="P450" i="2" a="1"/>
  <c r="P450" i="2" s="1"/>
  <c r="P449" i="2" a="1"/>
  <c r="P449" i="2" s="1"/>
  <c r="Q449" i="2" s="1"/>
  <c r="P448" i="2" a="1"/>
  <c r="P448" i="2" s="1"/>
  <c r="P447" i="2" a="1"/>
  <c r="P447" i="2" s="1"/>
  <c r="P446" i="2" a="1"/>
  <c r="P446" i="2" s="1"/>
  <c r="P445" i="2" a="1"/>
  <c r="P445" i="2" s="1"/>
  <c r="P444" i="2" a="1"/>
  <c r="P444" i="2" s="1"/>
  <c r="P443" i="2" a="1"/>
  <c r="P443" i="2" s="1"/>
  <c r="Q443" i="2" s="1"/>
  <c r="P442" i="2" a="1"/>
  <c r="P442" i="2" s="1"/>
  <c r="Q442" i="2" s="1"/>
  <c r="P441" i="2" a="1"/>
  <c r="P441" i="2" s="1"/>
  <c r="P440" i="2" a="1"/>
  <c r="P440" i="2" s="1"/>
  <c r="P439" i="2" a="1"/>
  <c r="P439" i="2" s="1"/>
  <c r="Q439" i="2" s="1"/>
  <c r="P438" i="2" a="1"/>
  <c r="P438" i="2" s="1"/>
  <c r="P437" i="2" a="1"/>
  <c r="P437" i="2" s="1"/>
  <c r="Q437" i="2" s="1"/>
  <c r="P436" i="2" a="1"/>
  <c r="P436" i="2" s="1"/>
  <c r="Q436" i="2" s="1"/>
  <c r="P435" i="2" a="1"/>
  <c r="P435" i="2" s="1"/>
  <c r="Q435" i="2" s="1"/>
  <c r="P434" i="2" a="1"/>
  <c r="P434" i="2" s="1"/>
  <c r="P433" i="2" a="1"/>
  <c r="P433" i="2" s="1"/>
  <c r="P432" i="2" a="1"/>
  <c r="P432" i="2" s="1"/>
  <c r="Q432" i="2" s="1"/>
  <c r="P431" i="2" a="1"/>
  <c r="P431" i="2" s="1"/>
  <c r="Q431" i="2" s="1"/>
  <c r="P430" i="2" a="1"/>
  <c r="P430" i="2" s="1"/>
  <c r="P429" i="2" a="1"/>
  <c r="P429" i="2" s="1"/>
  <c r="P428" i="2" a="1"/>
  <c r="P428" i="2" s="1"/>
  <c r="P427" i="2" a="1"/>
  <c r="P427" i="2" s="1"/>
  <c r="Q427" i="2" s="1"/>
  <c r="P426" i="2" a="1"/>
  <c r="P426" i="2" s="1"/>
  <c r="Q426" i="2" s="1"/>
  <c r="P425" i="2" a="1"/>
  <c r="P425" i="2" s="1"/>
  <c r="Q425" i="2" s="1"/>
  <c r="P424" i="2" a="1"/>
  <c r="P424" i="2" s="1"/>
  <c r="P423" i="2" a="1"/>
  <c r="P423" i="2" s="1"/>
  <c r="Q423" i="2" s="1"/>
  <c r="P422" i="2" a="1"/>
  <c r="P422" i="2" s="1"/>
  <c r="P421" i="2" a="1"/>
  <c r="P421" i="2" s="1"/>
  <c r="Q421" i="2" s="1"/>
  <c r="P420" i="2" a="1"/>
  <c r="P420" i="2" s="1"/>
  <c r="P419" i="2" a="1"/>
  <c r="P419" i="2" s="1"/>
  <c r="Q419" i="2" s="1"/>
  <c r="P418" i="2" a="1"/>
  <c r="P418" i="2" s="1"/>
  <c r="Q418" i="2" s="1"/>
  <c r="P417" i="2" a="1"/>
  <c r="P417" i="2" s="1"/>
  <c r="P416" i="2" a="1"/>
  <c r="P416" i="2" s="1"/>
  <c r="Q416" i="2" s="1"/>
  <c r="P415" i="2" a="1"/>
  <c r="P415" i="2" s="1"/>
  <c r="Q415" i="2" s="1"/>
  <c r="P414" i="2" a="1"/>
  <c r="P414" i="2" s="1"/>
  <c r="P413" i="2" a="1"/>
  <c r="P413" i="2" s="1"/>
  <c r="Q413" i="2" s="1"/>
  <c r="P412" i="2" a="1"/>
  <c r="P412" i="2" s="1"/>
  <c r="Q412" i="2" s="1"/>
  <c r="P411" i="2" a="1"/>
  <c r="P411" i="2" s="1"/>
  <c r="P410" i="2" a="1"/>
  <c r="P410" i="2" s="1"/>
  <c r="P409" i="2" a="1"/>
  <c r="P409" i="2" s="1"/>
  <c r="P408" i="2" a="1"/>
  <c r="P408" i="2" s="1"/>
  <c r="P407" i="2" a="1"/>
  <c r="P407" i="2" s="1"/>
  <c r="Q407" i="2" s="1"/>
  <c r="P406" i="2" a="1"/>
  <c r="P406" i="2" s="1"/>
  <c r="Q406" i="2" s="1"/>
  <c r="P405" i="2" a="1"/>
  <c r="P405" i="2" s="1"/>
  <c r="Q405" i="2" s="1"/>
  <c r="P404" i="2" a="1"/>
  <c r="P404" i="2" s="1"/>
  <c r="P403" i="2" a="1"/>
  <c r="P403" i="2" s="1"/>
  <c r="Q403" i="2" s="1"/>
  <c r="P402" i="2" a="1"/>
  <c r="P402" i="2" s="1"/>
  <c r="Q402" i="2" s="1"/>
  <c r="P401" i="2" a="1"/>
  <c r="P401" i="2" s="1"/>
  <c r="Q401" i="2" s="1"/>
  <c r="P400" i="2" a="1"/>
  <c r="P400" i="2" s="1"/>
  <c r="P399" i="2" a="1"/>
  <c r="P399" i="2" s="1"/>
  <c r="P398" i="2" a="1"/>
  <c r="P398" i="2" s="1"/>
  <c r="Q398" i="2" s="1"/>
  <c r="P397" i="2" a="1"/>
  <c r="P397" i="2" s="1"/>
  <c r="Q397" i="2" s="1"/>
  <c r="P396" i="2" a="1"/>
  <c r="P396" i="2" s="1"/>
  <c r="Q396" i="2" s="1"/>
  <c r="P395" i="2" a="1"/>
  <c r="P395" i="2" s="1"/>
  <c r="Q395" i="2" s="1"/>
  <c r="P394" i="2" a="1"/>
  <c r="P394" i="2" s="1"/>
  <c r="Q394" i="2" s="1"/>
  <c r="P393" i="2" a="1"/>
  <c r="P393" i="2" s="1"/>
  <c r="P392" i="2" a="1"/>
  <c r="P392" i="2" s="1"/>
  <c r="P391" i="2" a="1"/>
  <c r="P391" i="2" s="1"/>
  <c r="P390" i="2" a="1"/>
  <c r="P390" i="2" s="1"/>
  <c r="Q390" i="2" s="1"/>
  <c r="P389" i="2" a="1"/>
  <c r="P389" i="2" s="1"/>
  <c r="P388" i="2" a="1"/>
  <c r="P388" i="2" s="1"/>
  <c r="P387" i="2" a="1"/>
  <c r="P387" i="2" s="1"/>
  <c r="Q387" i="2" s="1"/>
  <c r="P386" i="2" a="1"/>
  <c r="P386" i="2" s="1"/>
  <c r="Q386" i="2" s="1"/>
  <c r="P385" i="2" a="1"/>
  <c r="P385" i="2" s="1"/>
  <c r="Q385" i="2" s="1"/>
  <c r="P384" i="2" a="1"/>
  <c r="P384" i="2" s="1"/>
  <c r="Q384" i="2" s="1"/>
  <c r="P383" i="2" a="1"/>
  <c r="P383" i="2" s="1"/>
  <c r="Q383" i="2" s="1"/>
  <c r="P382" i="2" a="1"/>
  <c r="P382" i="2" s="1"/>
  <c r="P381" i="2" a="1"/>
  <c r="P381" i="2" s="1"/>
  <c r="P380" i="2" a="1"/>
  <c r="P380" i="2" s="1"/>
  <c r="P379" i="2" a="1"/>
  <c r="P379" i="2" s="1"/>
  <c r="Q379" i="2" s="1"/>
  <c r="P378" i="2" a="1"/>
  <c r="P378" i="2" s="1"/>
  <c r="P377" i="2" a="1"/>
  <c r="P377" i="2" s="1"/>
  <c r="Q377" i="2" s="1"/>
  <c r="P376" i="2" a="1"/>
  <c r="P376" i="2" s="1"/>
  <c r="P375" i="2" a="1"/>
  <c r="P375" i="2" s="1"/>
  <c r="Q375" i="2" s="1"/>
  <c r="P374" i="2" a="1"/>
  <c r="P374" i="2" s="1"/>
  <c r="P373" i="2" a="1"/>
  <c r="P373" i="2" s="1"/>
  <c r="Q373" i="2" s="1"/>
  <c r="P372" i="2" a="1"/>
  <c r="P372" i="2" s="1"/>
  <c r="Q372" i="2" s="1"/>
  <c r="P371" i="2" a="1"/>
  <c r="P371" i="2" s="1"/>
  <c r="P370" i="2" a="1"/>
  <c r="P370" i="2" s="1"/>
  <c r="P369" i="2" a="1"/>
  <c r="P369" i="2" s="1"/>
  <c r="P368" i="2" a="1"/>
  <c r="P368" i="2" s="1"/>
  <c r="P367" i="2" a="1"/>
  <c r="P367" i="2" s="1"/>
  <c r="Q367" i="2" s="1"/>
  <c r="P366" i="2" a="1"/>
  <c r="P366" i="2" s="1"/>
  <c r="P365" i="2" a="1"/>
  <c r="P365" i="2" s="1"/>
  <c r="P364" i="2" a="1"/>
  <c r="P364" i="2" s="1"/>
  <c r="Q364" i="2" s="1"/>
  <c r="P363" i="2" a="1"/>
  <c r="P363" i="2" s="1"/>
  <c r="P362" i="2" a="1"/>
  <c r="P362" i="2" s="1"/>
  <c r="Q362" i="2" s="1"/>
  <c r="P361" i="2" a="1"/>
  <c r="P361" i="2" s="1"/>
  <c r="P360" i="2" a="1"/>
  <c r="P360" i="2" s="1"/>
  <c r="Q360" i="2" s="1"/>
  <c r="P359" i="2" a="1"/>
  <c r="P359" i="2" s="1"/>
  <c r="Q359" i="2" s="1"/>
  <c r="P358" i="2" a="1"/>
  <c r="P358" i="2" s="1"/>
  <c r="Q358" i="2" s="1"/>
  <c r="P357" i="2" a="1"/>
  <c r="P357" i="2" s="1"/>
  <c r="P356" i="2" a="1"/>
  <c r="P356" i="2" s="1"/>
  <c r="Q356" i="2" s="1"/>
  <c r="P355" i="2" a="1"/>
  <c r="P355" i="2" s="1"/>
  <c r="P354" i="2" a="1"/>
  <c r="P354" i="2" s="1"/>
  <c r="P353" i="2" a="1"/>
  <c r="P353" i="2" s="1"/>
  <c r="Q353" i="2" s="1"/>
  <c r="P352" i="2" a="1"/>
  <c r="P352" i="2" s="1"/>
  <c r="P351" i="2" a="1"/>
  <c r="P351" i="2" s="1"/>
  <c r="Q351" i="2" s="1"/>
  <c r="P350" i="2" a="1"/>
  <c r="P350" i="2" s="1"/>
  <c r="P349" i="2" a="1"/>
  <c r="P349" i="2" s="1"/>
  <c r="P348" i="2" a="1"/>
  <c r="P348" i="2" s="1"/>
  <c r="P347" i="2" a="1"/>
  <c r="P347" i="2" s="1"/>
  <c r="Q347" i="2" s="1"/>
  <c r="P346" i="2" a="1"/>
  <c r="P346" i="2" s="1"/>
  <c r="P345" i="2" a="1"/>
  <c r="P345" i="2" s="1"/>
  <c r="P344" i="2" a="1"/>
  <c r="P344" i="2" s="1"/>
  <c r="Q344" i="2" s="1"/>
  <c r="P343" i="2" a="1"/>
  <c r="P343" i="2" s="1"/>
  <c r="P342" i="2" a="1"/>
  <c r="P342" i="2" s="1"/>
  <c r="P341" i="2" a="1"/>
  <c r="P341" i="2" s="1"/>
  <c r="P340" i="2" a="1"/>
  <c r="P340" i="2" s="1"/>
  <c r="Q340" i="2" s="1"/>
  <c r="P339" i="2" a="1"/>
  <c r="P339" i="2" s="1"/>
  <c r="Q339" i="2" s="1"/>
  <c r="P338" i="2" a="1"/>
  <c r="P338" i="2" s="1"/>
  <c r="Q338" i="2" s="1"/>
  <c r="P337" i="2" a="1"/>
  <c r="P337" i="2" s="1"/>
  <c r="P336" i="2" a="1"/>
  <c r="P336" i="2" s="1"/>
  <c r="Q336" i="2" s="1"/>
  <c r="P335" i="2" a="1"/>
  <c r="P335" i="2" s="1"/>
  <c r="Q335" i="2" s="1"/>
  <c r="P334" i="2" a="1"/>
  <c r="P334" i="2" s="1"/>
  <c r="Q334" i="2" s="1"/>
  <c r="P333" i="2" a="1"/>
  <c r="P333" i="2" s="1"/>
  <c r="Q333" i="2" s="1"/>
  <c r="P332" i="2" a="1"/>
  <c r="P332" i="2" s="1"/>
  <c r="P331" i="2" a="1"/>
  <c r="P331" i="2" s="1"/>
  <c r="Q331" i="2" s="1"/>
  <c r="P330" i="2" a="1"/>
  <c r="P330" i="2" s="1"/>
  <c r="P329" i="2" a="1"/>
  <c r="P329" i="2" s="1"/>
  <c r="Q329" i="2" s="1"/>
  <c r="P328" i="2" a="1"/>
  <c r="P328" i="2" s="1"/>
  <c r="Q328" i="2" s="1"/>
  <c r="P327" i="2" a="1"/>
  <c r="P327" i="2" s="1"/>
  <c r="Q327" i="2" s="1"/>
  <c r="P326" i="2" a="1"/>
  <c r="P326" i="2" s="1"/>
  <c r="P325" i="2" a="1"/>
  <c r="P325" i="2" s="1"/>
  <c r="P324" i="2" a="1"/>
  <c r="P324" i="2" s="1"/>
  <c r="Q324" i="2" s="1"/>
  <c r="P323" i="2" a="1"/>
  <c r="P323" i="2" s="1"/>
  <c r="Q323" i="2" s="1"/>
  <c r="P322" i="2" a="1"/>
  <c r="P322" i="2" s="1"/>
  <c r="Q322" i="2" s="1"/>
  <c r="P321" i="2" a="1"/>
  <c r="P321" i="2" s="1"/>
  <c r="Q321" i="2" s="1"/>
  <c r="P320" i="2" a="1"/>
  <c r="P320" i="2" s="1"/>
  <c r="P319" i="2" a="1"/>
  <c r="P319" i="2" s="1"/>
  <c r="P318" i="2" a="1"/>
  <c r="P318" i="2" s="1"/>
  <c r="Q318" i="2" s="1"/>
  <c r="P317" i="2" a="1"/>
  <c r="P317" i="2" s="1"/>
  <c r="Q317" i="2" s="1"/>
  <c r="P316" i="2" a="1"/>
  <c r="P316" i="2" s="1"/>
  <c r="Q316" i="2" s="1"/>
  <c r="P315" i="2" a="1"/>
  <c r="P315" i="2" s="1"/>
  <c r="P314" i="2" a="1"/>
  <c r="P314" i="2" s="1"/>
  <c r="Q314" i="2" s="1"/>
  <c r="P313" i="2" a="1"/>
  <c r="P313" i="2" s="1"/>
  <c r="Q313" i="2" s="1"/>
  <c r="P312" i="2" a="1"/>
  <c r="P312" i="2" s="1"/>
  <c r="P311" i="2" a="1"/>
  <c r="P311" i="2" s="1"/>
  <c r="Q311" i="2" s="1"/>
  <c r="P310" i="2" a="1"/>
  <c r="P310" i="2" s="1"/>
  <c r="Q310" i="2" s="1"/>
  <c r="P309" i="2" a="1"/>
  <c r="P309" i="2" s="1"/>
  <c r="P308" i="2" a="1"/>
  <c r="P308" i="2" s="1"/>
  <c r="P307" i="2" a="1"/>
  <c r="P307" i="2" s="1"/>
  <c r="Q307" i="2" s="1"/>
  <c r="P306" i="2" a="1"/>
  <c r="P306" i="2" s="1"/>
  <c r="P305" i="2" a="1"/>
  <c r="P305" i="2" s="1"/>
  <c r="Q305" i="2" s="1"/>
  <c r="P304" i="2" a="1"/>
  <c r="P304" i="2" s="1"/>
  <c r="P303" i="2" a="1"/>
  <c r="P303" i="2" s="1"/>
  <c r="P302" i="2" a="1"/>
  <c r="P302" i="2" s="1"/>
  <c r="Q302" i="2" s="1"/>
  <c r="P301" i="2" a="1"/>
  <c r="P301" i="2" s="1"/>
  <c r="Q301" i="2" s="1"/>
  <c r="P300" i="2" a="1"/>
  <c r="P300" i="2" s="1"/>
  <c r="Q300" i="2" s="1"/>
  <c r="P299" i="2" a="1"/>
  <c r="P299" i="2" s="1"/>
  <c r="Q299" i="2" s="1"/>
  <c r="P298" i="2" a="1"/>
  <c r="P298" i="2" s="1"/>
  <c r="P297" i="2" a="1"/>
  <c r="P297" i="2" s="1"/>
  <c r="P296" i="2" a="1"/>
  <c r="P296" i="2" s="1"/>
  <c r="P295" i="2" a="1"/>
  <c r="P295" i="2" s="1"/>
  <c r="Q295" i="2" s="1"/>
  <c r="P294" i="2" a="1"/>
  <c r="P294" i="2" s="1"/>
  <c r="Q294" i="2" s="1"/>
  <c r="P293" i="2" a="1"/>
  <c r="P293" i="2" s="1"/>
  <c r="Q293" i="2" s="1"/>
  <c r="P292" i="2" a="1"/>
  <c r="P292" i="2" s="1"/>
  <c r="Q292" i="2" s="1"/>
  <c r="P291" i="2" a="1"/>
  <c r="P291" i="2" s="1"/>
  <c r="Q291" i="2" s="1"/>
  <c r="P290" i="2" a="1"/>
  <c r="P290" i="2" s="1"/>
  <c r="Q290" i="2" s="1"/>
  <c r="P289" i="2" a="1"/>
  <c r="P289" i="2" s="1"/>
  <c r="Q289" i="2" s="1"/>
  <c r="P288" i="2" a="1"/>
  <c r="P288" i="2" s="1"/>
  <c r="Q288" i="2" s="1"/>
  <c r="P287" i="2" a="1"/>
  <c r="P287" i="2" s="1"/>
  <c r="Q287" i="2" s="1"/>
  <c r="P286" i="2" a="1"/>
  <c r="P286" i="2" s="1"/>
  <c r="P285" i="2" a="1"/>
  <c r="P285" i="2" s="1"/>
  <c r="P284" i="2" a="1"/>
  <c r="P284" i="2" s="1"/>
  <c r="P283" i="2" a="1"/>
  <c r="P283" i="2" s="1"/>
  <c r="Q283" i="2" s="1"/>
  <c r="P282" i="2" a="1"/>
  <c r="P282" i="2" s="1"/>
  <c r="Q282" i="2" s="1"/>
  <c r="P281" i="2" a="1"/>
  <c r="P281" i="2" s="1"/>
  <c r="Q281" i="2" s="1"/>
  <c r="P280" i="2" a="1"/>
  <c r="P280" i="2" s="1"/>
  <c r="P279" i="2" a="1"/>
  <c r="P279" i="2" s="1"/>
  <c r="Q279" i="2" s="1"/>
  <c r="P278" i="2" a="1"/>
  <c r="P278" i="2" s="1"/>
  <c r="P277" i="2" a="1"/>
  <c r="P277" i="2" s="1"/>
  <c r="P276" i="2" a="1"/>
  <c r="P276" i="2" s="1"/>
  <c r="Q276" i="2" s="1"/>
  <c r="P275" i="2" a="1"/>
  <c r="P275" i="2" s="1"/>
  <c r="Q275" i="2" s="1"/>
  <c r="P274" i="2" a="1"/>
  <c r="P274" i="2" s="1"/>
  <c r="Q274" i="2" s="1"/>
  <c r="P273" i="2" a="1"/>
  <c r="P273" i="2" s="1"/>
  <c r="P272" i="2" a="1"/>
  <c r="P272" i="2" s="1"/>
  <c r="Q272" i="2" s="1"/>
  <c r="P271" i="2" a="1"/>
  <c r="P271" i="2" s="1"/>
  <c r="Q271" i="2" s="1"/>
  <c r="P270" i="2" a="1"/>
  <c r="P270" i="2" s="1"/>
  <c r="P269" i="2" a="1"/>
  <c r="P269" i="2" s="1"/>
  <c r="Q269" i="2" s="1"/>
  <c r="P268" i="2" a="1"/>
  <c r="P268" i="2" s="1"/>
  <c r="Q268" i="2" s="1"/>
  <c r="P267" i="2" a="1"/>
  <c r="P267" i="2" s="1"/>
  <c r="Q267" i="2" s="1"/>
  <c r="P266" i="2" a="1"/>
  <c r="P266" i="2" s="1"/>
  <c r="Q266" i="2" s="1"/>
  <c r="P265" i="2" a="1"/>
  <c r="P265" i="2" s="1"/>
  <c r="Q265" i="2" s="1"/>
  <c r="P264" i="2" a="1"/>
  <c r="P264" i="2" s="1"/>
  <c r="P263" i="2" a="1"/>
  <c r="P263" i="2" s="1"/>
  <c r="Q263" i="2" s="1"/>
  <c r="P262" i="2" a="1"/>
  <c r="P262" i="2" s="1"/>
  <c r="Q262" i="2" s="1"/>
  <c r="P261" i="2" a="1"/>
  <c r="P261" i="2" s="1"/>
  <c r="P260" i="2" a="1"/>
  <c r="P260" i="2" s="1"/>
  <c r="Q260" i="2" s="1"/>
  <c r="P259" i="2" a="1"/>
  <c r="P259" i="2" s="1"/>
  <c r="P258" i="2" a="1"/>
  <c r="P258" i="2" s="1"/>
  <c r="P257" i="2" a="1"/>
  <c r="P257" i="2" s="1"/>
  <c r="Q257" i="2" s="1"/>
  <c r="P256" i="2" a="1"/>
  <c r="P256" i="2" s="1"/>
  <c r="Q256" i="2" s="1"/>
  <c r="P255" i="2" a="1"/>
  <c r="P255" i="2" s="1"/>
  <c r="P254" i="2" a="1"/>
  <c r="P254" i="2" s="1"/>
  <c r="Q254" i="2" s="1"/>
  <c r="P253" i="2" a="1"/>
  <c r="P253" i="2" s="1"/>
  <c r="Q253" i="2" s="1"/>
  <c r="P252" i="2" a="1"/>
  <c r="P252" i="2" s="1"/>
  <c r="P251" i="2" a="1"/>
  <c r="P251" i="2" s="1"/>
  <c r="Q251" i="2" s="1"/>
  <c r="P250" i="2" a="1"/>
  <c r="P250" i="2" s="1"/>
  <c r="Q250" i="2" s="1"/>
  <c r="P249" i="2" a="1"/>
  <c r="P249" i="2" s="1"/>
  <c r="Q249" i="2" s="1"/>
  <c r="P248" i="2" a="1"/>
  <c r="P248" i="2" s="1"/>
  <c r="Q248" i="2" s="1"/>
  <c r="P247" i="2" a="1"/>
  <c r="P247" i="2" s="1"/>
  <c r="P246" i="2" a="1"/>
  <c r="P246" i="2" s="1"/>
  <c r="P245" i="2" a="1"/>
  <c r="P245" i="2" s="1"/>
  <c r="Q245" i="2" s="1"/>
  <c r="P244" i="2" a="1"/>
  <c r="P244" i="2" s="1"/>
  <c r="P243" i="2" a="1"/>
  <c r="P243" i="2" s="1"/>
  <c r="P242" i="2" a="1"/>
  <c r="P242" i="2" s="1"/>
  <c r="Q242" i="2" s="1"/>
  <c r="P241" i="2" a="1"/>
  <c r="P241" i="2" s="1"/>
  <c r="Q241" i="2" s="1"/>
  <c r="P240" i="2" a="1"/>
  <c r="P240" i="2" s="1"/>
  <c r="Q240" i="2" s="1"/>
  <c r="P239" i="2" a="1"/>
  <c r="P239" i="2" s="1"/>
  <c r="Q239" i="2" s="1"/>
  <c r="P238" i="2" a="1"/>
  <c r="P238" i="2" s="1"/>
  <c r="Q238" i="2" s="1"/>
  <c r="P237" i="2" a="1"/>
  <c r="P237" i="2" s="1"/>
  <c r="P236" i="2" a="1"/>
  <c r="P236" i="2" s="1"/>
  <c r="Q236" i="2" s="1"/>
  <c r="P235" i="2" a="1"/>
  <c r="P235" i="2" s="1"/>
  <c r="Q235" i="2" s="1"/>
  <c r="P234" i="2" a="1"/>
  <c r="P234" i="2" s="1"/>
  <c r="P233" i="2" a="1"/>
  <c r="P233" i="2" s="1"/>
  <c r="Q233" i="2" s="1"/>
  <c r="P232" i="2" a="1"/>
  <c r="P232" i="2" s="1"/>
  <c r="P231" i="2" a="1"/>
  <c r="P231" i="2" s="1"/>
  <c r="Q231" i="2" s="1"/>
  <c r="P230" i="2" a="1"/>
  <c r="P230" i="2" s="1"/>
  <c r="Q230" i="2" s="1"/>
  <c r="P229" i="2" a="1"/>
  <c r="P229" i="2" s="1"/>
  <c r="P228" i="2" a="1"/>
  <c r="P228" i="2" s="1"/>
  <c r="P227" i="2" a="1"/>
  <c r="P227" i="2" s="1"/>
  <c r="Q227" i="2" s="1"/>
  <c r="P226" i="2" a="1"/>
  <c r="P226" i="2" s="1"/>
  <c r="Q226" i="2" s="1"/>
  <c r="P225" i="2" a="1"/>
  <c r="P225" i="2" s="1"/>
  <c r="P224" i="2" a="1"/>
  <c r="P224" i="2" s="1"/>
  <c r="Q224" i="2" s="1"/>
  <c r="P223" i="2" a="1"/>
  <c r="P223" i="2" s="1"/>
  <c r="Q223" i="2" s="1"/>
  <c r="P222" i="2" a="1"/>
  <c r="P222" i="2" s="1"/>
  <c r="Q222" i="2" s="1"/>
  <c r="P221" i="2" a="1"/>
  <c r="P221" i="2" s="1"/>
  <c r="Q221" i="2" s="1"/>
  <c r="P220" i="2" a="1"/>
  <c r="P220" i="2" s="1"/>
  <c r="Q220" i="2" s="1"/>
  <c r="P219" i="2" a="1"/>
  <c r="P219" i="2" s="1"/>
  <c r="P218" i="2" a="1"/>
  <c r="P218" i="2" s="1"/>
  <c r="Q218" i="2" s="1"/>
  <c r="P217" i="2" a="1"/>
  <c r="P217" i="2" s="1"/>
  <c r="Q217" i="2" s="1"/>
  <c r="P216" i="2" a="1"/>
  <c r="P216" i="2" s="1"/>
  <c r="Q216" i="2" s="1"/>
  <c r="P215" i="2" a="1"/>
  <c r="P215" i="2" s="1"/>
  <c r="Q215" i="2" s="1"/>
  <c r="P214" i="2" a="1"/>
  <c r="P214" i="2" s="1"/>
  <c r="Q214" i="2" s="1"/>
  <c r="P213" i="2" a="1"/>
  <c r="P213" i="2" s="1"/>
  <c r="P212" i="2" a="1"/>
  <c r="P212" i="2" s="1"/>
  <c r="P211" i="2" a="1"/>
  <c r="P211" i="2" s="1"/>
  <c r="Q211" i="2" s="1"/>
  <c r="P210" i="2" a="1"/>
  <c r="P210" i="2" s="1"/>
  <c r="Q210" i="2" s="1"/>
  <c r="P209" i="2" a="1"/>
  <c r="P209" i="2" s="1"/>
  <c r="Q209" i="2" s="1"/>
  <c r="P208" i="2" a="1"/>
  <c r="P208" i="2" s="1"/>
  <c r="Q208" i="2" s="1"/>
  <c r="P207" i="2" a="1"/>
  <c r="P207" i="2" s="1"/>
  <c r="Q207" i="2" s="1"/>
  <c r="P206" i="2" a="1"/>
  <c r="P206" i="2" s="1"/>
  <c r="Q206" i="2" s="1"/>
  <c r="P205" i="2" a="1"/>
  <c r="P205" i="2" s="1"/>
  <c r="Q205" i="2" s="1"/>
  <c r="P204" i="2" a="1"/>
  <c r="P204" i="2" s="1"/>
  <c r="Q204" i="2" s="1"/>
  <c r="P203" i="2" a="1"/>
  <c r="P203" i="2" s="1"/>
  <c r="Q203" i="2" s="1"/>
  <c r="P202" i="2" a="1"/>
  <c r="P202" i="2" s="1"/>
  <c r="Q202" i="2" s="1"/>
  <c r="P201" i="2" a="1"/>
  <c r="P201" i="2" s="1"/>
  <c r="P200" i="2" a="1"/>
  <c r="P200" i="2" s="1"/>
  <c r="Q200" i="2" s="1"/>
  <c r="P199" i="2" a="1"/>
  <c r="P199" i="2" s="1"/>
  <c r="P198" i="2" a="1"/>
  <c r="P198" i="2" s="1"/>
  <c r="P197" i="2" a="1"/>
  <c r="P197" i="2" s="1"/>
  <c r="Q197" i="2" s="1"/>
  <c r="P196" i="2" a="1"/>
  <c r="P196" i="2" s="1"/>
  <c r="Q196" i="2" s="1"/>
  <c r="P195" i="2" a="1"/>
  <c r="P195" i="2" s="1"/>
  <c r="Q195" i="2" s="1"/>
  <c r="P194" i="2" a="1"/>
  <c r="P194" i="2" s="1"/>
  <c r="Q194" i="2" s="1"/>
  <c r="P193" i="2" a="1"/>
  <c r="P193" i="2" s="1"/>
  <c r="P192" i="2" a="1"/>
  <c r="P192" i="2" s="1"/>
  <c r="Q192" i="2" s="1"/>
  <c r="P191" i="2" a="1"/>
  <c r="P191" i="2" s="1"/>
  <c r="Q191" i="2" s="1"/>
  <c r="P190" i="2" a="1"/>
  <c r="P190" i="2" s="1"/>
  <c r="Q190" i="2" s="1"/>
  <c r="P189" i="2" a="1"/>
  <c r="P189" i="2" s="1"/>
  <c r="P188" i="2" a="1"/>
  <c r="P188" i="2" s="1"/>
  <c r="Q188" i="2" s="1"/>
  <c r="P187" i="2" a="1"/>
  <c r="P187" i="2" s="1"/>
  <c r="Q187" i="2" s="1"/>
  <c r="P186" i="2" a="1"/>
  <c r="P186" i="2" s="1"/>
  <c r="P185" i="2" a="1"/>
  <c r="P185" i="2" s="1"/>
  <c r="Q185" i="2" s="1"/>
  <c r="P184" i="2" a="1"/>
  <c r="P184" i="2" s="1"/>
  <c r="Q184" i="2" s="1"/>
  <c r="P183" i="2" a="1"/>
  <c r="P183" i="2" s="1"/>
  <c r="Q183" i="2" s="1"/>
  <c r="P182" i="2" a="1"/>
  <c r="P182" i="2" s="1"/>
  <c r="Q182" i="2" s="1"/>
  <c r="P181" i="2" a="1"/>
  <c r="P181" i="2" s="1"/>
  <c r="Q181" i="2" s="1"/>
  <c r="P180" i="2" a="1"/>
  <c r="P180" i="2" s="1"/>
  <c r="P179" i="2" a="1"/>
  <c r="P179" i="2" s="1"/>
  <c r="Q179" i="2" s="1"/>
  <c r="P178" i="2" a="1"/>
  <c r="P178" i="2" s="1"/>
  <c r="Q178" i="2" s="1"/>
  <c r="P177" i="2" a="1"/>
  <c r="P177" i="2" s="1"/>
  <c r="Q177" i="2" s="1"/>
  <c r="P176" i="2" a="1"/>
  <c r="P176" i="2" s="1"/>
  <c r="P175" i="2" a="1"/>
  <c r="P175" i="2" s="1"/>
  <c r="Q175" i="2" s="1"/>
  <c r="P174" i="2" a="1"/>
  <c r="P174" i="2" s="1"/>
  <c r="Q174" i="2" s="1"/>
  <c r="P173" i="2" a="1"/>
  <c r="P173" i="2" s="1"/>
  <c r="Q173" i="2" s="1"/>
  <c r="P172" i="2" a="1"/>
  <c r="P172" i="2" s="1"/>
  <c r="Q172" i="2" s="1"/>
  <c r="P171" i="2" a="1"/>
  <c r="P171" i="2" s="1"/>
  <c r="Q171" i="2" s="1"/>
  <c r="P170" i="2" a="1"/>
  <c r="P170" i="2" s="1"/>
  <c r="Q170" i="2" s="1"/>
  <c r="P169" i="2" a="1"/>
  <c r="P169" i="2" s="1"/>
  <c r="P168" i="2" a="1"/>
  <c r="P168" i="2" s="1"/>
  <c r="P167" i="2" a="1"/>
  <c r="P167" i="2" s="1"/>
  <c r="Q167" i="2" s="1"/>
  <c r="P166" i="2" a="1"/>
  <c r="P166" i="2" s="1"/>
  <c r="Q166" i="2" s="1"/>
  <c r="P165" i="2" a="1"/>
  <c r="P165" i="2" s="1"/>
  <c r="P164" i="2" a="1"/>
  <c r="P164" i="2" s="1"/>
  <c r="Q164" i="2" s="1"/>
  <c r="P163" i="2" a="1"/>
  <c r="P163" i="2" s="1"/>
  <c r="Q163" i="2" s="1"/>
  <c r="P162" i="2" a="1"/>
  <c r="P162" i="2" s="1"/>
  <c r="P161" i="2" a="1"/>
  <c r="P161" i="2" s="1"/>
  <c r="Q161" i="2" s="1"/>
  <c r="P160" i="2" a="1"/>
  <c r="P160" i="2" s="1"/>
  <c r="Q160" i="2" s="1"/>
  <c r="P159" i="2" a="1"/>
  <c r="P159" i="2" s="1"/>
  <c r="Q159" i="2" s="1"/>
  <c r="P158" i="2" a="1"/>
  <c r="P158" i="2" s="1"/>
  <c r="Q158" i="2" s="1"/>
  <c r="P157" i="2" a="1"/>
  <c r="P157" i="2" s="1"/>
  <c r="Q157" i="2" s="1"/>
  <c r="P156" i="2" a="1"/>
  <c r="P156" i="2" s="1"/>
  <c r="P155" i="2" a="1"/>
  <c r="P155" i="2" s="1"/>
  <c r="Q155" i="2" s="1"/>
  <c r="P154" i="2" a="1"/>
  <c r="P154" i="2" s="1"/>
  <c r="Q154" i="2" s="1"/>
  <c r="P153" i="2" a="1"/>
  <c r="P153" i="2" s="1"/>
  <c r="P152" i="2" a="1"/>
  <c r="P152" i="2" s="1"/>
  <c r="P151" i="2" a="1"/>
  <c r="P151" i="2" s="1"/>
  <c r="Q151" i="2" s="1"/>
  <c r="P150" i="2" a="1"/>
  <c r="P150" i="2" s="1"/>
  <c r="P149" i="2" a="1"/>
  <c r="P149" i="2" s="1"/>
  <c r="P148" i="2" a="1"/>
  <c r="P148" i="2" s="1"/>
  <c r="Q148" i="2" s="1"/>
  <c r="P147" i="2" a="1"/>
  <c r="P147" i="2" s="1"/>
  <c r="Q147" i="2" s="1"/>
  <c r="P146" i="2" a="1"/>
  <c r="P146" i="2" s="1"/>
  <c r="Q146" i="2" s="1"/>
  <c r="P145" i="2" a="1"/>
  <c r="P145" i="2" s="1"/>
  <c r="Q145" i="2" s="1"/>
  <c r="P144" i="2" a="1"/>
  <c r="P144" i="2" s="1"/>
  <c r="Q144" i="2" s="1"/>
  <c r="P143" i="2" a="1"/>
  <c r="P143" i="2" s="1"/>
  <c r="Q143" i="2" s="1"/>
  <c r="P142" i="2" a="1"/>
  <c r="P142" i="2" s="1"/>
  <c r="Q142" i="2" s="1"/>
  <c r="P141" i="2" a="1"/>
  <c r="P141" i="2" s="1"/>
  <c r="Q141" i="2" s="1"/>
  <c r="P140" i="2" a="1"/>
  <c r="P140" i="2" s="1"/>
  <c r="Q140" i="2" s="1"/>
  <c r="P139" i="2" a="1"/>
  <c r="P139" i="2" s="1"/>
  <c r="Q139" i="2" s="1"/>
  <c r="P138" i="2" a="1"/>
  <c r="P138" i="2" s="1"/>
  <c r="P137" i="2" a="1"/>
  <c r="P137" i="2" s="1"/>
  <c r="Q137" i="2" s="1"/>
  <c r="P136" i="2" a="1"/>
  <c r="P136" i="2" s="1"/>
  <c r="P135" i="2" a="1"/>
  <c r="P135" i="2" s="1"/>
  <c r="Q135" i="2" s="1"/>
  <c r="P134" i="2" a="1"/>
  <c r="P134" i="2" s="1"/>
  <c r="Q134" i="2" s="1"/>
  <c r="P133" i="2" a="1"/>
  <c r="P133" i="2" s="1"/>
  <c r="Q133" i="2" s="1"/>
  <c r="P132" i="2" a="1"/>
  <c r="P132" i="2" s="1"/>
  <c r="P131" i="2" a="1"/>
  <c r="P131" i="2" s="1"/>
  <c r="Q131" i="2" s="1"/>
  <c r="P130" i="2" a="1"/>
  <c r="P130" i="2" s="1"/>
  <c r="P129" i="2" a="1"/>
  <c r="P129" i="2" s="1"/>
  <c r="P128" i="2" a="1"/>
  <c r="P128" i="2" s="1"/>
  <c r="Q128" i="2" s="1"/>
  <c r="P127" i="2" a="1"/>
  <c r="P127" i="2" s="1"/>
  <c r="Q127" i="2" s="1"/>
  <c r="P126" i="2" a="1"/>
  <c r="P126" i="2" s="1"/>
  <c r="P125" i="2" a="1"/>
  <c r="P125" i="2" s="1"/>
  <c r="Q125" i="2" s="1"/>
  <c r="P124" i="2" a="1"/>
  <c r="P124" i="2" s="1"/>
  <c r="Q124" i="2" s="1"/>
  <c r="P123" i="2" a="1"/>
  <c r="P123" i="2" s="1"/>
  <c r="Q123" i="2" s="1"/>
  <c r="P122" i="2" a="1"/>
  <c r="P122" i="2" s="1"/>
  <c r="Q122" i="2" s="1"/>
  <c r="P121" i="2" a="1"/>
  <c r="P121" i="2" s="1"/>
  <c r="Q121" i="2" s="1"/>
  <c r="P120" i="2" a="1"/>
  <c r="P120" i="2" s="1"/>
  <c r="P119" i="2" a="1"/>
  <c r="P119" i="2" s="1"/>
  <c r="Q119" i="2" s="1"/>
  <c r="P118" i="2" a="1"/>
  <c r="P118" i="2" s="1"/>
  <c r="Q118" i="2" s="1"/>
  <c r="P117" i="2" a="1"/>
  <c r="P117" i="2" s="1"/>
  <c r="Q117" i="2" s="1"/>
  <c r="P116" i="2" a="1"/>
  <c r="P116" i="2" s="1"/>
  <c r="Q116" i="2" s="1"/>
  <c r="P115" i="2" a="1"/>
  <c r="P115" i="2" s="1"/>
  <c r="Q115" i="2" s="1"/>
  <c r="P114" i="2" a="1"/>
  <c r="P114" i="2" s="1"/>
  <c r="P113" i="2" a="1"/>
  <c r="P113" i="2" s="1"/>
  <c r="Q113" i="2" s="1"/>
  <c r="P112" i="2" a="1"/>
  <c r="P112" i="2" s="1"/>
  <c r="Q112" i="2" s="1"/>
  <c r="P111" i="2" a="1"/>
  <c r="P111" i="2" s="1"/>
  <c r="Q111" i="2" s="1"/>
  <c r="P110" i="2" a="1"/>
  <c r="P110" i="2" s="1"/>
  <c r="P109" i="2" a="1"/>
  <c r="P109" i="2" s="1"/>
  <c r="Q109" i="2" s="1"/>
  <c r="P108" i="2" a="1"/>
  <c r="P108" i="2" s="1"/>
  <c r="Q108" i="2" s="1"/>
  <c r="P107" i="2" a="1"/>
  <c r="P107" i="2" s="1"/>
  <c r="Q107" i="2" s="1"/>
  <c r="P106" i="2" a="1"/>
  <c r="P106" i="2" s="1"/>
  <c r="P105" i="2" a="1"/>
  <c r="P105" i="2" s="1"/>
  <c r="Q105" i="2" s="1"/>
  <c r="P104" i="2" a="1"/>
  <c r="P104" i="2" s="1"/>
  <c r="P103" i="2" a="1"/>
  <c r="P103" i="2" s="1"/>
  <c r="Q103" i="2" s="1"/>
  <c r="P102" i="2" a="1"/>
  <c r="P102" i="2" s="1"/>
  <c r="Q102" i="2" s="1"/>
  <c r="P101" i="2" a="1"/>
  <c r="P101" i="2" s="1"/>
  <c r="Q101" i="2" s="1"/>
  <c r="P100" i="2" a="1"/>
  <c r="P100" i="2" s="1"/>
  <c r="Q100" i="2" s="1"/>
  <c r="P99" i="2" a="1"/>
  <c r="P99" i="2" s="1"/>
  <c r="Q99" i="2" s="1"/>
  <c r="P98" i="2" a="1"/>
  <c r="P98" i="2" s="1"/>
  <c r="Q98" i="2" s="1"/>
  <c r="P97" i="2" a="1"/>
  <c r="P97" i="2" s="1"/>
  <c r="Q97" i="2" s="1"/>
  <c r="P96" i="2" a="1"/>
  <c r="P96" i="2" s="1"/>
  <c r="Q96" i="2" s="1"/>
  <c r="P95" i="2" a="1"/>
  <c r="P95" i="2" s="1"/>
  <c r="Q95" i="2" s="1"/>
  <c r="P94" i="2" a="1"/>
  <c r="P94" i="2" s="1"/>
  <c r="Q94" i="2" s="1"/>
  <c r="P93" i="2" a="1"/>
  <c r="P93" i="2" s="1"/>
  <c r="Q93" i="2" s="1"/>
  <c r="P92" i="2" a="1"/>
  <c r="P92" i="2" s="1"/>
  <c r="Q92" i="2" s="1"/>
  <c r="P91" i="2" a="1"/>
  <c r="P91" i="2" s="1"/>
  <c r="Q91" i="2" s="1"/>
  <c r="P90" i="2" a="1"/>
  <c r="P90" i="2" s="1"/>
  <c r="P89" i="2" a="1"/>
  <c r="P89" i="2" s="1"/>
  <c r="Q89" i="2" s="1"/>
  <c r="P88" i="2" a="1"/>
  <c r="P88" i="2" s="1"/>
  <c r="Q88" i="2" s="1"/>
  <c r="P87" i="2" a="1"/>
  <c r="P87" i="2" s="1"/>
  <c r="Q87" i="2" s="1"/>
  <c r="P86" i="2" a="1"/>
  <c r="P86" i="2" s="1"/>
  <c r="Q86" i="2" s="1"/>
  <c r="P85" i="2" a="1"/>
  <c r="P85" i="2" s="1"/>
  <c r="Q85" i="2" s="1"/>
  <c r="P84" i="2" a="1"/>
  <c r="P84" i="2" s="1"/>
  <c r="P83" i="2" a="1"/>
  <c r="P83" i="2" s="1"/>
  <c r="Q83" i="2" s="1"/>
  <c r="P82" i="2" a="1"/>
  <c r="P82" i="2" s="1"/>
  <c r="Q82" i="2" s="1"/>
  <c r="P81" i="2" a="1"/>
  <c r="P81" i="2" s="1"/>
  <c r="Q81" i="2" s="1"/>
  <c r="P80" i="2" a="1"/>
  <c r="P80" i="2" s="1"/>
  <c r="Q80" i="2" s="1"/>
  <c r="P79" i="2" a="1"/>
  <c r="P79" i="2" s="1"/>
  <c r="Q79" i="2" s="1"/>
  <c r="P78" i="2" a="1"/>
  <c r="P78" i="2" s="1"/>
  <c r="P77" i="2" a="1"/>
  <c r="P77" i="2" s="1"/>
  <c r="Q77" i="2" s="1"/>
  <c r="P76" i="2" a="1"/>
  <c r="P76" i="2" s="1"/>
  <c r="Q76" i="2" s="1"/>
  <c r="P75" i="2" a="1"/>
  <c r="P75" i="2" s="1"/>
  <c r="Q75" i="2" s="1"/>
  <c r="P74" i="2" a="1"/>
  <c r="P74" i="2" s="1"/>
  <c r="Q74" i="2" s="1"/>
  <c r="P73" i="2" a="1"/>
  <c r="P73" i="2" s="1"/>
  <c r="Q73" i="2" s="1"/>
  <c r="P72" i="2" a="1"/>
  <c r="P72" i="2" s="1"/>
  <c r="P71" i="2" a="1"/>
  <c r="P71" i="2" s="1"/>
  <c r="Q71" i="2" s="1"/>
  <c r="P70" i="2" a="1"/>
  <c r="P70" i="2" s="1"/>
  <c r="P69" i="2" a="1"/>
  <c r="P69" i="2" s="1"/>
  <c r="Q69" i="2" s="1"/>
  <c r="P68" i="2" a="1"/>
  <c r="P68" i="2" s="1"/>
  <c r="P67" i="2" a="1"/>
  <c r="P67" i="2" s="1"/>
  <c r="Q67" i="2" s="1"/>
  <c r="P66" i="2" a="1"/>
  <c r="P66" i="2" s="1"/>
  <c r="Q66" i="2" s="1"/>
  <c r="P65" i="2" a="1"/>
  <c r="P65" i="2" s="1"/>
  <c r="Q65" i="2" s="1"/>
  <c r="P64" i="2" a="1"/>
  <c r="P64" i="2" s="1"/>
  <c r="Q64" i="2" s="1"/>
  <c r="P63" i="2" a="1"/>
  <c r="P63" i="2" s="1"/>
  <c r="Q63" i="2" s="1"/>
  <c r="P62" i="2" a="1"/>
  <c r="P62" i="2" s="1"/>
  <c r="Q62" i="2" s="1"/>
  <c r="P61" i="2" a="1"/>
  <c r="P61" i="2" s="1"/>
  <c r="Q61" i="2" s="1"/>
  <c r="P60" i="2" a="1"/>
  <c r="P60" i="2" s="1"/>
  <c r="Q60" i="2" s="1"/>
  <c r="P59" i="2" a="1"/>
  <c r="P59" i="2" s="1"/>
  <c r="Q59" i="2" s="1"/>
  <c r="P58" i="2" a="1"/>
  <c r="P58" i="2" s="1"/>
  <c r="Q58" i="2" s="1"/>
  <c r="P57" i="2" a="1"/>
  <c r="P57" i="2" s="1"/>
  <c r="Q57" i="2" s="1"/>
  <c r="P56" i="2" a="1"/>
  <c r="P56" i="2" s="1"/>
  <c r="Q56" i="2" s="1"/>
  <c r="P55" i="2" a="1"/>
  <c r="P55" i="2" s="1"/>
  <c r="Q55" i="2" s="1"/>
  <c r="P54" i="2" a="1"/>
  <c r="P54" i="2" s="1"/>
  <c r="Q54" i="2" s="1"/>
  <c r="P53" i="2" a="1"/>
  <c r="P53" i="2" s="1"/>
  <c r="Q53" i="2" s="1"/>
  <c r="P52" i="2" a="1"/>
  <c r="P52" i="2" s="1"/>
  <c r="Q52" i="2" s="1"/>
  <c r="P51" i="2" a="1"/>
  <c r="P51" i="2" s="1"/>
  <c r="Q51" i="2" s="1"/>
  <c r="P50" i="2" a="1"/>
  <c r="P50" i="2" s="1"/>
  <c r="Q50" i="2" s="1"/>
  <c r="P49" i="2" a="1"/>
  <c r="P49" i="2" s="1"/>
  <c r="Q49" i="2" s="1"/>
  <c r="P48" i="2" a="1"/>
  <c r="P48" i="2" s="1"/>
  <c r="P47" i="2" a="1"/>
  <c r="P47" i="2" s="1"/>
  <c r="Q47" i="2" s="1"/>
  <c r="P46" i="2" a="1"/>
  <c r="P46" i="2" s="1"/>
  <c r="Q46" i="2" s="1"/>
  <c r="P45" i="2" a="1"/>
  <c r="P45" i="2" s="1"/>
  <c r="Q45" i="2" s="1"/>
  <c r="P44" i="2" a="1"/>
  <c r="P44" i="2" s="1"/>
  <c r="P43" i="2" a="1"/>
  <c r="P43" i="2" s="1"/>
  <c r="Q43" i="2" s="1"/>
  <c r="P42" i="2" a="1"/>
  <c r="P42" i="2" s="1"/>
  <c r="Q42" i="2" s="1"/>
  <c r="P41" i="2" a="1"/>
  <c r="P41" i="2" s="1"/>
  <c r="Q41" i="2" s="1"/>
  <c r="P40" i="2" a="1"/>
  <c r="P40" i="2" s="1"/>
  <c r="Q40" i="2" s="1"/>
  <c r="P39" i="2" a="1"/>
  <c r="P39" i="2" s="1"/>
  <c r="Q39" i="2" s="1"/>
  <c r="P38" i="2" a="1"/>
  <c r="P38" i="2" s="1"/>
  <c r="Q38" i="2" s="1"/>
  <c r="P37" i="2" a="1"/>
  <c r="P37" i="2" s="1"/>
  <c r="Q37" i="2" s="1"/>
  <c r="P36" i="2" a="1"/>
  <c r="P36" i="2" s="1"/>
  <c r="Q36" i="2" s="1"/>
  <c r="P35" i="2" a="1"/>
  <c r="P35" i="2" s="1"/>
  <c r="Q35" i="2" s="1"/>
  <c r="P34" i="2" a="1"/>
  <c r="P34" i="2" s="1"/>
  <c r="Q34" i="2" s="1"/>
  <c r="P33" i="2" a="1"/>
  <c r="P33" i="2" s="1"/>
  <c r="Q33" i="2" s="1"/>
  <c r="P32" i="2" a="1"/>
  <c r="P32" i="2" s="1"/>
  <c r="Q32" i="2" s="1"/>
  <c r="P31" i="2" a="1"/>
  <c r="P31" i="2" s="1"/>
  <c r="Q31" i="2" s="1"/>
  <c r="P30" i="2" a="1"/>
  <c r="P30" i="2" s="1"/>
  <c r="Q30" i="2" s="1"/>
  <c r="P29" i="2" a="1"/>
  <c r="P29" i="2" s="1"/>
  <c r="Q29" i="2" s="1"/>
  <c r="P28" i="2" a="1"/>
  <c r="P28" i="2" s="1"/>
  <c r="Q28" i="2" s="1"/>
  <c r="P27" i="2" a="1"/>
  <c r="P27" i="2" s="1"/>
  <c r="Q27" i="2" s="1"/>
  <c r="P26" i="2" a="1"/>
  <c r="P26" i="2" s="1"/>
  <c r="Q26" i="2" s="1"/>
  <c r="P25" i="2" a="1"/>
  <c r="P25" i="2" s="1"/>
  <c r="Q25" i="2" s="1"/>
  <c r="P24" i="2" a="1"/>
  <c r="P24" i="2" s="1"/>
  <c r="Q24" i="2" s="1"/>
  <c r="P23" i="2" a="1"/>
  <c r="P23" i="2" s="1"/>
  <c r="Q23" i="2" s="1"/>
  <c r="P22" i="2" a="1"/>
  <c r="P22" i="2" s="1"/>
  <c r="Q22" i="2" s="1"/>
  <c r="P21" i="2" a="1"/>
  <c r="P21" i="2" s="1"/>
  <c r="Q21" i="2" s="1"/>
  <c r="P20" i="2" a="1"/>
  <c r="P20" i="2" s="1"/>
  <c r="P19" i="2" a="1"/>
  <c r="P19" i="2" s="1"/>
  <c r="Q19" i="2" s="1"/>
  <c r="P18" i="2" a="1"/>
  <c r="P18" i="2" s="1"/>
  <c r="P17" i="2" a="1"/>
  <c r="P17" i="2" s="1"/>
  <c r="Q17" i="2" s="1"/>
  <c r="P16" i="2" a="1"/>
  <c r="P16" i="2" s="1"/>
  <c r="Q16" i="2" s="1"/>
  <c r="P15" i="2" a="1"/>
  <c r="P15" i="2" s="1"/>
  <c r="Q15" i="2" s="1"/>
  <c r="P14" i="2" a="1"/>
  <c r="P14" i="2" s="1"/>
  <c r="Q14" i="2" s="1"/>
  <c r="P13" i="2" a="1"/>
  <c r="P13" i="2" s="1"/>
  <c r="Q13" i="2" s="1"/>
  <c r="P12" i="2" a="1"/>
  <c r="P12" i="2" s="1"/>
  <c r="Q12" i="2" s="1"/>
  <c r="P11" i="2" a="1"/>
  <c r="P11" i="2" s="1"/>
  <c r="Q11" i="2" s="1"/>
  <c r="P10" i="2" a="1"/>
  <c r="P10" i="2" s="1"/>
  <c r="Q10" i="2" s="1"/>
  <c r="P9" i="2" a="1"/>
  <c r="P9" i="2" s="1"/>
  <c r="Q9" i="2" s="1"/>
  <c r="P8" i="2" a="1"/>
  <c r="P8" i="2" s="1"/>
  <c r="Q8" i="2" s="1"/>
  <c r="P7" i="2" a="1"/>
  <c r="P7" i="2" s="1"/>
  <c r="U640" i="2"/>
  <c r="U641" i="2"/>
  <c r="U642" i="2"/>
  <c r="U643" i="2"/>
  <c r="U644" i="2"/>
  <c r="U648" i="2"/>
  <c r="U649" i="2"/>
  <c r="U650" i="2"/>
  <c r="U652" i="2"/>
  <c r="U653" i="2"/>
  <c r="U654" i="2"/>
  <c r="U655" i="2"/>
  <c r="U659" i="2"/>
  <c r="U660" i="2"/>
  <c r="U661" i="2"/>
  <c r="U662" i="2"/>
  <c r="U664" i="2"/>
  <c r="U665" i="2"/>
  <c r="U666" i="2"/>
  <c r="U667" i="2"/>
  <c r="U668" i="2"/>
  <c r="U671" i="2"/>
  <c r="U673" i="2"/>
  <c r="U674" i="2"/>
  <c r="U676" i="2"/>
  <c r="U677" i="2"/>
  <c r="U679" i="2"/>
  <c r="U680" i="2"/>
  <c r="U682" i="2"/>
  <c r="U685" i="2"/>
  <c r="U686" i="2"/>
  <c r="U688" i="2"/>
  <c r="U689" i="2"/>
  <c r="U690" i="2"/>
  <c r="U691" i="2"/>
  <c r="U692" i="2"/>
  <c r="U694" i="2"/>
  <c r="U16" i="2"/>
  <c r="U22" i="2"/>
  <c r="U23" i="2"/>
  <c r="U25" i="2"/>
  <c r="U27" i="2"/>
  <c r="U28" i="2"/>
  <c r="U29" i="2"/>
  <c r="U34" i="2"/>
  <c r="U35" i="2"/>
  <c r="U39" i="2"/>
  <c r="U40" i="2"/>
  <c r="U46" i="2"/>
  <c r="U47" i="2"/>
  <c r="U49" i="2"/>
  <c r="U52" i="2"/>
  <c r="U53" i="2"/>
  <c r="U58" i="2"/>
  <c r="U59" i="2"/>
  <c r="U61" i="2"/>
  <c r="U63" i="2"/>
  <c r="U64" i="2"/>
  <c r="U65" i="2"/>
  <c r="U70" i="2"/>
  <c r="U71" i="2"/>
  <c r="U73" i="2"/>
  <c r="U76" i="2"/>
  <c r="U82" i="2"/>
  <c r="U83" i="2"/>
  <c r="U85" i="2"/>
  <c r="U86" i="2"/>
  <c r="U88" i="2"/>
  <c r="U93" i="2"/>
  <c r="U94" i="2"/>
  <c r="U96" i="2"/>
  <c r="U97" i="2"/>
  <c r="U98" i="2"/>
  <c r="U99" i="2"/>
  <c r="U100" i="2"/>
  <c r="U105" i="2"/>
  <c r="U106" i="2"/>
  <c r="U108" i="2"/>
  <c r="U109" i="2"/>
  <c r="U110" i="2"/>
  <c r="U111" i="2"/>
  <c r="U112" i="2"/>
  <c r="U117" i="2"/>
  <c r="U118" i="2"/>
  <c r="U120" i="2"/>
  <c r="U121" i="2"/>
  <c r="U122" i="2"/>
  <c r="U123" i="2"/>
  <c r="U124" i="2"/>
  <c r="U129" i="2"/>
  <c r="U130" i="2"/>
  <c r="U132" i="2"/>
  <c r="U133" i="2"/>
  <c r="U134" i="2"/>
  <c r="U135" i="2"/>
  <c r="U136" i="2"/>
  <c r="U141" i="2"/>
  <c r="U142" i="2"/>
  <c r="U144" i="2"/>
  <c r="U145" i="2"/>
  <c r="U146" i="2"/>
  <c r="U147" i="2"/>
  <c r="U148" i="2"/>
  <c r="U153" i="2"/>
  <c r="U154" i="2"/>
  <c r="U156" i="2"/>
  <c r="U157" i="2"/>
  <c r="U158" i="2"/>
  <c r="U159" i="2"/>
  <c r="U160" i="2"/>
  <c r="U165" i="2"/>
  <c r="U166" i="2"/>
  <c r="U168" i="2"/>
  <c r="U169" i="2"/>
  <c r="U170" i="2"/>
  <c r="U171" i="2"/>
  <c r="U172" i="2"/>
  <c r="U177" i="2"/>
  <c r="U178" i="2"/>
  <c r="U180" i="2"/>
  <c r="U181" i="2"/>
  <c r="U182" i="2"/>
  <c r="U183" i="2"/>
  <c r="U184" i="2"/>
  <c r="U185" i="2"/>
  <c r="U191" i="2"/>
  <c r="U193" i="2"/>
  <c r="U194" i="2"/>
  <c r="U195" i="2"/>
  <c r="U196" i="2"/>
  <c r="U197" i="2"/>
  <c r="U203" i="2"/>
  <c r="U204" i="2"/>
  <c r="U205" i="2"/>
  <c r="U206" i="2"/>
  <c r="U207" i="2"/>
  <c r="U208" i="2"/>
  <c r="U209" i="2"/>
  <c r="U215" i="2"/>
  <c r="U216" i="2"/>
  <c r="U217" i="2"/>
  <c r="U219" i="2"/>
  <c r="U220" i="2"/>
  <c r="U221" i="2"/>
  <c r="U227" i="2"/>
  <c r="U228" i="2"/>
  <c r="U229" i="2"/>
  <c r="U230" i="2"/>
  <c r="U231" i="2"/>
  <c r="U232" i="2"/>
  <c r="U233" i="2"/>
  <c r="U239" i="2"/>
  <c r="U240" i="2"/>
  <c r="U241" i="2"/>
  <c r="U242" i="2"/>
  <c r="U243" i="2"/>
  <c r="U245" i="2"/>
  <c r="U252" i="2"/>
  <c r="U253" i="2"/>
  <c r="U254" i="2"/>
  <c r="U255" i="2"/>
  <c r="U256" i="2"/>
  <c r="U257" i="2"/>
  <c r="U263" i="2"/>
  <c r="U265" i="2"/>
  <c r="U266" i="2"/>
  <c r="U267" i="2"/>
  <c r="U268" i="2"/>
  <c r="U269" i="2"/>
  <c r="U275" i="2"/>
  <c r="U276" i="2"/>
  <c r="U277" i="2"/>
  <c r="U278" i="2"/>
  <c r="U279" i="2"/>
  <c r="U280" i="2"/>
  <c r="U281" i="2"/>
  <c r="U287" i="2"/>
  <c r="U288" i="2"/>
  <c r="U289" i="2"/>
  <c r="U291" i="2"/>
  <c r="U292" i="2"/>
  <c r="U293" i="2"/>
  <c r="U299" i="2"/>
  <c r="U300" i="2"/>
  <c r="U301" i="2"/>
  <c r="U302" i="2"/>
  <c r="U303" i="2"/>
  <c r="U304" i="2"/>
  <c r="U305" i="2"/>
  <c r="U311" i="2"/>
  <c r="U312" i="2"/>
  <c r="U313" i="2"/>
  <c r="U314" i="2"/>
  <c r="U315" i="2"/>
  <c r="U316" i="2"/>
  <c r="U317" i="2"/>
  <c r="U323" i="2"/>
  <c r="U324" i="2"/>
  <c r="U325" i="2"/>
  <c r="U326" i="2"/>
  <c r="U327" i="2"/>
  <c r="U328" i="2"/>
  <c r="U329" i="2"/>
  <c r="U335" i="2"/>
  <c r="U337" i="2"/>
  <c r="U338" i="2"/>
  <c r="U339" i="2"/>
  <c r="U340" i="2"/>
  <c r="U341" i="2"/>
  <c r="U347" i="2"/>
  <c r="U348" i="2"/>
  <c r="U349" i="2"/>
  <c r="U350" i="2"/>
  <c r="U351" i="2"/>
  <c r="U352" i="2"/>
  <c r="U353" i="2"/>
  <c r="U359" i="2"/>
  <c r="U360" i="2"/>
  <c r="U361" i="2"/>
  <c r="U363" i="2"/>
  <c r="U364" i="2"/>
  <c r="U365" i="2"/>
  <c r="U371" i="2"/>
  <c r="U372" i="2"/>
  <c r="U373" i="2"/>
  <c r="U374" i="2"/>
  <c r="U375" i="2"/>
  <c r="U376" i="2"/>
  <c r="U377" i="2"/>
  <c r="U383" i="2"/>
  <c r="U384" i="2"/>
  <c r="U385" i="2"/>
  <c r="U386" i="2"/>
  <c r="U387" i="2"/>
  <c r="U389" i="2"/>
  <c r="U396" i="2"/>
  <c r="U397" i="2"/>
  <c r="U401" i="2"/>
  <c r="U403" i="2"/>
  <c r="U407" i="2"/>
  <c r="U408" i="2"/>
  <c r="U409" i="2"/>
  <c r="U411" i="2"/>
  <c r="U412" i="2"/>
  <c r="U413" i="2"/>
  <c r="U414" i="2"/>
  <c r="U415" i="2"/>
  <c r="U419" i="2"/>
  <c r="U420" i="2"/>
  <c r="U421" i="2"/>
  <c r="U423" i="2"/>
  <c r="U424" i="2"/>
  <c r="U425" i="2"/>
  <c r="U426" i="2"/>
  <c r="U427" i="2"/>
  <c r="U429" i="2"/>
  <c r="U432" i="2"/>
  <c r="U433" i="2"/>
  <c r="U435" i="2"/>
  <c r="U437" i="2"/>
  <c r="U439" i="2"/>
  <c r="U443" i="2"/>
  <c r="U444" i="2"/>
  <c r="U445" i="2"/>
  <c r="U447" i="2"/>
  <c r="U448" i="2"/>
  <c r="U449" i="2"/>
  <c r="U450" i="2"/>
  <c r="U451" i="2"/>
  <c r="U455" i="2"/>
  <c r="U456" i="2"/>
  <c r="U457" i="2"/>
  <c r="U459" i="2"/>
  <c r="U460" i="2"/>
  <c r="U461" i="2"/>
  <c r="U462" i="2"/>
  <c r="U463" i="2"/>
  <c r="U467" i="2"/>
  <c r="U468" i="2"/>
  <c r="U469" i="2"/>
  <c r="U472" i="2"/>
  <c r="U473" i="2"/>
  <c r="U475" i="2"/>
  <c r="U479" i="2"/>
  <c r="U480" i="2"/>
  <c r="U481" i="2"/>
  <c r="U483" i="2"/>
  <c r="U484" i="2"/>
  <c r="U485" i="2"/>
  <c r="U486" i="2"/>
  <c r="U487" i="2"/>
  <c r="U491" i="2"/>
  <c r="U492" i="2"/>
  <c r="U493" i="2"/>
  <c r="U495" i="2"/>
  <c r="U496" i="2"/>
  <c r="U497" i="2"/>
  <c r="U498" i="2"/>
  <c r="U499" i="2"/>
  <c r="U503" i="2"/>
  <c r="U504" i="2"/>
  <c r="U505" i="2"/>
  <c r="U507" i="2"/>
  <c r="U508" i="2"/>
  <c r="U509" i="2"/>
  <c r="U511" i="2"/>
  <c r="U515" i="2"/>
  <c r="U516" i="2"/>
  <c r="U517" i="2"/>
  <c r="U519" i="2"/>
  <c r="U520" i="2"/>
  <c r="U521" i="2"/>
  <c r="U522" i="2"/>
  <c r="U523" i="2"/>
  <c r="U527" i="2"/>
  <c r="U528" i="2"/>
  <c r="U529" i="2"/>
  <c r="U531" i="2"/>
  <c r="U532" i="2"/>
  <c r="U533" i="2"/>
  <c r="U534" i="2"/>
  <c r="U535" i="2"/>
  <c r="U539" i="2"/>
  <c r="U540" i="2"/>
  <c r="U541" i="2"/>
  <c r="U544" i="2"/>
  <c r="U545" i="2"/>
  <c r="U547" i="2"/>
  <c r="U551" i="2"/>
  <c r="U552" i="2"/>
  <c r="U553" i="2"/>
  <c r="U555" i="2"/>
  <c r="U556" i="2"/>
  <c r="U557" i="2"/>
  <c r="U558" i="2"/>
  <c r="U559" i="2"/>
  <c r="U563" i="2"/>
  <c r="U564" i="2"/>
  <c r="U565" i="2"/>
  <c r="U567" i="2"/>
  <c r="U568" i="2"/>
  <c r="U569" i="2"/>
  <c r="U570" i="2"/>
  <c r="U571" i="2"/>
  <c r="U575" i="2"/>
  <c r="U576" i="2"/>
  <c r="U577" i="2"/>
  <c r="U579" i="2"/>
  <c r="U581" i="2"/>
  <c r="U583" i="2"/>
  <c r="U585" i="2"/>
  <c r="U587" i="2"/>
  <c r="U588" i="2"/>
  <c r="U589" i="2"/>
  <c r="U591" i="2"/>
  <c r="U592" i="2"/>
  <c r="U593" i="2"/>
  <c r="U594" i="2"/>
  <c r="U595" i="2"/>
  <c r="U599" i="2"/>
  <c r="U600" i="2"/>
  <c r="U601" i="2"/>
  <c r="U603" i="2"/>
  <c r="U604" i="2"/>
  <c r="U605" i="2"/>
  <c r="U606" i="2"/>
  <c r="U607" i="2"/>
  <c r="U609" i="2"/>
  <c r="U611" i="2"/>
  <c r="U612" i="2"/>
  <c r="U613" i="2"/>
  <c r="U616" i="2"/>
  <c r="U617" i="2"/>
  <c r="U619" i="2"/>
  <c r="U621" i="2"/>
  <c r="U623" i="2"/>
  <c r="U624" i="2"/>
  <c r="U625" i="2"/>
  <c r="U627" i="2"/>
  <c r="U628" i="2"/>
  <c r="U629" i="2"/>
  <c r="U630" i="2"/>
  <c r="U631" i="2"/>
  <c r="U633" i="2"/>
  <c r="U635" i="2"/>
  <c r="U636" i="2"/>
  <c r="U637" i="2"/>
  <c r="U639" i="2"/>
  <c r="U7" i="2"/>
  <c r="Q319" i="2"/>
  <c r="Q343" i="2"/>
  <c r="Q355" i="2"/>
  <c r="Q368" i="2"/>
  <c r="Q391" i="2"/>
  <c r="Q464" i="2"/>
  <c r="Q500" i="2"/>
  <c r="Q513" i="2"/>
  <c r="Q524" i="2"/>
  <c r="Q532" i="2"/>
  <c r="Q536" i="2"/>
  <c r="Q537" i="2"/>
  <c r="Q547" i="2"/>
  <c r="Q548" i="2"/>
  <c r="Q549" i="2"/>
  <c r="Q560" i="2"/>
  <c r="Q561" i="2"/>
  <c r="Q571" i="2"/>
  <c r="Q572" i="2"/>
  <c r="Q573" i="2"/>
  <c r="Q578" i="2"/>
  <c r="Q585" i="2"/>
  <c r="Q596" i="2"/>
  <c r="Q598" i="2"/>
  <c r="Q600" i="2"/>
  <c r="Q604" i="2"/>
  <c r="Q608" i="2"/>
  <c r="Q609" i="2"/>
  <c r="Q619" i="2"/>
  <c r="Q620" i="2"/>
  <c r="Q621" i="2"/>
  <c r="Q630" i="2"/>
  <c r="Q632" i="2"/>
  <c r="Q636" i="2"/>
  <c r="K694" i="2" a="1"/>
  <c r="K694" i="2" s="1"/>
  <c r="J694" i="2" a="1"/>
  <c r="J694" i="2" s="1"/>
  <c r="I694" i="2" a="1"/>
  <c r="I694" i="2" s="1"/>
  <c r="H694" i="2" a="1"/>
  <c r="H694" i="2" s="1"/>
  <c r="K693" i="2" a="1"/>
  <c r="K693" i="2" s="1"/>
  <c r="J693" i="2" a="1"/>
  <c r="J693" i="2" s="1"/>
  <c r="I693" i="2" a="1"/>
  <c r="I693" i="2" s="1"/>
  <c r="H693" i="2" a="1"/>
  <c r="H693" i="2" s="1"/>
  <c r="K692" i="2" a="1"/>
  <c r="K692" i="2" s="1"/>
  <c r="J692" i="2" a="1"/>
  <c r="J692" i="2" s="1"/>
  <c r="I692" i="2" a="1"/>
  <c r="I692" i="2" s="1"/>
  <c r="H692" i="2" a="1"/>
  <c r="H692" i="2" s="1"/>
  <c r="K691" i="2" a="1"/>
  <c r="K691" i="2" s="1"/>
  <c r="J691" i="2" a="1"/>
  <c r="J691" i="2" s="1"/>
  <c r="I691" i="2" a="1"/>
  <c r="I691" i="2" s="1"/>
  <c r="H691" i="2" a="1"/>
  <c r="H691" i="2" s="1"/>
  <c r="K690" i="2" a="1"/>
  <c r="K690" i="2" s="1"/>
  <c r="J690" i="2" a="1"/>
  <c r="J690" i="2" s="1"/>
  <c r="I690" i="2" a="1"/>
  <c r="I690" i="2" s="1"/>
  <c r="H690" i="2" a="1"/>
  <c r="H690" i="2" s="1"/>
  <c r="K689" i="2" a="1"/>
  <c r="K689" i="2" s="1"/>
  <c r="J689" i="2" a="1"/>
  <c r="J689" i="2" s="1"/>
  <c r="I689" i="2" a="1"/>
  <c r="I689" i="2" s="1"/>
  <c r="H689" i="2" a="1"/>
  <c r="H689" i="2" s="1"/>
  <c r="K688" i="2" a="1"/>
  <c r="K688" i="2" s="1"/>
  <c r="J688" i="2" a="1"/>
  <c r="J688" i="2" s="1"/>
  <c r="I688" i="2" a="1"/>
  <c r="I688" i="2" s="1"/>
  <c r="H688" i="2" a="1"/>
  <c r="H688" i="2" s="1"/>
  <c r="K687" i="2" a="1"/>
  <c r="K687" i="2" s="1"/>
  <c r="J687" i="2" a="1"/>
  <c r="J687" i="2" s="1"/>
  <c r="I687" i="2" a="1"/>
  <c r="I687" i="2" s="1"/>
  <c r="H687" i="2" a="1"/>
  <c r="H687" i="2" s="1"/>
  <c r="K686" i="2" a="1"/>
  <c r="K686" i="2" s="1"/>
  <c r="J686" i="2" a="1"/>
  <c r="J686" i="2" s="1"/>
  <c r="I686" i="2" a="1"/>
  <c r="I686" i="2" s="1"/>
  <c r="H686" i="2" a="1"/>
  <c r="H686" i="2" s="1"/>
  <c r="K685" i="2" a="1"/>
  <c r="K685" i="2" s="1"/>
  <c r="J685" i="2" a="1"/>
  <c r="J685" i="2" s="1"/>
  <c r="I685" i="2" a="1"/>
  <c r="I685" i="2" s="1"/>
  <c r="H685" i="2" a="1"/>
  <c r="H685" i="2" s="1"/>
  <c r="K684" i="2" a="1"/>
  <c r="K684" i="2" s="1"/>
  <c r="J684" i="2" a="1"/>
  <c r="J684" i="2" s="1"/>
  <c r="I684" i="2" a="1"/>
  <c r="I684" i="2" s="1"/>
  <c r="H684" i="2" a="1"/>
  <c r="H684" i="2" s="1"/>
  <c r="K683" i="2" a="1"/>
  <c r="K683" i="2" s="1"/>
  <c r="J683" i="2" a="1"/>
  <c r="J683" i="2" s="1"/>
  <c r="I683" i="2" a="1"/>
  <c r="I683" i="2" s="1"/>
  <c r="H683" i="2" a="1"/>
  <c r="H683" i="2" s="1"/>
  <c r="K682" i="2" a="1"/>
  <c r="K682" i="2" s="1"/>
  <c r="J682" i="2" a="1"/>
  <c r="J682" i="2" s="1"/>
  <c r="I682" i="2" a="1"/>
  <c r="I682" i="2" s="1"/>
  <c r="H682" i="2" a="1"/>
  <c r="H682" i="2" s="1"/>
  <c r="K681" i="2" a="1"/>
  <c r="K681" i="2" s="1"/>
  <c r="J681" i="2" a="1"/>
  <c r="J681" i="2" s="1"/>
  <c r="I681" i="2" a="1"/>
  <c r="I681" i="2" s="1"/>
  <c r="H681" i="2" a="1"/>
  <c r="H681" i="2" s="1"/>
  <c r="K680" i="2" a="1"/>
  <c r="K680" i="2" s="1"/>
  <c r="J680" i="2" a="1"/>
  <c r="J680" i="2" s="1"/>
  <c r="I680" i="2" a="1"/>
  <c r="I680" i="2" s="1"/>
  <c r="H680" i="2" a="1"/>
  <c r="H680" i="2" s="1"/>
  <c r="K679" i="2" a="1"/>
  <c r="K679" i="2" s="1"/>
  <c r="J679" i="2" a="1"/>
  <c r="J679" i="2" s="1"/>
  <c r="I679" i="2" a="1"/>
  <c r="I679" i="2" s="1"/>
  <c r="H679" i="2" a="1"/>
  <c r="H679" i="2" s="1"/>
  <c r="K678" i="2" a="1"/>
  <c r="K678" i="2" s="1"/>
  <c r="J678" i="2" a="1"/>
  <c r="J678" i="2" s="1"/>
  <c r="I678" i="2" a="1"/>
  <c r="I678" i="2" s="1"/>
  <c r="H678" i="2" a="1"/>
  <c r="H678" i="2" s="1"/>
  <c r="K677" i="2" a="1"/>
  <c r="K677" i="2" s="1"/>
  <c r="J677" i="2" a="1"/>
  <c r="J677" i="2" s="1"/>
  <c r="I677" i="2" a="1"/>
  <c r="I677" i="2" s="1"/>
  <c r="H677" i="2" a="1"/>
  <c r="H677" i="2" s="1"/>
  <c r="K676" i="2" a="1"/>
  <c r="K676" i="2" s="1"/>
  <c r="J676" i="2" a="1"/>
  <c r="J676" i="2" s="1"/>
  <c r="I676" i="2" a="1"/>
  <c r="I676" i="2" s="1"/>
  <c r="H676" i="2" a="1"/>
  <c r="H676" i="2" s="1"/>
  <c r="K675" i="2" a="1"/>
  <c r="K675" i="2" s="1"/>
  <c r="J675" i="2" a="1"/>
  <c r="J675" i="2" s="1"/>
  <c r="I675" i="2" a="1"/>
  <c r="I675" i="2" s="1"/>
  <c r="H675" i="2" a="1"/>
  <c r="H675" i="2" s="1"/>
  <c r="K674" i="2" a="1"/>
  <c r="K674" i="2" s="1"/>
  <c r="J674" i="2" a="1"/>
  <c r="J674" i="2" s="1"/>
  <c r="I674" i="2" a="1"/>
  <c r="I674" i="2" s="1"/>
  <c r="H674" i="2" a="1"/>
  <c r="H674" i="2" s="1"/>
  <c r="K673" i="2" a="1"/>
  <c r="K673" i="2" s="1"/>
  <c r="J673" i="2" a="1"/>
  <c r="J673" i="2" s="1"/>
  <c r="I673" i="2" a="1"/>
  <c r="I673" i="2" s="1"/>
  <c r="H673" i="2" a="1"/>
  <c r="H673" i="2" s="1"/>
  <c r="K672" i="2" a="1"/>
  <c r="K672" i="2" s="1"/>
  <c r="J672" i="2" a="1"/>
  <c r="J672" i="2" s="1"/>
  <c r="I672" i="2" a="1"/>
  <c r="I672" i="2" s="1"/>
  <c r="H672" i="2" a="1"/>
  <c r="H672" i="2" s="1"/>
  <c r="K671" i="2" a="1"/>
  <c r="K671" i="2" s="1"/>
  <c r="J671" i="2" a="1"/>
  <c r="J671" i="2" s="1"/>
  <c r="I671" i="2" a="1"/>
  <c r="I671" i="2" s="1"/>
  <c r="H671" i="2" a="1"/>
  <c r="H671" i="2" s="1"/>
  <c r="K670" i="2" a="1"/>
  <c r="K670" i="2" s="1"/>
  <c r="J670" i="2" a="1"/>
  <c r="J670" i="2" s="1"/>
  <c r="I670" i="2" a="1"/>
  <c r="I670" i="2" s="1"/>
  <c r="H670" i="2" a="1"/>
  <c r="H670" i="2" s="1"/>
  <c r="K669" i="2" a="1"/>
  <c r="K669" i="2" s="1"/>
  <c r="J669" i="2" a="1"/>
  <c r="J669" i="2" s="1"/>
  <c r="I669" i="2" a="1"/>
  <c r="I669" i="2" s="1"/>
  <c r="H669" i="2" a="1"/>
  <c r="H669" i="2" s="1"/>
  <c r="K668" i="2" a="1"/>
  <c r="K668" i="2" s="1"/>
  <c r="J668" i="2" a="1"/>
  <c r="J668" i="2" s="1"/>
  <c r="I668" i="2" a="1"/>
  <c r="I668" i="2" s="1"/>
  <c r="H668" i="2" a="1"/>
  <c r="H668" i="2" s="1"/>
  <c r="K667" i="2" a="1"/>
  <c r="K667" i="2" s="1"/>
  <c r="J667" i="2" a="1"/>
  <c r="J667" i="2" s="1"/>
  <c r="I667" i="2" a="1"/>
  <c r="I667" i="2" s="1"/>
  <c r="H667" i="2" a="1"/>
  <c r="H667" i="2" s="1"/>
  <c r="K666" i="2" a="1"/>
  <c r="K666" i="2" s="1"/>
  <c r="J666" i="2" a="1"/>
  <c r="J666" i="2" s="1"/>
  <c r="I666" i="2" a="1"/>
  <c r="I666" i="2" s="1"/>
  <c r="H666" i="2" a="1"/>
  <c r="H666" i="2" s="1"/>
  <c r="K665" i="2" a="1"/>
  <c r="K665" i="2" s="1"/>
  <c r="J665" i="2" a="1"/>
  <c r="J665" i="2" s="1"/>
  <c r="I665" i="2" a="1"/>
  <c r="I665" i="2" s="1"/>
  <c r="H665" i="2" a="1"/>
  <c r="H665" i="2" s="1"/>
  <c r="K664" i="2" a="1"/>
  <c r="K664" i="2" s="1"/>
  <c r="J664" i="2" a="1"/>
  <c r="J664" i="2" s="1"/>
  <c r="I664" i="2" a="1"/>
  <c r="I664" i="2" s="1"/>
  <c r="H664" i="2" a="1"/>
  <c r="H664" i="2" s="1"/>
  <c r="K663" i="2" a="1"/>
  <c r="K663" i="2" s="1"/>
  <c r="J663" i="2" a="1"/>
  <c r="J663" i="2" s="1"/>
  <c r="I663" i="2" a="1"/>
  <c r="I663" i="2" s="1"/>
  <c r="H663" i="2" a="1"/>
  <c r="H663" i="2" s="1"/>
  <c r="K662" i="2" a="1"/>
  <c r="K662" i="2" s="1"/>
  <c r="J662" i="2" a="1"/>
  <c r="J662" i="2" s="1"/>
  <c r="I662" i="2" a="1"/>
  <c r="I662" i="2" s="1"/>
  <c r="H662" i="2" a="1"/>
  <c r="H662" i="2" s="1"/>
  <c r="K661" i="2" a="1"/>
  <c r="K661" i="2" s="1"/>
  <c r="J661" i="2" a="1"/>
  <c r="J661" i="2" s="1"/>
  <c r="I661" i="2" a="1"/>
  <c r="I661" i="2" s="1"/>
  <c r="H661" i="2" a="1"/>
  <c r="H661" i="2" s="1"/>
  <c r="K660" i="2" a="1"/>
  <c r="K660" i="2" s="1"/>
  <c r="J660" i="2" a="1"/>
  <c r="J660" i="2" s="1"/>
  <c r="I660" i="2" a="1"/>
  <c r="I660" i="2" s="1"/>
  <c r="H660" i="2" a="1"/>
  <c r="H660" i="2" s="1"/>
  <c r="K659" i="2" a="1"/>
  <c r="K659" i="2" s="1"/>
  <c r="J659" i="2" a="1"/>
  <c r="J659" i="2" s="1"/>
  <c r="I659" i="2" a="1"/>
  <c r="I659" i="2" s="1"/>
  <c r="H659" i="2" a="1"/>
  <c r="H659" i="2" s="1"/>
  <c r="K658" i="2" a="1"/>
  <c r="K658" i="2" s="1"/>
  <c r="J658" i="2" a="1"/>
  <c r="J658" i="2" s="1"/>
  <c r="I658" i="2" a="1"/>
  <c r="I658" i="2" s="1"/>
  <c r="H658" i="2" a="1"/>
  <c r="H658" i="2" s="1"/>
  <c r="K657" i="2" a="1"/>
  <c r="K657" i="2" s="1"/>
  <c r="J657" i="2" a="1"/>
  <c r="J657" i="2" s="1"/>
  <c r="I657" i="2" a="1"/>
  <c r="I657" i="2" s="1"/>
  <c r="H657" i="2" a="1"/>
  <c r="H657" i="2" s="1"/>
  <c r="K656" i="2" a="1"/>
  <c r="K656" i="2" s="1"/>
  <c r="J656" i="2" a="1"/>
  <c r="J656" i="2" s="1"/>
  <c r="I656" i="2" a="1"/>
  <c r="I656" i="2" s="1"/>
  <c r="H656" i="2" a="1"/>
  <c r="H656" i="2" s="1"/>
  <c r="K655" i="2" a="1"/>
  <c r="K655" i="2" s="1"/>
  <c r="J655" i="2" a="1"/>
  <c r="J655" i="2" s="1"/>
  <c r="I655" i="2" a="1"/>
  <c r="I655" i="2" s="1"/>
  <c r="H655" i="2" a="1"/>
  <c r="H655" i="2" s="1"/>
  <c r="K654" i="2" a="1"/>
  <c r="K654" i="2" s="1"/>
  <c r="J654" i="2" a="1"/>
  <c r="J654" i="2" s="1"/>
  <c r="I654" i="2" a="1"/>
  <c r="I654" i="2" s="1"/>
  <c r="H654" i="2" a="1"/>
  <c r="H654" i="2" s="1"/>
  <c r="K653" i="2" a="1"/>
  <c r="K653" i="2" s="1"/>
  <c r="J653" i="2" a="1"/>
  <c r="J653" i="2" s="1"/>
  <c r="I653" i="2" a="1"/>
  <c r="I653" i="2" s="1"/>
  <c r="H653" i="2" a="1"/>
  <c r="H653" i="2" s="1"/>
  <c r="K652" i="2" a="1"/>
  <c r="K652" i="2" s="1"/>
  <c r="J652" i="2" a="1"/>
  <c r="J652" i="2" s="1"/>
  <c r="I652" i="2" a="1"/>
  <c r="I652" i="2" s="1"/>
  <c r="H652" i="2" a="1"/>
  <c r="H652" i="2" s="1"/>
  <c r="K651" i="2" a="1"/>
  <c r="K651" i="2" s="1"/>
  <c r="J651" i="2" a="1"/>
  <c r="J651" i="2" s="1"/>
  <c r="I651" i="2" a="1"/>
  <c r="I651" i="2" s="1"/>
  <c r="H651" i="2" a="1"/>
  <c r="H651" i="2" s="1"/>
  <c r="K650" i="2" a="1"/>
  <c r="K650" i="2" s="1"/>
  <c r="J650" i="2" a="1"/>
  <c r="J650" i="2" s="1"/>
  <c r="I650" i="2" a="1"/>
  <c r="I650" i="2" s="1"/>
  <c r="H650" i="2" a="1"/>
  <c r="H650" i="2" s="1"/>
  <c r="K649" i="2" a="1"/>
  <c r="K649" i="2" s="1"/>
  <c r="J649" i="2" a="1"/>
  <c r="J649" i="2" s="1"/>
  <c r="I649" i="2" a="1"/>
  <c r="I649" i="2" s="1"/>
  <c r="H649" i="2" a="1"/>
  <c r="H649" i="2" s="1"/>
  <c r="K648" i="2" a="1"/>
  <c r="K648" i="2" s="1"/>
  <c r="J648" i="2" a="1"/>
  <c r="J648" i="2" s="1"/>
  <c r="I648" i="2" a="1"/>
  <c r="I648" i="2" s="1"/>
  <c r="H648" i="2" a="1"/>
  <c r="H648" i="2" s="1"/>
  <c r="K647" i="2" a="1"/>
  <c r="K647" i="2" s="1"/>
  <c r="J647" i="2" a="1"/>
  <c r="J647" i="2" s="1"/>
  <c r="I647" i="2" a="1"/>
  <c r="I647" i="2" s="1"/>
  <c r="H647" i="2" a="1"/>
  <c r="H647" i="2" s="1"/>
  <c r="K646" i="2" a="1"/>
  <c r="K646" i="2" s="1"/>
  <c r="J646" i="2" a="1"/>
  <c r="J646" i="2" s="1"/>
  <c r="I646" i="2" a="1"/>
  <c r="I646" i="2" s="1"/>
  <c r="H646" i="2" a="1"/>
  <c r="H646" i="2" s="1"/>
  <c r="K645" i="2" a="1"/>
  <c r="K645" i="2" s="1"/>
  <c r="J645" i="2" a="1"/>
  <c r="J645" i="2" s="1"/>
  <c r="I645" i="2" a="1"/>
  <c r="I645" i="2" s="1"/>
  <c r="H645" i="2" a="1"/>
  <c r="H645" i="2" s="1"/>
  <c r="K644" i="2" a="1"/>
  <c r="K644" i="2" s="1"/>
  <c r="J644" i="2" a="1"/>
  <c r="J644" i="2" s="1"/>
  <c r="I644" i="2" a="1"/>
  <c r="I644" i="2" s="1"/>
  <c r="H644" i="2" a="1"/>
  <c r="H644" i="2" s="1"/>
  <c r="K643" i="2" a="1"/>
  <c r="K643" i="2" s="1"/>
  <c r="J643" i="2" a="1"/>
  <c r="J643" i="2" s="1"/>
  <c r="I643" i="2" a="1"/>
  <c r="I643" i="2" s="1"/>
  <c r="H643" i="2" a="1"/>
  <c r="H643" i="2" s="1"/>
  <c r="K642" i="2" a="1"/>
  <c r="K642" i="2" s="1"/>
  <c r="J642" i="2" a="1"/>
  <c r="J642" i="2" s="1"/>
  <c r="I642" i="2" a="1"/>
  <c r="I642" i="2" s="1"/>
  <c r="H642" i="2" a="1"/>
  <c r="H642" i="2" s="1"/>
  <c r="K641" i="2" a="1"/>
  <c r="K641" i="2" s="1"/>
  <c r="J641" i="2" a="1"/>
  <c r="J641" i="2" s="1"/>
  <c r="I641" i="2" a="1"/>
  <c r="I641" i="2" s="1"/>
  <c r="H641" i="2" a="1"/>
  <c r="H641" i="2" s="1"/>
  <c r="K640" i="2" a="1"/>
  <c r="K640" i="2" s="1"/>
  <c r="J640" i="2" a="1"/>
  <c r="J640" i="2" s="1"/>
  <c r="I640" i="2" a="1"/>
  <c r="I640" i="2" s="1"/>
  <c r="H640" i="2" a="1"/>
  <c r="H640" i="2" s="1"/>
  <c r="K639" i="2" a="1"/>
  <c r="K639" i="2" s="1"/>
  <c r="J639" i="2" a="1"/>
  <c r="J639" i="2" s="1"/>
  <c r="I639" i="2" a="1"/>
  <c r="I639" i="2" s="1"/>
  <c r="H639" i="2" a="1"/>
  <c r="H639" i="2" s="1"/>
  <c r="K638" i="2" a="1"/>
  <c r="K638" i="2" s="1"/>
  <c r="J638" i="2" a="1"/>
  <c r="J638" i="2" s="1"/>
  <c r="I638" i="2" a="1"/>
  <c r="I638" i="2" s="1"/>
  <c r="H638" i="2" a="1"/>
  <c r="H638" i="2" s="1"/>
  <c r="K637" i="2" a="1"/>
  <c r="K637" i="2" s="1"/>
  <c r="J637" i="2" a="1"/>
  <c r="J637" i="2" s="1"/>
  <c r="I637" i="2" a="1"/>
  <c r="I637" i="2" s="1"/>
  <c r="H637" i="2" a="1"/>
  <c r="H637" i="2" s="1"/>
  <c r="K636" i="2" a="1"/>
  <c r="K636" i="2" s="1"/>
  <c r="J636" i="2" a="1"/>
  <c r="J636" i="2" s="1"/>
  <c r="I636" i="2" a="1"/>
  <c r="I636" i="2" s="1"/>
  <c r="H636" i="2" a="1"/>
  <c r="H636" i="2" s="1"/>
  <c r="K635" i="2" a="1"/>
  <c r="K635" i="2" s="1"/>
  <c r="J635" i="2" a="1"/>
  <c r="J635" i="2" s="1"/>
  <c r="I635" i="2" a="1"/>
  <c r="I635" i="2" s="1"/>
  <c r="H635" i="2" a="1"/>
  <c r="H635" i="2" s="1"/>
  <c r="K634" i="2" a="1"/>
  <c r="K634" i="2" s="1"/>
  <c r="J634" i="2" a="1"/>
  <c r="J634" i="2" s="1"/>
  <c r="I634" i="2" a="1"/>
  <c r="I634" i="2" s="1"/>
  <c r="H634" i="2" a="1"/>
  <c r="H634" i="2" s="1"/>
  <c r="K633" i="2" a="1"/>
  <c r="K633" i="2" s="1"/>
  <c r="J633" i="2" a="1"/>
  <c r="J633" i="2" s="1"/>
  <c r="I633" i="2" a="1"/>
  <c r="I633" i="2" s="1"/>
  <c r="H633" i="2" a="1"/>
  <c r="H633" i="2" s="1"/>
  <c r="K632" i="2" a="1"/>
  <c r="K632" i="2" s="1"/>
  <c r="J632" i="2" a="1"/>
  <c r="J632" i="2" s="1"/>
  <c r="I632" i="2" a="1"/>
  <c r="I632" i="2" s="1"/>
  <c r="H632" i="2" a="1"/>
  <c r="H632" i="2" s="1"/>
  <c r="K631" i="2" a="1"/>
  <c r="K631" i="2" s="1"/>
  <c r="J631" i="2" a="1"/>
  <c r="J631" i="2" s="1"/>
  <c r="I631" i="2" a="1"/>
  <c r="I631" i="2" s="1"/>
  <c r="H631" i="2" a="1"/>
  <c r="H631" i="2" s="1"/>
  <c r="K630" i="2" a="1"/>
  <c r="K630" i="2" s="1"/>
  <c r="J630" i="2" a="1"/>
  <c r="J630" i="2" s="1"/>
  <c r="I630" i="2" a="1"/>
  <c r="I630" i="2" s="1"/>
  <c r="H630" i="2" a="1"/>
  <c r="H630" i="2" s="1"/>
  <c r="K629" i="2" a="1"/>
  <c r="K629" i="2" s="1"/>
  <c r="J629" i="2" a="1"/>
  <c r="J629" i="2" s="1"/>
  <c r="I629" i="2" a="1"/>
  <c r="I629" i="2" s="1"/>
  <c r="H629" i="2" a="1"/>
  <c r="H629" i="2" s="1"/>
  <c r="K628" i="2" a="1"/>
  <c r="K628" i="2" s="1"/>
  <c r="J628" i="2" a="1"/>
  <c r="J628" i="2" s="1"/>
  <c r="I628" i="2" a="1"/>
  <c r="I628" i="2" s="1"/>
  <c r="H628" i="2" a="1"/>
  <c r="H628" i="2" s="1"/>
  <c r="K627" i="2" a="1"/>
  <c r="K627" i="2" s="1"/>
  <c r="J627" i="2" a="1"/>
  <c r="J627" i="2" s="1"/>
  <c r="I627" i="2" a="1"/>
  <c r="I627" i="2" s="1"/>
  <c r="H627" i="2" a="1"/>
  <c r="H627" i="2" s="1"/>
  <c r="K626" i="2" a="1"/>
  <c r="K626" i="2" s="1"/>
  <c r="J626" i="2" a="1"/>
  <c r="J626" i="2" s="1"/>
  <c r="I626" i="2" a="1"/>
  <c r="I626" i="2" s="1"/>
  <c r="H626" i="2" a="1"/>
  <c r="H626" i="2" s="1"/>
  <c r="K625" i="2" a="1"/>
  <c r="K625" i="2" s="1"/>
  <c r="J625" i="2" a="1"/>
  <c r="J625" i="2" s="1"/>
  <c r="I625" i="2" a="1"/>
  <c r="I625" i="2" s="1"/>
  <c r="H625" i="2" a="1"/>
  <c r="H625" i="2" s="1"/>
  <c r="K624" i="2" a="1"/>
  <c r="K624" i="2" s="1"/>
  <c r="J624" i="2" a="1"/>
  <c r="J624" i="2" s="1"/>
  <c r="I624" i="2" a="1"/>
  <c r="I624" i="2" s="1"/>
  <c r="H624" i="2" a="1"/>
  <c r="H624" i="2" s="1"/>
  <c r="K623" i="2" a="1"/>
  <c r="K623" i="2" s="1"/>
  <c r="J623" i="2" a="1"/>
  <c r="J623" i="2" s="1"/>
  <c r="I623" i="2" a="1"/>
  <c r="I623" i="2" s="1"/>
  <c r="H623" i="2" a="1"/>
  <c r="H623" i="2" s="1"/>
  <c r="K622" i="2" a="1"/>
  <c r="K622" i="2" s="1"/>
  <c r="J622" i="2" a="1"/>
  <c r="J622" i="2" s="1"/>
  <c r="I622" i="2" a="1"/>
  <c r="I622" i="2" s="1"/>
  <c r="H622" i="2" a="1"/>
  <c r="H622" i="2" s="1"/>
  <c r="K621" i="2" a="1"/>
  <c r="K621" i="2" s="1"/>
  <c r="J621" i="2" a="1"/>
  <c r="J621" i="2" s="1"/>
  <c r="I621" i="2" a="1"/>
  <c r="I621" i="2" s="1"/>
  <c r="H621" i="2" a="1"/>
  <c r="H621" i="2" s="1"/>
  <c r="K620" i="2" a="1"/>
  <c r="K620" i="2" s="1"/>
  <c r="J620" i="2" a="1"/>
  <c r="J620" i="2" s="1"/>
  <c r="I620" i="2" a="1"/>
  <c r="I620" i="2" s="1"/>
  <c r="H620" i="2" a="1"/>
  <c r="H620" i="2" s="1"/>
  <c r="K619" i="2" a="1"/>
  <c r="K619" i="2" s="1"/>
  <c r="J619" i="2" a="1"/>
  <c r="J619" i="2" s="1"/>
  <c r="I619" i="2" a="1"/>
  <c r="I619" i="2" s="1"/>
  <c r="H619" i="2" a="1"/>
  <c r="H619" i="2" s="1"/>
  <c r="K618" i="2" a="1"/>
  <c r="K618" i="2" s="1"/>
  <c r="J618" i="2" a="1"/>
  <c r="J618" i="2" s="1"/>
  <c r="I618" i="2" a="1"/>
  <c r="I618" i="2" s="1"/>
  <c r="H618" i="2" a="1"/>
  <c r="H618" i="2" s="1"/>
  <c r="K617" i="2" a="1"/>
  <c r="K617" i="2" s="1"/>
  <c r="J617" i="2" a="1"/>
  <c r="J617" i="2" s="1"/>
  <c r="I617" i="2" a="1"/>
  <c r="I617" i="2" s="1"/>
  <c r="H617" i="2" a="1"/>
  <c r="H617" i="2" s="1"/>
  <c r="K616" i="2" a="1"/>
  <c r="K616" i="2" s="1"/>
  <c r="J616" i="2" a="1"/>
  <c r="J616" i="2" s="1"/>
  <c r="I616" i="2" a="1"/>
  <c r="I616" i="2" s="1"/>
  <c r="H616" i="2" a="1"/>
  <c r="H616" i="2" s="1"/>
  <c r="K615" i="2" a="1"/>
  <c r="K615" i="2" s="1"/>
  <c r="J615" i="2" a="1"/>
  <c r="J615" i="2" s="1"/>
  <c r="I615" i="2" a="1"/>
  <c r="I615" i="2" s="1"/>
  <c r="H615" i="2" a="1"/>
  <c r="H615" i="2" s="1"/>
  <c r="K614" i="2" a="1"/>
  <c r="K614" i="2" s="1"/>
  <c r="J614" i="2" a="1"/>
  <c r="J614" i="2" s="1"/>
  <c r="I614" i="2" a="1"/>
  <c r="I614" i="2" s="1"/>
  <c r="H614" i="2" a="1"/>
  <c r="H614" i="2" s="1"/>
  <c r="K613" i="2" a="1"/>
  <c r="K613" i="2" s="1"/>
  <c r="J613" i="2" a="1"/>
  <c r="J613" i="2" s="1"/>
  <c r="I613" i="2" a="1"/>
  <c r="I613" i="2" s="1"/>
  <c r="H613" i="2" a="1"/>
  <c r="H613" i="2" s="1"/>
  <c r="K612" i="2" a="1"/>
  <c r="K612" i="2" s="1"/>
  <c r="J612" i="2" a="1"/>
  <c r="J612" i="2" s="1"/>
  <c r="I612" i="2" a="1"/>
  <c r="I612" i="2" s="1"/>
  <c r="H612" i="2" a="1"/>
  <c r="H612" i="2" s="1"/>
  <c r="K611" i="2" a="1"/>
  <c r="K611" i="2" s="1"/>
  <c r="J611" i="2" a="1"/>
  <c r="J611" i="2" s="1"/>
  <c r="I611" i="2" a="1"/>
  <c r="I611" i="2" s="1"/>
  <c r="H611" i="2" a="1"/>
  <c r="H611" i="2" s="1"/>
  <c r="K610" i="2" a="1"/>
  <c r="K610" i="2" s="1"/>
  <c r="J610" i="2" a="1"/>
  <c r="J610" i="2" s="1"/>
  <c r="I610" i="2" a="1"/>
  <c r="I610" i="2" s="1"/>
  <c r="H610" i="2" a="1"/>
  <c r="H610" i="2" s="1"/>
  <c r="K609" i="2" a="1"/>
  <c r="K609" i="2" s="1"/>
  <c r="J609" i="2" a="1"/>
  <c r="J609" i="2" s="1"/>
  <c r="I609" i="2" a="1"/>
  <c r="I609" i="2" s="1"/>
  <c r="H609" i="2" a="1"/>
  <c r="H609" i="2" s="1"/>
  <c r="K608" i="2" a="1"/>
  <c r="K608" i="2" s="1"/>
  <c r="J608" i="2" a="1"/>
  <c r="J608" i="2" s="1"/>
  <c r="I608" i="2" a="1"/>
  <c r="I608" i="2" s="1"/>
  <c r="H608" i="2" a="1"/>
  <c r="H608" i="2" s="1"/>
  <c r="K607" i="2" a="1"/>
  <c r="K607" i="2" s="1"/>
  <c r="J607" i="2" a="1"/>
  <c r="J607" i="2" s="1"/>
  <c r="I607" i="2" a="1"/>
  <c r="I607" i="2" s="1"/>
  <c r="H607" i="2" a="1"/>
  <c r="H607" i="2" s="1"/>
  <c r="K606" i="2" a="1"/>
  <c r="K606" i="2" s="1"/>
  <c r="J606" i="2" a="1"/>
  <c r="J606" i="2" s="1"/>
  <c r="I606" i="2" a="1"/>
  <c r="I606" i="2" s="1"/>
  <c r="H606" i="2" a="1"/>
  <c r="H606" i="2" s="1"/>
  <c r="K605" i="2" a="1"/>
  <c r="K605" i="2" s="1"/>
  <c r="J605" i="2" a="1"/>
  <c r="J605" i="2" s="1"/>
  <c r="I605" i="2" a="1"/>
  <c r="I605" i="2" s="1"/>
  <c r="H605" i="2" a="1"/>
  <c r="H605" i="2" s="1"/>
  <c r="K604" i="2" a="1"/>
  <c r="K604" i="2" s="1"/>
  <c r="J604" i="2" a="1"/>
  <c r="J604" i="2" s="1"/>
  <c r="I604" i="2" a="1"/>
  <c r="I604" i="2" s="1"/>
  <c r="H604" i="2" a="1"/>
  <c r="H604" i="2" s="1"/>
  <c r="K603" i="2" a="1"/>
  <c r="K603" i="2" s="1"/>
  <c r="J603" i="2" a="1"/>
  <c r="J603" i="2" s="1"/>
  <c r="I603" i="2" a="1"/>
  <c r="I603" i="2" s="1"/>
  <c r="H603" i="2" a="1"/>
  <c r="H603" i="2" s="1"/>
  <c r="K602" i="2" a="1"/>
  <c r="K602" i="2" s="1"/>
  <c r="J602" i="2" a="1"/>
  <c r="J602" i="2" s="1"/>
  <c r="I602" i="2" a="1"/>
  <c r="I602" i="2" s="1"/>
  <c r="H602" i="2" a="1"/>
  <c r="H602" i="2" s="1"/>
  <c r="K601" i="2" a="1"/>
  <c r="K601" i="2" s="1"/>
  <c r="J601" i="2" a="1"/>
  <c r="J601" i="2" s="1"/>
  <c r="I601" i="2" a="1"/>
  <c r="I601" i="2" s="1"/>
  <c r="H601" i="2" a="1"/>
  <c r="H601" i="2" s="1"/>
  <c r="K600" i="2" a="1"/>
  <c r="K600" i="2" s="1"/>
  <c r="J600" i="2" a="1"/>
  <c r="J600" i="2" s="1"/>
  <c r="I600" i="2" a="1"/>
  <c r="I600" i="2" s="1"/>
  <c r="H600" i="2" a="1"/>
  <c r="H600" i="2" s="1"/>
  <c r="K599" i="2" a="1"/>
  <c r="K599" i="2" s="1"/>
  <c r="J599" i="2" a="1"/>
  <c r="J599" i="2" s="1"/>
  <c r="I599" i="2" a="1"/>
  <c r="I599" i="2" s="1"/>
  <c r="H599" i="2" a="1"/>
  <c r="H599" i="2" s="1"/>
  <c r="K598" i="2" a="1"/>
  <c r="K598" i="2" s="1"/>
  <c r="J598" i="2" a="1"/>
  <c r="J598" i="2" s="1"/>
  <c r="I598" i="2" a="1"/>
  <c r="I598" i="2" s="1"/>
  <c r="H598" i="2" a="1"/>
  <c r="H598" i="2" s="1"/>
  <c r="K597" i="2" a="1"/>
  <c r="K597" i="2" s="1"/>
  <c r="J597" i="2" a="1"/>
  <c r="J597" i="2" s="1"/>
  <c r="I597" i="2" a="1"/>
  <c r="I597" i="2" s="1"/>
  <c r="H597" i="2" a="1"/>
  <c r="H597" i="2" s="1"/>
  <c r="K596" i="2" a="1"/>
  <c r="K596" i="2" s="1"/>
  <c r="J596" i="2" a="1"/>
  <c r="J596" i="2" s="1"/>
  <c r="I596" i="2" a="1"/>
  <c r="I596" i="2" s="1"/>
  <c r="H596" i="2" a="1"/>
  <c r="H596" i="2" s="1"/>
  <c r="K595" i="2" a="1"/>
  <c r="K595" i="2" s="1"/>
  <c r="J595" i="2" a="1"/>
  <c r="J595" i="2" s="1"/>
  <c r="I595" i="2" a="1"/>
  <c r="I595" i="2" s="1"/>
  <c r="H595" i="2" a="1"/>
  <c r="H595" i="2" s="1"/>
  <c r="K594" i="2" a="1"/>
  <c r="K594" i="2" s="1"/>
  <c r="J594" i="2" a="1"/>
  <c r="J594" i="2" s="1"/>
  <c r="I594" i="2" a="1"/>
  <c r="I594" i="2" s="1"/>
  <c r="H594" i="2" a="1"/>
  <c r="H594" i="2" s="1"/>
  <c r="K593" i="2" a="1"/>
  <c r="K593" i="2" s="1"/>
  <c r="J593" i="2" a="1"/>
  <c r="J593" i="2" s="1"/>
  <c r="I593" i="2" a="1"/>
  <c r="I593" i="2" s="1"/>
  <c r="H593" i="2" a="1"/>
  <c r="H593" i="2" s="1"/>
  <c r="K592" i="2" a="1"/>
  <c r="K592" i="2" s="1"/>
  <c r="J592" i="2" a="1"/>
  <c r="J592" i="2" s="1"/>
  <c r="I592" i="2" a="1"/>
  <c r="I592" i="2" s="1"/>
  <c r="H592" i="2" a="1"/>
  <c r="H592" i="2" s="1"/>
  <c r="K591" i="2" a="1"/>
  <c r="K591" i="2" s="1"/>
  <c r="J591" i="2" a="1"/>
  <c r="J591" i="2" s="1"/>
  <c r="I591" i="2" a="1"/>
  <c r="I591" i="2" s="1"/>
  <c r="H591" i="2" a="1"/>
  <c r="H591" i="2" s="1"/>
  <c r="K590" i="2" a="1"/>
  <c r="K590" i="2" s="1"/>
  <c r="J590" i="2" a="1"/>
  <c r="J590" i="2" s="1"/>
  <c r="I590" i="2" a="1"/>
  <c r="I590" i="2" s="1"/>
  <c r="H590" i="2" a="1"/>
  <c r="H590" i="2" s="1"/>
  <c r="K589" i="2" a="1"/>
  <c r="K589" i="2" s="1"/>
  <c r="J589" i="2" a="1"/>
  <c r="J589" i="2" s="1"/>
  <c r="I589" i="2" a="1"/>
  <c r="I589" i="2" s="1"/>
  <c r="H589" i="2" a="1"/>
  <c r="H589" i="2" s="1"/>
  <c r="K588" i="2" a="1"/>
  <c r="K588" i="2" s="1"/>
  <c r="J588" i="2" a="1"/>
  <c r="J588" i="2" s="1"/>
  <c r="I588" i="2" a="1"/>
  <c r="I588" i="2" s="1"/>
  <c r="H588" i="2" a="1"/>
  <c r="H588" i="2" s="1"/>
  <c r="K587" i="2" a="1"/>
  <c r="K587" i="2" s="1"/>
  <c r="J587" i="2" a="1"/>
  <c r="J587" i="2" s="1"/>
  <c r="I587" i="2" a="1"/>
  <c r="I587" i="2" s="1"/>
  <c r="H587" i="2" a="1"/>
  <c r="H587" i="2" s="1"/>
  <c r="K586" i="2" a="1"/>
  <c r="K586" i="2" s="1"/>
  <c r="J586" i="2" a="1"/>
  <c r="J586" i="2" s="1"/>
  <c r="I586" i="2" a="1"/>
  <c r="I586" i="2" s="1"/>
  <c r="H586" i="2" a="1"/>
  <c r="H586" i="2" s="1"/>
  <c r="K585" i="2" a="1"/>
  <c r="K585" i="2" s="1"/>
  <c r="J585" i="2" a="1"/>
  <c r="J585" i="2" s="1"/>
  <c r="I585" i="2" a="1"/>
  <c r="I585" i="2" s="1"/>
  <c r="H585" i="2" a="1"/>
  <c r="H585" i="2" s="1"/>
  <c r="K584" i="2" a="1"/>
  <c r="K584" i="2" s="1"/>
  <c r="J584" i="2" a="1"/>
  <c r="J584" i="2" s="1"/>
  <c r="I584" i="2" a="1"/>
  <c r="I584" i="2" s="1"/>
  <c r="H584" i="2" a="1"/>
  <c r="H584" i="2" s="1"/>
  <c r="K583" i="2" a="1"/>
  <c r="K583" i="2" s="1"/>
  <c r="J583" i="2" a="1"/>
  <c r="J583" i="2" s="1"/>
  <c r="I583" i="2" a="1"/>
  <c r="I583" i="2" s="1"/>
  <c r="H583" i="2" a="1"/>
  <c r="H583" i="2" s="1"/>
  <c r="K582" i="2" a="1"/>
  <c r="K582" i="2" s="1"/>
  <c r="J582" i="2" a="1"/>
  <c r="J582" i="2" s="1"/>
  <c r="I582" i="2" a="1"/>
  <c r="I582" i="2" s="1"/>
  <c r="H582" i="2" a="1"/>
  <c r="H582" i="2" s="1"/>
  <c r="K581" i="2" a="1"/>
  <c r="K581" i="2" s="1"/>
  <c r="J581" i="2" a="1"/>
  <c r="J581" i="2" s="1"/>
  <c r="I581" i="2" a="1"/>
  <c r="I581" i="2" s="1"/>
  <c r="H581" i="2" a="1"/>
  <c r="H581" i="2" s="1"/>
  <c r="K580" i="2" a="1"/>
  <c r="K580" i="2" s="1"/>
  <c r="J580" i="2" a="1"/>
  <c r="J580" i="2" s="1"/>
  <c r="I580" i="2" a="1"/>
  <c r="I580" i="2" s="1"/>
  <c r="H580" i="2" a="1"/>
  <c r="H580" i="2" s="1"/>
  <c r="K579" i="2" a="1"/>
  <c r="K579" i="2" s="1"/>
  <c r="J579" i="2" a="1"/>
  <c r="J579" i="2" s="1"/>
  <c r="I579" i="2" a="1"/>
  <c r="I579" i="2" s="1"/>
  <c r="H579" i="2" a="1"/>
  <c r="H579" i="2" s="1"/>
  <c r="K578" i="2" a="1"/>
  <c r="K578" i="2" s="1"/>
  <c r="J578" i="2" a="1"/>
  <c r="J578" i="2" s="1"/>
  <c r="I578" i="2" a="1"/>
  <c r="I578" i="2" s="1"/>
  <c r="H578" i="2" a="1"/>
  <c r="H578" i="2" s="1"/>
  <c r="K577" i="2" a="1"/>
  <c r="K577" i="2" s="1"/>
  <c r="J577" i="2" a="1"/>
  <c r="J577" i="2" s="1"/>
  <c r="I577" i="2" a="1"/>
  <c r="I577" i="2" s="1"/>
  <c r="H577" i="2" a="1"/>
  <c r="H577" i="2" s="1"/>
  <c r="K576" i="2" a="1"/>
  <c r="K576" i="2" s="1"/>
  <c r="J576" i="2" a="1"/>
  <c r="J576" i="2" s="1"/>
  <c r="I576" i="2" a="1"/>
  <c r="I576" i="2" s="1"/>
  <c r="H576" i="2" a="1"/>
  <c r="H576" i="2" s="1"/>
  <c r="K575" i="2" a="1"/>
  <c r="K575" i="2" s="1"/>
  <c r="J575" i="2" a="1"/>
  <c r="J575" i="2" s="1"/>
  <c r="I575" i="2" a="1"/>
  <c r="I575" i="2" s="1"/>
  <c r="H575" i="2" a="1"/>
  <c r="H575" i="2" s="1"/>
  <c r="K574" i="2" a="1"/>
  <c r="K574" i="2" s="1"/>
  <c r="J574" i="2" a="1"/>
  <c r="J574" i="2" s="1"/>
  <c r="I574" i="2" a="1"/>
  <c r="I574" i="2" s="1"/>
  <c r="H574" i="2" a="1"/>
  <c r="H574" i="2" s="1"/>
  <c r="K573" i="2" a="1"/>
  <c r="K573" i="2" s="1"/>
  <c r="J573" i="2" a="1"/>
  <c r="J573" i="2" s="1"/>
  <c r="I573" i="2" a="1"/>
  <c r="I573" i="2" s="1"/>
  <c r="H573" i="2" a="1"/>
  <c r="H573" i="2" s="1"/>
  <c r="K572" i="2" a="1"/>
  <c r="K572" i="2" s="1"/>
  <c r="J572" i="2" a="1"/>
  <c r="J572" i="2" s="1"/>
  <c r="I572" i="2" a="1"/>
  <c r="I572" i="2" s="1"/>
  <c r="H572" i="2" a="1"/>
  <c r="H572" i="2" s="1"/>
  <c r="K571" i="2" a="1"/>
  <c r="K571" i="2" s="1"/>
  <c r="J571" i="2" a="1"/>
  <c r="J571" i="2" s="1"/>
  <c r="I571" i="2" a="1"/>
  <c r="I571" i="2" s="1"/>
  <c r="H571" i="2" a="1"/>
  <c r="H571" i="2" s="1"/>
  <c r="K570" i="2" a="1"/>
  <c r="K570" i="2" s="1"/>
  <c r="J570" i="2" a="1"/>
  <c r="J570" i="2" s="1"/>
  <c r="I570" i="2" a="1"/>
  <c r="I570" i="2" s="1"/>
  <c r="H570" i="2" a="1"/>
  <c r="H570" i="2" s="1"/>
  <c r="K569" i="2" a="1"/>
  <c r="K569" i="2" s="1"/>
  <c r="J569" i="2" a="1"/>
  <c r="J569" i="2" s="1"/>
  <c r="I569" i="2" a="1"/>
  <c r="I569" i="2" s="1"/>
  <c r="H569" i="2" a="1"/>
  <c r="H569" i="2" s="1"/>
  <c r="K568" i="2" a="1"/>
  <c r="K568" i="2" s="1"/>
  <c r="J568" i="2" a="1"/>
  <c r="J568" i="2" s="1"/>
  <c r="I568" i="2" a="1"/>
  <c r="I568" i="2" s="1"/>
  <c r="H568" i="2" a="1"/>
  <c r="H568" i="2" s="1"/>
  <c r="K567" i="2" a="1"/>
  <c r="K567" i="2" s="1"/>
  <c r="J567" i="2" a="1"/>
  <c r="J567" i="2" s="1"/>
  <c r="I567" i="2" a="1"/>
  <c r="I567" i="2" s="1"/>
  <c r="H567" i="2" a="1"/>
  <c r="H567" i="2" s="1"/>
  <c r="K566" i="2" a="1"/>
  <c r="K566" i="2" s="1"/>
  <c r="J566" i="2" a="1"/>
  <c r="J566" i="2" s="1"/>
  <c r="I566" i="2" a="1"/>
  <c r="I566" i="2" s="1"/>
  <c r="H566" i="2" a="1"/>
  <c r="H566" i="2" s="1"/>
  <c r="K565" i="2" a="1"/>
  <c r="K565" i="2" s="1"/>
  <c r="J565" i="2" a="1"/>
  <c r="J565" i="2" s="1"/>
  <c r="I565" i="2" a="1"/>
  <c r="I565" i="2" s="1"/>
  <c r="H565" i="2" a="1"/>
  <c r="H565" i="2" s="1"/>
  <c r="K564" i="2" a="1"/>
  <c r="K564" i="2" s="1"/>
  <c r="J564" i="2" a="1"/>
  <c r="J564" i="2" s="1"/>
  <c r="I564" i="2" a="1"/>
  <c r="I564" i="2" s="1"/>
  <c r="H564" i="2" a="1"/>
  <c r="H564" i="2" s="1"/>
  <c r="K563" i="2" a="1"/>
  <c r="K563" i="2" s="1"/>
  <c r="J563" i="2" a="1"/>
  <c r="J563" i="2" s="1"/>
  <c r="I563" i="2" a="1"/>
  <c r="I563" i="2" s="1"/>
  <c r="H563" i="2" a="1"/>
  <c r="H563" i="2" s="1"/>
  <c r="K562" i="2" a="1"/>
  <c r="K562" i="2" s="1"/>
  <c r="J562" i="2" a="1"/>
  <c r="J562" i="2" s="1"/>
  <c r="I562" i="2" a="1"/>
  <c r="I562" i="2" s="1"/>
  <c r="H562" i="2" a="1"/>
  <c r="H562" i="2" s="1"/>
  <c r="K561" i="2" a="1"/>
  <c r="K561" i="2" s="1"/>
  <c r="J561" i="2" a="1"/>
  <c r="J561" i="2" s="1"/>
  <c r="I561" i="2" a="1"/>
  <c r="I561" i="2" s="1"/>
  <c r="H561" i="2" a="1"/>
  <c r="H561" i="2" s="1"/>
  <c r="K560" i="2" a="1"/>
  <c r="K560" i="2" s="1"/>
  <c r="J560" i="2" a="1"/>
  <c r="J560" i="2" s="1"/>
  <c r="I560" i="2" a="1"/>
  <c r="I560" i="2" s="1"/>
  <c r="H560" i="2" a="1"/>
  <c r="H560" i="2" s="1"/>
  <c r="K559" i="2" a="1"/>
  <c r="K559" i="2" s="1"/>
  <c r="J559" i="2" a="1"/>
  <c r="J559" i="2" s="1"/>
  <c r="I559" i="2" a="1"/>
  <c r="I559" i="2" s="1"/>
  <c r="H559" i="2" a="1"/>
  <c r="H559" i="2" s="1"/>
  <c r="K558" i="2" a="1"/>
  <c r="K558" i="2" s="1"/>
  <c r="J558" i="2" a="1"/>
  <c r="J558" i="2" s="1"/>
  <c r="I558" i="2" a="1"/>
  <c r="I558" i="2" s="1"/>
  <c r="H558" i="2" a="1"/>
  <c r="H558" i="2" s="1"/>
  <c r="K557" i="2" a="1"/>
  <c r="K557" i="2" s="1"/>
  <c r="J557" i="2" a="1"/>
  <c r="J557" i="2" s="1"/>
  <c r="I557" i="2" a="1"/>
  <c r="I557" i="2" s="1"/>
  <c r="H557" i="2" a="1"/>
  <c r="H557" i="2" s="1"/>
  <c r="K556" i="2" a="1"/>
  <c r="K556" i="2" s="1"/>
  <c r="J556" i="2" a="1"/>
  <c r="J556" i="2" s="1"/>
  <c r="I556" i="2" a="1"/>
  <c r="I556" i="2" s="1"/>
  <c r="H556" i="2" a="1"/>
  <c r="H556" i="2" s="1"/>
  <c r="K555" i="2" a="1"/>
  <c r="K555" i="2" s="1"/>
  <c r="J555" i="2" a="1"/>
  <c r="J555" i="2" s="1"/>
  <c r="I555" i="2" a="1"/>
  <c r="I555" i="2" s="1"/>
  <c r="H555" i="2" a="1"/>
  <c r="H555" i="2" s="1"/>
  <c r="K554" i="2" a="1"/>
  <c r="K554" i="2" s="1"/>
  <c r="J554" i="2" a="1"/>
  <c r="J554" i="2" s="1"/>
  <c r="I554" i="2" a="1"/>
  <c r="I554" i="2" s="1"/>
  <c r="H554" i="2" a="1"/>
  <c r="H554" i="2" s="1"/>
  <c r="K553" i="2" a="1"/>
  <c r="K553" i="2" s="1"/>
  <c r="J553" i="2" a="1"/>
  <c r="J553" i="2" s="1"/>
  <c r="I553" i="2" a="1"/>
  <c r="I553" i="2" s="1"/>
  <c r="H553" i="2" a="1"/>
  <c r="H553" i="2" s="1"/>
  <c r="K552" i="2" a="1"/>
  <c r="K552" i="2" s="1"/>
  <c r="J552" i="2" a="1"/>
  <c r="J552" i="2" s="1"/>
  <c r="I552" i="2" a="1"/>
  <c r="I552" i="2" s="1"/>
  <c r="H552" i="2" a="1"/>
  <c r="H552" i="2" s="1"/>
  <c r="K551" i="2" a="1"/>
  <c r="K551" i="2" s="1"/>
  <c r="J551" i="2" a="1"/>
  <c r="J551" i="2" s="1"/>
  <c r="I551" i="2" a="1"/>
  <c r="I551" i="2" s="1"/>
  <c r="H551" i="2" a="1"/>
  <c r="H551" i="2" s="1"/>
  <c r="K550" i="2" a="1"/>
  <c r="K550" i="2" s="1"/>
  <c r="J550" i="2" a="1"/>
  <c r="J550" i="2" s="1"/>
  <c r="I550" i="2" a="1"/>
  <c r="I550" i="2" s="1"/>
  <c r="H550" i="2" a="1"/>
  <c r="H550" i="2" s="1"/>
  <c r="K549" i="2" a="1"/>
  <c r="K549" i="2" s="1"/>
  <c r="J549" i="2" a="1"/>
  <c r="J549" i="2" s="1"/>
  <c r="I549" i="2" a="1"/>
  <c r="I549" i="2" s="1"/>
  <c r="H549" i="2" a="1"/>
  <c r="H549" i="2" s="1"/>
  <c r="K548" i="2" a="1"/>
  <c r="K548" i="2" s="1"/>
  <c r="J548" i="2" a="1"/>
  <c r="J548" i="2" s="1"/>
  <c r="I548" i="2" a="1"/>
  <c r="I548" i="2" s="1"/>
  <c r="H548" i="2" a="1"/>
  <c r="H548" i="2" s="1"/>
  <c r="K547" i="2" a="1"/>
  <c r="K547" i="2" s="1"/>
  <c r="J547" i="2" a="1"/>
  <c r="J547" i="2" s="1"/>
  <c r="I547" i="2" a="1"/>
  <c r="I547" i="2" s="1"/>
  <c r="H547" i="2" a="1"/>
  <c r="H547" i="2" s="1"/>
  <c r="K546" i="2" a="1"/>
  <c r="K546" i="2" s="1"/>
  <c r="J546" i="2" a="1"/>
  <c r="J546" i="2" s="1"/>
  <c r="I546" i="2" a="1"/>
  <c r="I546" i="2" s="1"/>
  <c r="H546" i="2" a="1"/>
  <c r="H546" i="2" s="1"/>
  <c r="K545" i="2" a="1"/>
  <c r="K545" i="2" s="1"/>
  <c r="J545" i="2" a="1"/>
  <c r="J545" i="2" s="1"/>
  <c r="I545" i="2" a="1"/>
  <c r="I545" i="2" s="1"/>
  <c r="H545" i="2" a="1"/>
  <c r="H545" i="2" s="1"/>
  <c r="K544" i="2" a="1"/>
  <c r="K544" i="2" s="1"/>
  <c r="J544" i="2" a="1"/>
  <c r="J544" i="2" s="1"/>
  <c r="I544" i="2" a="1"/>
  <c r="I544" i="2" s="1"/>
  <c r="H544" i="2" a="1"/>
  <c r="H544" i="2" s="1"/>
  <c r="K543" i="2" a="1"/>
  <c r="K543" i="2" s="1"/>
  <c r="J543" i="2" a="1"/>
  <c r="J543" i="2" s="1"/>
  <c r="I543" i="2" a="1"/>
  <c r="I543" i="2" s="1"/>
  <c r="H543" i="2" a="1"/>
  <c r="H543" i="2" s="1"/>
  <c r="K542" i="2" a="1"/>
  <c r="K542" i="2" s="1"/>
  <c r="J542" i="2" a="1"/>
  <c r="J542" i="2" s="1"/>
  <c r="I542" i="2" a="1"/>
  <c r="I542" i="2" s="1"/>
  <c r="H542" i="2" a="1"/>
  <c r="H542" i="2" s="1"/>
  <c r="K541" i="2" a="1"/>
  <c r="K541" i="2" s="1"/>
  <c r="J541" i="2" a="1"/>
  <c r="J541" i="2" s="1"/>
  <c r="I541" i="2" a="1"/>
  <c r="I541" i="2" s="1"/>
  <c r="H541" i="2" a="1"/>
  <c r="H541" i="2" s="1"/>
  <c r="K540" i="2" a="1"/>
  <c r="K540" i="2" s="1"/>
  <c r="J540" i="2" a="1"/>
  <c r="J540" i="2" s="1"/>
  <c r="I540" i="2" a="1"/>
  <c r="I540" i="2" s="1"/>
  <c r="H540" i="2" a="1"/>
  <c r="H540" i="2" s="1"/>
  <c r="K539" i="2" a="1"/>
  <c r="K539" i="2" s="1"/>
  <c r="J539" i="2" a="1"/>
  <c r="J539" i="2" s="1"/>
  <c r="I539" i="2" a="1"/>
  <c r="I539" i="2" s="1"/>
  <c r="H539" i="2" a="1"/>
  <c r="H539" i="2" s="1"/>
  <c r="K538" i="2" a="1"/>
  <c r="K538" i="2" s="1"/>
  <c r="J538" i="2" a="1"/>
  <c r="J538" i="2" s="1"/>
  <c r="I538" i="2" a="1"/>
  <c r="I538" i="2" s="1"/>
  <c r="H538" i="2" a="1"/>
  <c r="H538" i="2" s="1"/>
  <c r="K537" i="2" a="1"/>
  <c r="K537" i="2" s="1"/>
  <c r="J537" i="2" a="1"/>
  <c r="J537" i="2" s="1"/>
  <c r="I537" i="2" a="1"/>
  <c r="I537" i="2" s="1"/>
  <c r="H537" i="2" a="1"/>
  <c r="H537" i="2" s="1"/>
  <c r="K536" i="2" a="1"/>
  <c r="K536" i="2" s="1"/>
  <c r="J536" i="2" a="1"/>
  <c r="J536" i="2" s="1"/>
  <c r="I536" i="2" a="1"/>
  <c r="I536" i="2" s="1"/>
  <c r="H536" i="2" a="1"/>
  <c r="H536" i="2" s="1"/>
  <c r="K535" i="2" a="1"/>
  <c r="K535" i="2" s="1"/>
  <c r="J535" i="2" a="1"/>
  <c r="J535" i="2" s="1"/>
  <c r="I535" i="2" a="1"/>
  <c r="I535" i="2" s="1"/>
  <c r="H535" i="2" a="1"/>
  <c r="H535" i="2" s="1"/>
  <c r="K534" i="2" a="1"/>
  <c r="K534" i="2" s="1"/>
  <c r="J534" i="2" a="1"/>
  <c r="J534" i="2" s="1"/>
  <c r="I534" i="2" a="1"/>
  <c r="I534" i="2" s="1"/>
  <c r="H534" i="2" a="1"/>
  <c r="H534" i="2" s="1"/>
  <c r="K533" i="2" a="1"/>
  <c r="K533" i="2" s="1"/>
  <c r="J533" i="2" a="1"/>
  <c r="J533" i="2" s="1"/>
  <c r="I533" i="2" a="1"/>
  <c r="I533" i="2" s="1"/>
  <c r="H533" i="2" a="1"/>
  <c r="H533" i="2" s="1"/>
  <c r="K532" i="2" a="1"/>
  <c r="K532" i="2" s="1"/>
  <c r="J532" i="2" a="1"/>
  <c r="J532" i="2" s="1"/>
  <c r="I532" i="2" a="1"/>
  <c r="I532" i="2" s="1"/>
  <c r="H532" i="2" a="1"/>
  <c r="H532" i="2" s="1"/>
  <c r="K531" i="2" a="1"/>
  <c r="K531" i="2" s="1"/>
  <c r="J531" i="2" a="1"/>
  <c r="J531" i="2" s="1"/>
  <c r="I531" i="2" a="1"/>
  <c r="I531" i="2" s="1"/>
  <c r="H531" i="2" a="1"/>
  <c r="H531" i="2" s="1"/>
  <c r="K530" i="2" a="1"/>
  <c r="K530" i="2" s="1"/>
  <c r="J530" i="2" a="1"/>
  <c r="J530" i="2" s="1"/>
  <c r="I530" i="2" a="1"/>
  <c r="I530" i="2" s="1"/>
  <c r="H530" i="2" a="1"/>
  <c r="H530" i="2" s="1"/>
  <c r="K529" i="2" a="1"/>
  <c r="K529" i="2" s="1"/>
  <c r="J529" i="2" a="1"/>
  <c r="J529" i="2" s="1"/>
  <c r="I529" i="2" a="1"/>
  <c r="I529" i="2" s="1"/>
  <c r="H529" i="2" a="1"/>
  <c r="H529" i="2" s="1"/>
  <c r="K528" i="2" a="1"/>
  <c r="K528" i="2" s="1"/>
  <c r="J528" i="2" a="1"/>
  <c r="J528" i="2" s="1"/>
  <c r="I528" i="2" a="1"/>
  <c r="I528" i="2" s="1"/>
  <c r="H528" i="2" a="1"/>
  <c r="H528" i="2" s="1"/>
  <c r="K527" i="2" a="1"/>
  <c r="K527" i="2" s="1"/>
  <c r="J527" i="2" a="1"/>
  <c r="J527" i="2" s="1"/>
  <c r="I527" i="2" a="1"/>
  <c r="I527" i="2" s="1"/>
  <c r="H527" i="2" a="1"/>
  <c r="H527" i="2" s="1"/>
  <c r="K526" i="2" a="1"/>
  <c r="K526" i="2" s="1"/>
  <c r="J526" i="2" a="1"/>
  <c r="J526" i="2" s="1"/>
  <c r="I526" i="2" a="1"/>
  <c r="I526" i="2" s="1"/>
  <c r="H526" i="2" a="1"/>
  <c r="H526" i="2" s="1"/>
  <c r="K525" i="2" a="1"/>
  <c r="K525" i="2" s="1"/>
  <c r="J525" i="2" a="1"/>
  <c r="J525" i="2" s="1"/>
  <c r="I525" i="2" a="1"/>
  <c r="I525" i="2" s="1"/>
  <c r="H525" i="2" a="1"/>
  <c r="H525" i="2" s="1"/>
  <c r="K524" i="2" a="1"/>
  <c r="K524" i="2" s="1"/>
  <c r="J524" i="2" a="1"/>
  <c r="J524" i="2" s="1"/>
  <c r="I524" i="2" a="1"/>
  <c r="I524" i="2" s="1"/>
  <c r="H524" i="2" a="1"/>
  <c r="H524" i="2" s="1"/>
  <c r="K523" i="2" a="1"/>
  <c r="K523" i="2" s="1"/>
  <c r="J523" i="2" a="1"/>
  <c r="J523" i="2" s="1"/>
  <c r="I523" i="2" a="1"/>
  <c r="I523" i="2" s="1"/>
  <c r="H523" i="2" a="1"/>
  <c r="H523" i="2" s="1"/>
  <c r="K522" i="2" a="1"/>
  <c r="K522" i="2" s="1"/>
  <c r="J522" i="2" a="1"/>
  <c r="J522" i="2" s="1"/>
  <c r="I522" i="2" a="1"/>
  <c r="I522" i="2" s="1"/>
  <c r="H522" i="2" a="1"/>
  <c r="H522" i="2" s="1"/>
  <c r="K521" i="2" a="1"/>
  <c r="K521" i="2" s="1"/>
  <c r="J521" i="2" a="1"/>
  <c r="J521" i="2" s="1"/>
  <c r="I521" i="2" a="1"/>
  <c r="I521" i="2" s="1"/>
  <c r="H521" i="2" a="1"/>
  <c r="H521" i="2" s="1"/>
  <c r="K520" i="2" a="1"/>
  <c r="K520" i="2" s="1"/>
  <c r="J520" i="2" a="1"/>
  <c r="J520" i="2" s="1"/>
  <c r="I520" i="2" a="1"/>
  <c r="I520" i="2" s="1"/>
  <c r="H520" i="2" a="1"/>
  <c r="H520" i="2" s="1"/>
  <c r="K519" i="2" a="1"/>
  <c r="K519" i="2" s="1"/>
  <c r="J519" i="2" a="1"/>
  <c r="J519" i="2" s="1"/>
  <c r="I519" i="2" a="1"/>
  <c r="I519" i="2" s="1"/>
  <c r="H519" i="2" a="1"/>
  <c r="H519" i="2" s="1"/>
  <c r="K518" i="2" a="1"/>
  <c r="K518" i="2" s="1"/>
  <c r="J518" i="2" a="1"/>
  <c r="J518" i="2" s="1"/>
  <c r="I518" i="2" a="1"/>
  <c r="I518" i="2" s="1"/>
  <c r="H518" i="2" a="1"/>
  <c r="H518" i="2" s="1"/>
  <c r="K517" i="2" a="1"/>
  <c r="K517" i="2" s="1"/>
  <c r="J517" i="2" a="1"/>
  <c r="J517" i="2" s="1"/>
  <c r="I517" i="2" a="1"/>
  <c r="I517" i="2" s="1"/>
  <c r="H517" i="2" a="1"/>
  <c r="H517" i="2" s="1"/>
  <c r="K516" i="2" a="1"/>
  <c r="K516" i="2" s="1"/>
  <c r="J516" i="2" a="1"/>
  <c r="J516" i="2" s="1"/>
  <c r="I516" i="2" a="1"/>
  <c r="I516" i="2" s="1"/>
  <c r="H516" i="2" a="1"/>
  <c r="H516" i="2" s="1"/>
  <c r="K515" i="2" a="1"/>
  <c r="K515" i="2" s="1"/>
  <c r="J515" i="2" a="1"/>
  <c r="J515" i="2" s="1"/>
  <c r="I515" i="2" a="1"/>
  <c r="I515" i="2" s="1"/>
  <c r="H515" i="2" a="1"/>
  <c r="H515" i="2" s="1"/>
  <c r="K514" i="2" a="1"/>
  <c r="K514" i="2" s="1"/>
  <c r="J514" i="2" a="1"/>
  <c r="J514" i="2" s="1"/>
  <c r="I514" i="2" a="1"/>
  <c r="I514" i="2" s="1"/>
  <c r="H514" i="2" a="1"/>
  <c r="H514" i="2" s="1"/>
  <c r="K513" i="2" a="1"/>
  <c r="K513" i="2" s="1"/>
  <c r="J513" i="2" a="1"/>
  <c r="J513" i="2" s="1"/>
  <c r="I513" i="2" a="1"/>
  <c r="I513" i="2" s="1"/>
  <c r="H513" i="2" a="1"/>
  <c r="H513" i="2" s="1"/>
  <c r="K512" i="2" a="1"/>
  <c r="K512" i="2" s="1"/>
  <c r="J512" i="2" a="1"/>
  <c r="J512" i="2" s="1"/>
  <c r="I512" i="2" a="1"/>
  <c r="I512" i="2" s="1"/>
  <c r="H512" i="2" a="1"/>
  <c r="H512" i="2" s="1"/>
  <c r="K511" i="2" a="1"/>
  <c r="K511" i="2" s="1"/>
  <c r="J511" i="2" a="1"/>
  <c r="J511" i="2" s="1"/>
  <c r="I511" i="2" a="1"/>
  <c r="I511" i="2" s="1"/>
  <c r="H511" i="2" a="1"/>
  <c r="H511" i="2" s="1"/>
  <c r="K510" i="2" a="1"/>
  <c r="K510" i="2" s="1"/>
  <c r="J510" i="2" a="1"/>
  <c r="J510" i="2" s="1"/>
  <c r="I510" i="2" a="1"/>
  <c r="I510" i="2" s="1"/>
  <c r="H510" i="2" a="1"/>
  <c r="H510" i="2" s="1"/>
  <c r="K509" i="2" a="1"/>
  <c r="K509" i="2" s="1"/>
  <c r="J509" i="2" a="1"/>
  <c r="J509" i="2" s="1"/>
  <c r="I509" i="2" a="1"/>
  <c r="I509" i="2" s="1"/>
  <c r="H509" i="2" a="1"/>
  <c r="H509" i="2" s="1"/>
  <c r="K508" i="2" a="1"/>
  <c r="K508" i="2" s="1"/>
  <c r="J508" i="2" a="1"/>
  <c r="J508" i="2" s="1"/>
  <c r="I508" i="2" a="1"/>
  <c r="I508" i="2" s="1"/>
  <c r="H508" i="2" a="1"/>
  <c r="H508" i="2" s="1"/>
  <c r="K507" i="2" a="1"/>
  <c r="K507" i="2" s="1"/>
  <c r="J507" i="2" a="1"/>
  <c r="J507" i="2" s="1"/>
  <c r="I507" i="2" a="1"/>
  <c r="I507" i="2" s="1"/>
  <c r="H507" i="2" a="1"/>
  <c r="H507" i="2" s="1"/>
  <c r="K506" i="2" a="1"/>
  <c r="K506" i="2" s="1"/>
  <c r="J506" i="2" a="1"/>
  <c r="J506" i="2" s="1"/>
  <c r="I506" i="2" a="1"/>
  <c r="I506" i="2" s="1"/>
  <c r="H506" i="2" a="1"/>
  <c r="H506" i="2" s="1"/>
  <c r="K505" i="2" a="1"/>
  <c r="K505" i="2" s="1"/>
  <c r="J505" i="2" a="1"/>
  <c r="J505" i="2" s="1"/>
  <c r="I505" i="2" a="1"/>
  <c r="I505" i="2" s="1"/>
  <c r="H505" i="2" a="1"/>
  <c r="H505" i="2" s="1"/>
  <c r="K504" i="2" a="1"/>
  <c r="K504" i="2" s="1"/>
  <c r="J504" i="2" a="1"/>
  <c r="J504" i="2" s="1"/>
  <c r="I504" i="2" a="1"/>
  <c r="I504" i="2" s="1"/>
  <c r="H504" i="2" a="1"/>
  <c r="H504" i="2" s="1"/>
  <c r="K503" i="2" a="1"/>
  <c r="K503" i="2" s="1"/>
  <c r="J503" i="2" a="1"/>
  <c r="J503" i="2" s="1"/>
  <c r="I503" i="2" a="1"/>
  <c r="I503" i="2" s="1"/>
  <c r="H503" i="2" a="1"/>
  <c r="H503" i="2" s="1"/>
  <c r="K502" i="2" a="1"/>
  <c r="K502" i="2" s="1"/>
  <c r="J502" i="2" a="1"/>
  <c r="J502" i="2" s="1"/>
  <c r="I502" i="2" a="1"/>
  <c r="I502" i="2" s="1"/>
  <c r="H502" i="2" a="1"/>
  <c r="H502" i="2" s="1"/>
  <c r="K501" i="2" a="1"/>
  <c r="K501" i="2" s="1"/>
  <c r="J501" i="2" a="1"/>
  <c r="J501" i="2" s="1"/>
  <c r="I501" i="2" a="1"/>
  <c r="I501" i="2" s="1"/>
  <c r="H501" i="2" a="1"/>
  <c r="H501" i="2" s="1"/>
  <c r="K500" i="2" a="1"/>
  <c r="K500" i="2" s="1"/>
  <c r="J500" i="2" a="1"/>
  <c r="J500" i="2" s="1"/>
  <c r="I500" i="2" a="1"/>
  <c r="I500" i="2" s="1"/>
  <c r="H500" i="2" a="1"/>
  <c r="H500" i="2" s="1"/>
  <c r="K499" i="2" a="1"/>
  <c r="K499" i="2" s="1"/>
  <c r="J499" i="2" a="1"/>
  <c r="J499" i="2" s="1"/>
  <c r="I499" i="2" a="1"/>
  <c r="I499" i="2" s="1"/>
  <c r="H499" i="2" a="1"/>
  <c r="H499" i="2" s="1"/>
  <c r="K498" i="2" a="1"/>
  <c r="K498" i="2" s="1"/>
  <c r="J498" i="2" a="1"/>
  <c r="J498" i="2" s="1"/>
  <c r="I498" i="2" a="1"/>
  <c r="I498" i="2" s="1"/>
  <c r="H498" i="2" a="1"/>
  <c r="H498" i="2" s="1"/>
  <c r="K497" i="2" a="1"/>
  <c r="K497" i="2" s="1"/>
  <c r="J497" i="2" a="1"/>
  <c r="J497" i="2" s="1"/>
  <c r="I497" i="2" a="1"/>
  <c r="I497" i="2" s="1"/>
  <c r="H497" i="2" a="1"/>
  <c r="H497" i="2" s="1"/>
  <c r="K496" i="2" a="1"/>
  <c r="K496" i="2" s="1"/>
  <c r="J496" i="2" a="1"/>
  <c r="J496" i="2" s="1"/>
  <c r="I496" i="2" a="1"/>
  <c r="I496" i="2" s="1"/>
  <c r="H496" i="2" a="1"/>
  <c r="H496" i="2" s="1"/>
  <c r="K495" i="2" a="1"/>
  <c r="K495" i="2" s="1"/>
  <c r="J495" i="2" a="1"/>
  <c r="J495" i="2" s="1"/>
  <c r="I495" i="2" a="1"/>
  <c r="I495" i="2" s="1"/>
  <c r="H495" i="2" a="1"/>
  <c r="H495" i="2" s="1"/>
  <c r="K494" i="2" a="1"/>
  <c r="K494" i="2" s="1"/>
  <c r="J494" i="2" a="1"/>
  <c r="J494" i="2" s="1"/>
  <c r="I494" i="2" a="1"/>
  <c r="I494" i="2" s="1"/>
  <c r="H494" i="2" a="1"/>
  <c r="H494" i="2" s="1"/>
  <c r="K493" i="2" a="1"/>
  <c r="K493" i="2" s="1"/>
  <c r="J493" i="2" a="1"/>
  <c r="J493" i="2" s="1"/>
  <c r="I493" i="2" a="1"/>
  <c r="I493" i="2" s="1"/>
  <c r="H493" i="2" a="1"/>
  <c r="H493" i="2" s="1"/>
  <c r="K492" i="2" a="1"/>
  <c r="K492" i="2" s="1"/>
  <c r="J492" i="2" a="1"/>
  <c r="J492" i="2" s="1"/>
  <c r="I492" i="2" a="1"/>
  <c r="I492" i="2" s="1"/>
  <c r="H492" i="2" a="1"/>
  <c r="H492" i="2" s="1"/>
  <c r="K491" i="2" a="1"/>
  <c r="K491" i="2" s="1"/>
  <c r="J491" i="2" a="1"/>
  <c r="J491" i="2" s="1"/>
  <c r="I491" i="2" a="1"/>
  <c r="I491" i="2" s="1"/>
  <c r="H491" i="2" a="1"/>
  <c r="H491" i="2" s="1"/>
  <c r="K490" i="2" a="1"/>
  <c r="K490" i="2" s="1"/>
  <c r="J490" i="2" a="1"/>
  <c r="J490" i="2" s="1"/>
  <c r="I490" i="2" a="1"/>
  <c r="I490" i="2" s="1"/>
  <c r="H490" i="2" a="1"/>
  <c r="H490" i="2" s="1"/>
  <c r="K489" i="2" a="1"/>
  <c r="K489" i="2" s="1"/>
  <c r="J489" i="2" a="1"/>
  <c r="J489" i="2" s="1"/>
  <c r="I489" i="2" a="1"/>
  <c r="I489" i="2" s="1"/>
  <c r="H489" i="2" a="1"/>
  <c r="H489" i="2" s="1"/>
  <c r="K488" i="2" a="1"/>
  <c r="K488" i="2" s="1"/>
  <c r="J488" i="2" a="1"/>
  <c r="J488" i="2" s="1"/>
  <c r="I488" i="2" a="1"/>
  <c r="I488" i="2" s="1"/>
  <c r="H488" i="2" a="1"/>
  <c r="H488" i="2" s="1"/>
  <c r="K487" i="2" a="1"/>
  <c r="K487" i="2" s="1"/>
  <c r="J487" i="2" a="1"/>
  <c r="J487" i="2" s="1"/>
  <c r="I487" i="2" a="1"/>
  <c r="I487" i="2" s="1"/>
  <c r="H487" i="2" a="1"/>
  <c r="H487" i="2" s="1"/>
  <c r="K486" i="2" a="1"/>
  <c r="K486" i="2" s="1"/>
  <c r="J486" i="2" a="1"/>
  <c r="J486" i="2" s="1"/>
  <c r="I486" i="2" a="1"/>
  <c r="I486" i="2" s="1"/>
  <c r="H486" i="2" a="1"/>
  <c r="H486" i="2" s="1"/>
  <c r="K485" i="2" a="1"/>
  <c r="K485" i="2" s="1"/>
  <c r="J485" i="2" a="1"/>
  <c r="J485" i="2" s="1"/>
  <c r="I485" i="2" a="1"/>
  <c r="I485" i="2" s="1"/>
  <c r="H485" i="2" a="1"/>
  <c r="H485" i="2" s="1"/>
  <c r="K484" i="2" a="1"/>
  <c r="K484" i="2" s="1"/>
  <c r="J484" i="2" a="1"/>
  <c r="J484" i="2" s="1"/>
  <c r="I484" i="2" a="1"/>
  <c r="I484" i="2" s="1"/>
  <c r="H484" i="2" a="1"/>
  <c r="H484" i="2" s="1"/>
  <c r="K483" i="2" a="1"/>
  <c r="K483" i="2" s="1"/>
  <c r="J483" i="2" a="1"/>
  <c r="J483" i="2" s="1"/>
  <c r="I483" i="2" a="1"/>
  <c r="I483" i="2" s="1"/>
  <c r="H483" i="2" a="1"/>
  <c r="H483" i="2" s="1"/>
  <c r="K482" i="2" a="1"/>
  <c r="K482" i="2" s="1"/>
  <c r="J482" i="2" a="1"/>
  <c r="J482" i="2" s="1"/>
  <c r="I482" i="2" a="1"/>
  <c r="I482" i="2" s="1"/>
  <c r="H482" i="2" a="1"/>
  <c r="H482" i="2" s="1"/>
  <c r="K481" i="2" a="1"/>
  <c r="K481" i="2" s="1"/>
  <c r="J481" i="2" a="1"/>
  <c r="J481" i="2" s="1"/>
  <c r="I481" i="2" a="1"/>
  <c r="I481" i="2" s="1"/>
  <c r="H481" i="2" a="1"/>
  <c r="H481" i="2" s="1"/>
  <c r="K480" i="2" a="1"/>
  <c r="K480" i="2" s="1"/>
  <c r="J480" i="2" a="1"/>
  <c r="J480" i="2" s="1"/>
  <c r="I480" i="2" a="1"/>
  <c r="I480" i="2" s="1"/>
  <c r="H480" i="2" a="1"/>
  <c r="H480" i="2" s="1"/>
  <c r="K479" i="2" a="1"/>
  <c r="K479" i="2" s="1"/>
  <c r="J479" i="2" a="1"/>
  <c r="J479" i="2" s="1"/>
  <c r="I479" i="2" a="1"/>
  <c r="I479" i="2" s="1"/>
  <c r="H479" i="2" a="1"/>
  <c r="H479" i="2" s="1"/>
  <c r="K478" i="2" a="1"/>
  <c r="K478" i="2" s="1"/>
  <c r="J478" i="2" a="1"/>
  <c r="J478" i="2" s="1"/>
  <c r="I478" i="2" a="1"/>
  <c r="I478" i="2" s="1"/>
  <c r="H478" i="2" a="1"/>
  <c r="H478" i="2" s="1"/>
  <c r="K477" i="2" a="1"/>
  <c r="K477" i="2" s="1"/>
  <c r="J477" i="2" a="1"/>
  <c r="J477" i="2" s="1"/>
  <c r="I477" i="2" a="1"/>
  <c r="I477" i="2" s="1"/>
  <c r="H477" i="2" a="1"/>
  <c r="H477" i="2" s="1"/>
  <c r="K476" i="2" a="1"/>
  <c r="K476" i="2" s="1"/>
  <c r="J476" i="2" a="1"/>
  <c r="J476" i="2" s="1"/>
  <c r="I476" i="2" a="1"/>
  <c r="I476" i="2" s="1"/>
  <c r="H476" i="2" a="1"/>
  <c r="H476" i="2" s="1"/>
  <c r="K475" i="2" a="1"/>
  <c r="K475" i="2" s="1"/>
  <c r="J475" i="2" a="1"/>
  <c r="J475" i="2" s="1"/>
  <c r="I475" i="2" a="1"/>
  <c r="I475" i="2" s="1"/>
  <c r="H475" i="2" a="1"/>
  <c r="H475" i="2" s="1"/>
  <c r="K474" i="2" a="1"/>
  <c r="K474" i="2" s="1"/>
  <c r="J474" i="2" a="1"/>
  <c r="J474" i="2" s="1"/>
  <c r="I474" i="2" a="1"/>
  <c r="I474" i="2" s="1"/>
  <c r="H474" i="2" a="1"/>
  <c r="H474" i="2" s="1"/>
  <c r="K473" i="2" a="1"/>
  <c r="K473" i="2" s="1"/>
  <c r="J473" i="2" a="1"/>
  <c r="J473" i="2" s="1"/>
  <c r="I473" i="2" a="1"/>
  <c r="I473" i="2" s="1"/>
  <c r="H473" i="2" a="1"/>
  <c r="H473" i="2" s="1"/>
  <c r="K472" i="2" a="1"/>
  <c r="K472" i="2" s="1"/>
  <c r="J472" i="2" a="1"/>
  <c r="J472" i="2" s="1"/>
  <c r="I472" i="2" a="1"/>
  <c r="I472" i="2" s="1"/>
  <c r="H472" i="2" a="1"/>
  <c r="H472" i="2" s="1"/>
  <c r="K471" i="2" a="1"/>
  <c r="K471" i="2" s="1"/>
  <c r="J471" i="2" a="1"/>
  <c r="J471" i="2" s="1"/>
  <c r="I471" i="2" a="1"/>
  <c r="I471" i="2" s="1"/>
  <c r="H471" i="2" a="1"/>
  <c r="H471" i="2" s="1"/>
  <c r="K470" i="2" a="1"/>
  <c r="K470" i="2" s="1"/>
  <c r="J470" i="2" a="1"/>
  <c r="J470" i="2" s="1"/>
  <c r="I470" i="2" a="1"/>
  <c r="I470" i="2" s="1"/>
  <c r="H470" i="2" a="1"/>
  <c r="H470" i="2" s="1"/>
  <c r="K469" i="2" a="1"/>
  <c r="K469" i="2" s="1"/>
  <c r="J469" i="2" a="1"/>
  <c r="J469" i="2" s="1"/>
  <c r="I469" i="2" a="1"/>
  <c r="I469" i="2" s="1"/>
  <c r="H469" i="2" a="1"/>
  <c r="H469" i="2" s="1"/>
  <c r="K468" i="2" a="1"/>
  <c r="K468" i="2" s="1"/>
  <c r="J468" i="2" a="1"/>
  <c r="J468" i="2" s="1"/>
  <c r="I468" i="2" a="1"/>
  <c r="I468" i="2" s="1"/>
  <c r="H468" i="2" a="1"/>
  <c r="H468" i="2" s="1"/>
  <c r="K467" i="2" a="1"/>
  <c r="K467" i="2" s="1"/>
  <c r="J467" i="2" a="1"/>
  <c r="J467" i="2" s="1"/>
  <c r="I467" i="2" a="1"/>
  <c r="I467" i="2" s="1"/>
  <c r="H467" i="2" a="1"/>
  <c r="H467" i="2" s="1"/>
  <c r="K466" i="2" a="1"/>
  <c r="K466" i="2" s="1"/>
  <c r="J466" i="2" a="1"/>
  <c r="J466" i="2" s="1"/>
  <c r="I466" i="2" a="1"/>
  <c r="I466" i="2" s="1"/>
  <c r="H466" i="2" a="1"/>
  <c r="H466" i="2" s="1"/>
  <c r="K465" i="2" a="1"/>
  <c r="K465" i="2" s="1"/>
  <c r="J465" i="2" a="1"/>
  <c r="J465" i="2" s="1"/>
  <c r="I465" i="2" a="1"/>
  <c r="I465" i="2" s="1"/>
  <c r="H465" i="2" a="1"/>
  <c r="H465" i="2" s="1"/>
  <c r="K464" i="2" a="1"/>
  <c r="K464" i="2" s="1"/>
  <c r="J464" i="2" a="1"/>
  <c r="J464" i="2" s="1"/>
  <c r="I464" i="2" a="1"/>
  <c r="I464" i="2" s="1"/>
  <c r="H464" i="2" a="1"/>
  <c r="H464" i="2" s="1"/>
  <c r="K463" i="2" a="1"/>
  <c r="K463" i="2" s="1"/>
  <c r="J463" i="2" a="1"/>
  <c r="J463" i="2" s="1"/>
  <c r="I463" i="2" a="1"/>
  <c r="I463" i="2" s="1"/>
  <c r="H463" i="2" a="1"/>
  <c r="H463" i="2" s="1"/>
  <c r="K462" i="2" a="1"/>
  <c r="K462" i="2" s="1"/>
  <c r="J462" i="2" a="1"/>
  <c r="J462" i="2" s="1"/>
  <c r="I462" i="2" a="1"/>
  <c r="I462" i="2" s="1"/>
  <c r="H462" i="2" a="1"/>
  <c r="H462" i="2" s="1"/>
  <c r="K461" i="2" a="1"/>
  <c r="K461" i="2" s="1"/>
  <c r="J461" i="2" a="1"/>
  <c r="J461" i="2" s="1"/>
  <c r="I461" i="2" a="1"/>
  <c r="I461" i="2" s="1"/>
  <c r="H461" i="2" a="1"/>
  <c r="H461" i="2" s="1"/>
  <c r="K460" i="2" a="1"/>
  <c r="K460" i="2" s="1"/>
  <c r="J460" i="2" a="1"/>
  <c r="J460" i="2" s="1"/>
  <c r="I460" i="2" a="1"/>
  <c r="I460" i="2" s="1"/>
  <c r="H460" i="2" a="1"/>
  <c r="H460" i="2" s="1"/>
  <c r="K459" i="2" a="1"/>
  <c r="K459" i="2" s="1"/>
  <c r="J459" i="2" a="1"/>
  <c r="J459" i="2" s="1"/>
  <c r="I459" i="2" a="1"/>
  <c r="I459" i="2" s="1"/>
  <c r="H459" i="2" a="1"/>
  <c r="H459" i="2" s="1"/>
  <c r="K458" i="2" a="1"/>
  <c r="K458" i="2" s="1"/>
  <c r="J458" i="2" a="1"/>
  <c r="J458" i="2" s="1"/>
  <c r="I458" i="2" a="1"/>
  <c r="I458" i="2" s="1"/>
  <c r="H458" i="2" a="1"/>
  <c r="H458" i="2" s="1"/>
  <c r="K457" i="2" a="1"/>
  <c r="K457" i="2" s="1"/>
  <c r="J457" i="2" a="1"/>
  <c r="J457" i="2" s="1"/>
  <c r="I457" i="2" a="1"/>
  <c r="I457" i="2" s="1"/>
  <c r="H457" i="2" a="1"/>
  <c r="H457" i="2" s="1"/>
  <c r="K456" i="2" a="1"/>
  <c r="K456" i="2" s="1"/>
  <c r="J456" i="2" a="1"/>
  <c r="J456" i="2" s="1"/>
  <c r="I456" i="2" a="1"/>
  <c r="I456" i="2" s="1"/>
  <c r="H456" i="2" a="1"/>
  <c r="H456" i="2" s="1"/>
  <c r="K455" i="2" a="1"/>
  <c r="K455" i="2" s="1"/>
  <c r="J455" i="2" a="1"/>
  <c r="J455" i="2" s="1"/>
  <c r="I455" i="2" a="1"/>
  <c r="I455" i="2" s="1"/>
  <c r="H455" i="2" a="1"/>
  <c r="H455" i="2" s="1"/>
  <c r="K454" i="2" a="1"/>
  <c r="K454" i="2" s="1"/>
  <c r="J454" i="2" a="1"/>
  <c r="J454" i="2" s="1"/>
  <c r="I454" i="2" a="1"/>
  <c r="I454" i="2" s="1"/>
  <c r="H454" i="2" a="1"/>
  <c r="H454" i="2" s="1"/>
  <c r="K453" i="2" a="1"/>
  <c r="K453" i="2" s="1"/>
  <c r="J453" i="2" a="1"/>
  <c r="J453" i="2" s="1"/>
  <c r="I453" i="2" a="1"/>
  <c r="I453" i="2" s="1"/>
  <c r="H453" i="2" a="1"/>
  <c r="H453" i="2" s="1"/>
  <c r="K452" i="2" a="1"/>
  <c r="K452" i="2" s="1"/>
  <c r="J452" i="2" a="1"/>
  <c r="J452" i="2" s="1"/>
  <c r="I452" i="2" a="1"/>
  <c r="I452" i="2" s="1"/>
  <c r="H452" i="2" a="1"/>
  <c r="H452" i="2" s="1"/>
  <c r="K451" i="2" a="1"/>
  <c r="K451" i="2" s="1"/>
  <c r="J451" i="2" a="1"/>
  <c r="J451" i="2" s="1"/>
  <c r="I451" i="2" a="1"/>
  <c r="I451" i="2" s="1"/>
  <c r="H451" i="2" a="1"/>
  <c r="H451" i="2" s="1"/>
  <c r="K450" i="2" a="1"/>
  <c r="K450" i="2" s="1"/>
  <c r="J450" i="2" a="1"/>
  <c r="J450" i="2" s="1"/>
  <c r="I450" i="2" a="1"/>
  <c r="I450" i="2" s="1"/>
  <c r="H450" i="2" a="1"/>
  <c r="H450" i="2" s="1"/>
  <c r="K449" i="2" a="1"/>
  <c r="K449" i="2" s="1"/>
  <c r="J449" i="2" a="1"/>
  <c r="J449" i="2" s="1"/>
  <c r="I449" i="2" a="1"/>
  <c r="I449" i="2" s="1"/>
  <c r="H449" i="2" a="1"/>
  <c r="H449" i="2" s="1"/>
  <c r="K448" i="2" a="1"/>
  <c r="K448" i="2" s="1"/>
  <c r="J448" i="2" a="1"/>
  <c r="J448" i="2" s="1"/>
  <c r="I448" i="2" a="1"/>
  <c r="I448" i="2" s="1"/>
  <c r="H448" i="2" a="1"/>
  <c r="H448" i="2" s="1"/>
  <c r="K447" i="2" a="1"/>
  <c r="K447" i="2" s="1"/>
  <c r="J447" i="2" a="1"/>
  <c r="J447" i="2" s="1"/>
  <c r="I447" i="2" a="1"/>
  <c r="I447" i="2" s="1"/>
  <c r="H447" i="2" a="1"/>
  <c r="H447" i="2" s="1"/>
  <c r="K446" i="2" a="1"/>
  <c r="K446" i="2" s="1"/>
  <c r="J446" i="2" a="1"/>
  <c r="J446" i="2" s="1"/>
  <c r="I446" i="2" a="1"/>
  <c r="I446" i="2" s="1"/>
  <c r="H446" i="2" a="1"/>
  <c r="H446" i="2" s="1"/>
  <c r="K445" i="2" a="1"/>
  <c r="K445" i="2" s="1"/>
  <c r="J445" i="2" a="1"/>
  <c r="J445" i="2" s="1"/>
  <c r="I445" i="2" a="1"/>
  <c r="I445" i="2" s="1"/>
  <c r="H445" i="2" a="1"/>
  <c r="H445" i="2" s="1"/>
  <c r="K444" i="2" a="1"/>
  <c r="K444" i="2" s="1"/>
  <c r="J444" i="2" a="1"/>
  <c r="J444" i="2" s="1"/>
  <c r="I444" i="2" a="1"/>
  <c r="I444" i="2" s="1"/>
  <c r="H444" i="2" a="1"/>
  <c r="H444" i="2" s="1"/>
  <c r="K443" i="2" a="1"/>
  <c r="K443" i="2" s="1"/>
  <c r="J443" i="2" a="1"/>
  <c r="J443" i="2" s="1"/>
  <c r="I443" i="2" a="1"/>
  <c r="I443" i="2" s="1"/>
  <c r="H443" i="2" a="1"/>
  <c r="H443" i="2" s="1"/>
  <c r="K442" i="2" a="1"/>
  <c r="K442" i="2" s="1"/>
  <c r="J442" i="2" a="1"/>
  <c r="J442" i="2" s="1"/>
  <c r="I442" i="2" a="1"/>
  <c r="I442" i="2" s="1"/>
  <c r="H442" i="2" a="1"/>
  <c r="H442" i="2" s="1"/>
  <c r="K441" i="2" a="1"/>
  <c r="K441" i="2" s="1"/>
  <c r="J441" i="2" a="1"/>
  <c r="J441" i="2" s="1"/>
  <c r="I441" i="2" a="1"/>
  <c r="I441" i="2" s="1"/>
  <c r="H441" i="2" a="1"/>
  <c r="H441" i="2" s="1"/>
  <c r="K440" i="2" a="1"/>
  <c r="K440" i="2" s="1"/>
  <c r="J440" i="2" a="1"/>
  <c r="J440" i="2" s="1"/>
  <c r="I440" i="2" a="1"/>
  <c r="I440" i="2" s="1"/>
  <c r="H440" i="2" a="1"/>
  <c r="H440" i="2" s="1"/>
  <c r="K439" i="2" a="1"/>
  <c r="K439" i="2" s="1"/>
  <c r="J439" i="2" a="1"/>
  <c r="J439" i="2" s="1"/>
  <c r="I439" i="2" a="1"/>
  <c r="I439" i="2" s="1"/>
  <c r="H439" i="2" a="1"/>
  <c r="H439" i="2" s="1"/>
  <c r="K438" i="2" a="1"/>
  <c r="K438" i="2" s="1"/>
  <c r="J438" i="2" a="1"/>
  <c r="J438" i="2" s="1"/>
  <c r="I438" i="2" a="1"/>
  <c r="I438" i="2" s="1"/>
  <c r="H438" i="2" a="1"/>
  <c r="H438" i="2" s="1"/>
  <c r="K437" i="2" a="1"/>
  <c r="K437" i="2" s="1"/>
  <c r="J437" i="2" a="1"/>
  <c r="J437" i="2" s="1"/>
  <c r="I437" i="2" a="1"/>
  <c r="I437" i="2" s="1"/>
  <c r="H437" i="2" a="1"/>
  <c r="H437" i="2" s="1"/>
  <c r="K436" i="2" a="1"/>
  <c r="K436" i="2" s="1"/>
  <c r="J436" i="2" a="1"/>
  <c r="J436" i="2" s="1"/>
  <c r="I436" i="2" a="1"/>
  <c r="I436" i="2" s="1"/>
  <c r="H436" i="2" a="1"/>
  <c r="H436" i="2" s="1"/>
  <c r="K435" i="2" a="1"/>
  <c r="K435" i="2" s="1"/>
  <c r="J435" i="2" a="1"/>
  <c r="J435" i="2" s="1"/>
  <c r="I435" i="2" a="1"/>
  <c r="I435" i="2" s="1"/>
  <c r="H435" i="2" a="1"/>
  <c r="H435" i="2" s="1"/>
  <c r="K434" i="2" a="1"/>
  <c r="K434" i="2" s="1"/>
  <c r="J434" i="2" a="1"/>
  <c r="J434" i="2" s="1"/>
  <c r="I434" i="2" a="1"/>
  <c r="I434" i="2" s="1"/>
  <c r="H434" i="2" a="1"/>
  <c r="H434" i="2" s="1"/>
  <c r="K433" i="2" a="1"/>
  <c r="K433" i="2" s="1"/>
  <c r="J433" i="2" a="1"/>
  <c r="J433" i="2" s="1"/>
  <c r="I433" i="2" a="1"/>
  <c r="I433" i="2" s="1"/>
  <c r="H433" i="2" a="1"/>
  <c r="H433" i="2" s="1"/>
  <c r="K432" i="2" a="1"/>
  <c r="K432" i="2" s="1"/>
  <c r="J432" i="2" a="1"/>
  <c r="J432" i="2" s="1"/>
  <c r="I432" i="2" a="1"/>
  <c r="I432" i="2" s="1"/>
  <c r="H432" i="2" a="1"/>
  <c r="H432" i="2" s="1"/>
  <c r="K431" i="2" a="1"/>
  <c r="K431" i="2" s="1"/>
  <c r="J431" i="2" a="1"/>
  <c r="J431" i="2" s="1"/>
  <c r="I431" i="2" a="1"/>
  <c r="I431" i="2" s="1"/>
  <c r="H431" i="2" a="1"/>
  <c r="H431" i="2" s="1"/>
  <c r="K430" i="2" a="1"/>
  <c r="K430" i="2" s="1"/>
  <c r="J430" i="2" a="1"/>
  <c r="J430" i="2" s="1"/>
  <c r="I430" i="2" a="1"/>
  <c r="I430" i="2" s="1"/>
  <c r="H430" i="2" a="1"/>
  <c r="H430" i="2" s="1"/>
  <c r="K429" i="2" a="1"/>
  <c r="K429" i="2" s="1"/>
  <c r="J429" i="2" a="1"/>
  <c r="J429" i="2" s="1"/>
  <c r="I429" i="2" a="1"/>
  <c r="I429" i="2" s="1"/>
  <c r="H429" i="2" a="1"/>
  <c r="H429" i="2" s="1"/>
  <c r="K428" i="2" a="1"/>
  <c r="K428" i="2" s="1"/>
  <c r="J428" i="2" a="1"/>
  <c r="J428" i="2" s="1"/>
  <c r="I428" i="2" a="1"/>
  <c r="I428" i="2" s="1"/>
  <c r="H428" i="2" a="1"/>
  <c r="H428" i="2" s="1"/>
  <c r="K427" i="2" a="1"/>
  <c r="K427" i="2" s="1"/>
  <c r="J427" i="2" a="1"/>
  <c r="J427" i="2" s="1"/>
  <c r="I427" i="2" a="1"/>
  <c r="I427" i="2" s="1"/>
  <c r="H427" i="2" a="1"/>
  <c r="H427" i="2" s="1"/>
  <c r="K426" i="2" a="1"/>
  <c r="K426" i="2" s="1"/>
  <c r="J426" i="2" a="1"/>
  <c r="J426" i="2" s="1"/>
  <c r="I426" i="2" a="1"/>
  <c r="I426" i="2" s="1"/>
  <c r="H426" i="2" a="1"/>
  <c r="H426" i="2" s="1"/>
  <c r="K425" i="2" a="1"/>
  <c r="K425" i="2" s="1"/>
  <c r="J425" i="2" a="1"/>
  <c r="J425" i="2" s="1"/>
  <c r="I425" i="2" a="1"/>
  <c r="I425" i="2" s="1"/>
  <c r="H425" i="2" a="1"/>
  <c r="H425" i="2" s="1"/>
  <c r="K424" i="2" a="1"/>
  <c r="K424" i="2" s="1"/>
  <c r="J424" i="2" a="1"/>
  <c r="J424" i="2" s="1"/>
  <c r="I424" i="2" a="1"/>
  <c r="I424" i="2" s="1"/>
  <c r="H424" i="2" a="1"/>
  <c r="H424" i="2" s="1"/>
  <c r="K423" i="2" a="1"/>
  <c r="K423" i="2" s="1"/>
  <c r="J423" i="2" a="1"/>
  <c r="J423" i="2" s="1"/>
  <c r="I423" i="2" a="1"/>
  <c r="I423" i="2" s="1"/>
  <c r="H423" i="2" a="1"/>
  <c r="H423" i="2" s="1"/>
  <c r="K422" i="2" a="1"/>
  <c r="K422" i="2" s="1"/>
  <c r="J422" i="2" a="1"/>
  <c r="J422" i="2" s="1"/>
  <c r="I422" i="2" a="1"/>
  <c r="I422" i="2" s="1"/>
  <c r="H422" i="2" a="1"/>
  <c r="H422" i="2" s="1"/>
  <c r="K421" i="2" a="1"/>
  <c r="K421" i="2" s="1"/>
  <c r="J421" i="2" a="1"/>
  <c r="J421" i="2" s="1"/>
  <c r="I421" i="2" a="1"/>
  <c r="I421" i="2" s="1"/>
  <c r="H421" i="2" a="1"/>
  <c r="H421" i="2" s="1"/>
  <c r="K420" i="2" a="1"/>
  <c r="K420" i="2" s="1"/>
  <c r="J420" i="2" a="1"/>
  <c r="J420" i="2" s="1"/>
  <c r="I420" i="2" a="1"/>
  <c r="I420" i="2" s="1"/>
  <c r="H420" i="2" a="1"/>
  <c r="H420" i="2" s="1"/>
  <c r="K419" i="2" a="1"/>
  <c r="K419" i="2" s="1"/>
  <c r="J419" i="2" a="1"/>
  <c r="J419" i="2" s="1"/>
  <c r="I419" i="2" a="1"/>
  <c r="I419" i="2" s="1"/>
  <c r="H419" i="2" a="1"/>
  <c r="H419" i="2" s="1"/>
  <c r="K418" i="2" a="1"/>
  <c r="K418" i="2" s="1"/>
  <c r="J418" i="2" a="1"/>
  <c r="J418" i="2" s="1"/>
  <c r="I418" i="2" a="1"/>
  <c r="I418" i="2" s="1"/>
  <c r="H418" i="2" a="1"/>
  <c r="H418" i="2" s="1"/>
  <c r="K417" i="2" a="1"/>
  <c r="K417" i="2" s="1"/>
  <c r="J417" i="2" a="1"/>
  <c r="J417" i="2" s="1"/>
  <c r="I417" i="2" a="1"/>
  <c r="I417" i="2" s="1"/>
  <c r="H417" i="2" a="1"/>
  <c r="H417" i="2" s="1"/>
  <c r="K416" i="2" a="1"/>
  <c r="K416" i="2" s="1"/>
  <c r="J416" i="2" a="1"/>
  <c r="J416" i="2" s="1"/>
  <c r="I416" i="2" a="1"/>
  <c r="I416" i="2" s="1"/>
  <c r="H416" i="2" a="1"/>
  <c r="H416" i="2" s="1"/>
  <c r="K415" i="2" a="1"/>
  <c r="K415" i="2" s="1"/>
  <c r="J415" i="2" a="1"/>
  <c r="J415" i="2" s="1"/>
  <c r="I415" i="2" a="1"/>
  <c r="I415" i="2" s="1"/>
  <c r="H415" i="2" a="1"/>
  <c r="H415" i="2" s="1"/>
  <c r="K414" i="2" a="1"/>
  <c r="K414" i="2" s="1"/>
  <c r="J414" i="2" a="1"/>
  <c r="J414" i="2" s="1"/>
  <c r="I414" i="2" a="1"/>
  <c r="I414" i="2" s="1"/>
  <c r="H414" i="2" a="1"/>
  <c r="H414" i="2" s="1"/>
  <c r="K413" i="2" a="1"/>
  <c r="K413" i="2" s="1"/>
  <c r="J413" i="2" a="1"/>
  <c r="J413" i="2" s="1"/>
  <c r="I413" i="2" a="1"/>
  <c r="I413" i="2" s="1"/>
  <c r="H413" i="2" a="1"/>
  <c r="H413" i="2" s="1"/>
  <c r="K412" i="2" a="1"/>
  <c r="K412" i="2" s="1"/>
  <c r="J412" i="2" a="1"/>
  <c r="J412" i="2" s="1"/>
  <c r="I412" i="2" a="1"/>
  <c r="I412" i="2" s="1"/>
  <c r="H412" i="2" a="1"/>
  <c r="H412" i="2" s="1"/>
  <c r="K411" i="2" a="1"/>
  <c r="K411" i="2" s="1"/>
  <c r="J411" i="2" a="1"/>
  <c r="J411" i="2" s="1"/>
  <c r="I411" i="2" a="1"/>
  <c r="I411" i="2" s="1"/>
  <c r="H411" i="2" a="1"/>
  <c r="H411" i="2" s="1"/>
  <c r="K410" i="2" a="1"/>
  <c r="K410" i="2" s="1"/>
  <c r="J410" i="2" a="1"/>
  <c r="J410" i="2" s="1"/>
  <c r="I410" i="2" a="1"/>
  <c r="I410" i="2" s="1"/>
  <c r="H410" i="2" a="1"/>
  <c r="H410" i="2" s="1"/>
  <c r="K409" i="2" a="1"/>
  <c r="K409" i="2" s="1"/>
  <c r="J409" i="2" a="1"/>
  <c r="J409" i="2" s="1"/>
  <c r="I409" i="2" a="1"/>
  <c r="I409" i="2" s="1"/>
  <c r="H409" i="2" a="1"/>
  <c r="H409" i="2" s="1"/>
  <c r="K408" i="2" a="1"/>
  <c r="K408" i="2" s="1"/>
  <c r="J408" i="2" a="1"/>
  <c r="J408" i="2" s="1"/>
  <c r="I408" i="2" a="1"/>
  <c r="I408" i="2" s="1"/>
  <c r="H408" i="2" a="1"/>
  <c r="H408" i="2" s="1"/>
  <c r="K407" i="2" a="1"/>
  <c r="K407" i="2" s="1"/>
  <c r="J407" i="2" a="1"/>
  <c r="J407" i="2" s="1"/>
  <c r="I407" i="2" a="1"/>
  <c r="I407" i="2" s="1"/>
  <c r="H407" i="2" a="1"/>
  <c r="H407" i="2" s="1"/>
  <c r="K406" i="2" a="1"/>
  <c r="K406" i="2" s="1"/>
  <c r="J406" i="2" a="1"/>
  <c r="J406" i="2" s="1"/>
  <c r="I406" i="2" a="1"/>
  <c r="I406" i="2" s="1"/>
  <c r="H406" i="2" a="1"/>
  <c r="H406" i="2" s="1"/>
  <c r="K405" i="2" a="1"/>
  <c r="K405" i="2" s="1"/>
  <c r="J405" i="2" a="1"/>
  <c r="J405" i="2" s="1"/>
  <c r="I405" i="2" a="1"/>
  <c r="I405" i="2" s="1"/>
  <c r="H405" i="2" a="1"/>
  <c r="H405" i="2" s="1"/>
  <c r="K404" i="2" a="1"/>
  <c r="K404" i="2" s="1"/>
  <c r="J404" i="2" a="1"/>
  <c r="J404" i="2" s="1"/>
  <c r="I404" i="2" a="1"/>
  <c r="I404" i="2" s="1"/>
  <c r="H404" i="2" a="1"/>
  <c r="H404" i="2" s="1"/>
  <c r="K403" i="2" a="1"/>
  <c r="K403" i="2" s="1"/>
  <c r="J403" i="2" a="1"/>
  <c r="J403" i="2" s="1"/>
  <c r="I403" i="2" a="1"/>
  <c r="I403" i="2" s="1"/>
  <c r="H403" i="2" a="1"/>
  <c r="H403" i="2" s="1"/>
  <c r="K402" i="2" a="1"/>
  <c r="K402" i="2" s="1"/>
  <c r="J402" i="2" a="1"/>
  <c r="J402" i="2" s="1"/>
  <c r="I402" i="2" a="1"/>
  <c r="I402" i="2" s="1"/>
  <c r="H402" i="2" a="1"/>
  <c r="H402" i="2" s="1"/>
  <c r="K401" i="2" a="1"/>
  <c r="K401" i="2" s="1"/>
  <c r="J401" i="2" a="1"/>
  <c r="J401" i="2" s="1"/>
  <c r="I401" i="2" a="1"/>
  <c r="I401" i="2" s="1"/>
  <c r="H401" i="2" a="1"/>
  <c r="H401" i="2" s="1"/>
  <c r="K400" i="2" a="1"/>
  <c r="K400" i="2" s="1"/>
  <c r="J400" i="2" a="1"/>
  <c r="J400" i="2" s="1"/>
  <c r="I400" i="2" a="1"/>
  <c r="I400" i="2" s="1"/>
  <c r="H400" i="2" a="1"/>
  <c r="H400" i="2" s="1"/>
  <c r="K399" i="2" a="1"/>
  <c r="K399" i="2" s="1"/>
  <c r="J399" i="2" a="1"/>
  <c r="J399" i="2" s="1"/>
  <c r="I399" i="2" a="1"/>
  <c r="I399" i="2" s="1"/>
  <c r="H399" i="2" a="1"/>
  <c r="H399" i="2" s="1"/>
  <c r="K398" i="2" a="1"/>
  <c r="K398" i="2" s="1"/>
  <c r="J398" i="2" a="1"/>
  <c r="J398" i="2" s="1"/>
  <c r="I398" i="2" a="1"/>
  <c r="I398" i="2" s="1"/>
  <c r="H398" i="2" a="1"/>
  <c r="H398" i="2" s="1"/>
  <c r="K397" i="2" a="1"/>
  <c r="K397" i="2" s="1"/>
  <c r="J397" i="2" a="1"/>
  <c r="J397" i="2" s="1"/>
  <c r="I397" i="2" a="1"/>
  <c r="I397" i="2" s="1"/>
  <c r="H397" i="2" a="1"/>
  <c r="H397" i="2" s="1"/>
  <c r="K396" i="2" a="1"/>
  <c r="K396" i="2" s="1"/>
  <c r="J396" i="2" a="1"/>
  <c r="J396" i="2" s="1"/>
  <c r="I396" i="2" a="1"/>
  <c r="I396" i="2" s="1"/>
  <c r="H396" i="2" a="1"/>
  <c r="H396" i="2" s="1"/>
  <c r="K395" i="2" a="1"/>
  <c r="K395" i="2" s="1"/>
  <c r="J395" i="2" a="1"/>
  <c r="J395" i="2" s="1"/>
  <c r="I395" i="2" a="1"/>
  <c r="I395" i="2" s="1"/>
  <c r="H395" i="2" a="1"/>
  <c r="H395" i="2" s="1"/>
  <c r="K394" i="2" a="1"/>
  <c r="K394" i="2" s="1"/>
  <c r="J394" i="2" a="1"/>
  <c r="J394" i="2" s="1"/>
  <c r="I394" i="2" a="1"/>
  <c r="I394" i="2" s="1"/>
  <c r="H394" i="2" a="1"/>
  <c r="H394" i="2" s="1"/>
  <c r="K393" i="2" a="1"/>
  <c r="K393" i="2" s="1"/>
  <c r="J393" i="2" a="1"/>
  <c r="J393" i="2" s="1"/>
  <c r="I393" i="2" a="1"/>
  <c r="I393" i="2" s="1"/>
  <c r="H393" i="2" a="1"/>
  <c r="H393" i="2" s="1"/>
  <c r="K392" i="2" a="1"/>
  <c r="K392" i="2" s="1"/>
  <c r="J392" i="2" a="1"/>
  <c r="J392" i="2" s="1"/>
  <c r="I392" i="2" a="1"/>
  <c r="I392" i="2" s="1"/>
  <c r="H392" i="2" a="1"/>
  <c r="H392" i="2" s="1"/>
  <c r="K391" i="2" a="1"/>
  <c r="K391" i="2" s="1"/>
  <c r="J391" i="2" a="1"/>
  <c r="J391" i="2" s="1"/>
  <c r="I391" i="2" a="1"/>
  <c r="I391" i="2" s="1"/>
  <c r="H391" i="2" a="1"/>
  <c r="H391" i="2" s="1"/>
  <c r="K390" i="2" a="1"/>
  <c r="K390" i="2" s="1"/>
  <c r="J390" i="2" a="1"/>
  <c r="J390" i="2" s="1"/>
  <c r="I390" i="2" a="1"/>
  <c r="I390" i="2" s="1"/>
  <c r="H390" i="2" a="1"/>
  <c r="H390" i="2" s="1"/>
  <c r="K389" i="2" a="1"/>
  <c r="K389" i="2" s="1"/>
  <c r="J389" i="2" a="1"/>
  <c r="J389" i="2" s="1"/>
  <c r="I389" i="2" a="1"/>
  <c r="I389" i="2" s="1"/>
  <c r="H389" i="2" a="1"/>
  <c r="H389" i="2" s="1"/>
  <c r="K388" i="2" a="1"/>
  <c r="K388" i="2" s="1"/>
  <c r="J388" i="2" a="1"/>
  <c r="J388" i="2" s="1"/>
  <c r="I388" i="2" a="1"/>
  <c r="I388" i="2" s="1"/>
  <c r="H388" i="2" a="1"/>
  <c r="H388" i="2" s="1"/>
  <c r="K387" i="2" a="1"/>
  <c r="K387" i="2" s="1"/>
  <c r="J387" i="2" a="1"/>
  <c r="J387" i="2" s="1"/>
  <c r="I387" i="2" a="1"/>
  <c r="I387" i="2" s="1"/>
  <c r="H387" i="2" a="1"/>
  <c r="H387" i="2" s="1"/>
  <c r="K386" i="2" a="1"/>
  <c r="K386" i="2" s="1"/>
  <c r="J386" i="2" a="1"/>
  <c r="J386" i="2" s="1"/>
  <c r="I386" i="2" a="1"/>
  <c r="I386" i="2" s="1"/>
  <c r="H386" i="2" a="1"/>
  <c r="H386" i="2" s="1"/>
  <c r="K385" i="2" a="1"/>
  <c r="K385" i="2" s="1"/>
  <c r="J385" i="2" a="1"/>
  <c r="J385" i="2" s="1"/>
  <c r="I385" i="2" a="1"/>
  <c r="I385" i="2" s="1"/>
  <c r="H385" i="2" a="1"/>
  <c r="H385" i="2" s="1"/>
  <c r="K384" i="2" a="1"/>
  <c r="K384" i="2" s="1"/>
  <c r="J384" i="2" a="1"/>
  <c r="J384" i="2" s="1"/>
  <c r="I384" i="2" a="1"/>
  <c r="I384" i="2" s="1"/>
  <c r="H384" i="2" a="1"/>
  <c r="H384" i="2" s="1"/>
  <c r="K383" i="2" a="1"/>
  <c r="K383" i="2" s="1"/>
  <c r="J383" i="2" a="1"/>
  <c r="J383" i="2" s="1"/>
  <c r="I383" i="2" a="1"/>
  <c r="I383" i="2" s="1"/>
  <c r="H383" i="2" a="1"/>
  <c r="H383" i="2" s="1"/>
  <c r="K382" i="2" a="1"/>
  <c r="K382" i="2" s="1"/>
  <c r="J382" i="2" a="1"/>
  <c r="J382" i="2" s="1"/>
  <c r="I382" i="2" a="1"/>
  <c r="I382" i="2" s="1"/>
  <c r="H382" i="2" a="1"/>
  <c r="H382" i="2" s="1"/>
  <c r="K381" i="2" a="1"/>
  <c r="K381" i="2" s="1"/>
  <c r="J381" i="2" a="1"/>
  <c r="J381" i="2" s="1"/>
  <c r="I381" i="2" a="1"/>
  <c r="I381" i="2" s="1"/>
  <c r="H381" i="2" a="1"/>
  <c r="H381" i="2" s="1"/>
  <c r="K380" i="2" a="1"/>
  <c r="K380" i="2" s="1"/>
  <c r="J380" i="2" a="1"/>
  <c r="J380" i="2" s="1"/>
  <c r="I380" i="2" a="1"/>
  <c r="I380" i="2" s="1"/>
  <c r="H380" i="2" a="1"/>
  <c r="H380" i="2" s="1"/>
  <c r="K379" i="2" a="1"/>
  <c r="K379" i="2" s="1"/>
  <c r="J379" i="2" a="1"/>
  <c r="J379" i="2" s="1"/>
  <c r="I379" i="2" a="1"/>
  <c r="I379" i="2" s="1"/>
  <c r="H379" i="2" a="1"/>
  <c r="H379" i="2" s="1"/>
  <c r="K378" i="2" a="1"/>
  <c r="K378" i="2" s="1"/>
  <c r="J378" i="2" a="1"/>
  <c r="J378" i="2" s="1"/>
  <c r="I378" i="2" a="1"/>
  <c r="I378" i="2" s="1"/>
  <c r="H378" i="2" a="1"/>
  <c r="H378" i="2" s="1"/>
  <c r="K377" i="2" a="1"/>
  <c r="K377" i="2" s="1"/>
  <c r="J377" i="2" a="1"/>
  <c r="J377" i="2" s="1"/>
  <c r="I377" i="2" a="1"/>
  <c r="I377" i="2" s="1"/>
  <c r="H377" i="2" a="1"/>
  <c r="H377" i="2" s="1"/>
  <c r="K376" i="2" a="1"/>
  <c r="K376" i="2" s="1"/>
  <c r="J376" i="2" a="1"/>
  <c r="J376" i="2" s="1"/>
  <c r="I376" i="2" a="1"/>
  <c r="I376" i="2" s="1"/>
  <c r="H376" i="2" a="1"/>
  <c r="H376" i="2" s="1"/>
  <c r="K375" i="2" a="1"/>
  <c r="K375" i="2" s="1"/>
  <c r="J375" i="2" a="1"/>
  <c r="J375" i="2" s="1"/>
  <c r="I375" i="2" a="1"/>
  <c r="I375" i="2" s="1"/>
  <c r="H375" i="2" a="1"/>
  <c r="H375" i="2" s="1"/>
  <c r="K374" i="2" a="1"/>
  <c r="K374" i="2" s="1"/>
  <c r="J374" i="2" a="1"/>
  <c r="J374" i="2" s="1"/>
  <c r="I374" i="2" a="1"/>
  <c r="I374" i="2" s="1"/>
  <c r="H374" i="2" a="1"/>
  <c r="H374" i="2" s="1"/>
  <c r="K373" i="2" a="1"/>
  <c r="K373" i="2" s="1"/>
  <c r="J373" i="2" a="1"/>
  <c r="J373" i="2" s="1"/>
  <c r="I373" i="2" a="1"/>
  <c r="I373" i="2" s="1"/>
  <c r="H373" i="2" a="1"/>
  <c r="H373" i="2" s="1"/>
  <c r="K372" i="2" a="1"/>
  <c r="K372" i="2" s="1"/>
  <c r="J372" i="2" a="1"/>
  <c r="J372" i="2" s="1"/>
  <c r="I372" i="2" a="1"/>
  <c r="I372" i="2" s="1"/>
  <c r="H372" i="2" a="1"/>
  <c r="H372" i="2" s="1"/>
  <c r="K371" i="2" a="1"/>
  <c r="K371" i="2" s="1"/>
  <c r="J371" i="2" a="1"/>
  <c r="J371" i="2" s="1"/>
  <c r="I371" i="2" a="1"/>
  <c r="I371" i="2" s="1"/>
  <c r="H371" i="2" a="1"/>
  <c r="H371" i="2" s="1"/>
  <c r="K370" i="2" a="1"/>
  <c r="K370" i="2" s="1"/>
  <c r="J370" i="2" a="1"/>
  <c r="J370" i="2" s="1"/>
  <c r="I370" i="2" a="1"/>
  <c r="I370" i="2" s="1"/>
  <c r="H370" i="2" a="1"/>
  <c r="H370" i="2" s="1"/>
  <c r="K369" i="2" a="1"/>
  <c r="K369" i="2" s="1"/>
  <c r="J369" i="2" a="1"/>
  <c r="J369" i="2" s="1"/>
  <c r="I369" i="2" a="1"/>
  <c r="I369" i="2" s="1"/>
  <c r="H369" i="2" a="1"/>
  <c r="H369" i="2" s="1"/>
  <c r="K368" i="2" a="1"/>
  <c r="K368" i="2" s="1"/>
  <c r="J368" i="2" a="1"/>
  <c r="J368" i="2" s="1"/>
  <c r="I368" i="2" a="1"/>
  <c r="I368" i="2" s="1"/>
  <c r="H368" i="2" a="1"/>
  <c r="H368" i="2" s="1"/>
  <c r="K367" i="2" a="1"/>
  <c r="K367" i="2" s="1"/>
  <c r="J367" i="2" a="1"/>
  <c r="J367" i="2" s="1"/>
  <c r="I367" i="2" a="1"/>
  <c r="I367" i="2" s="1"/>
  <c r="H367" i="2" a="1"/>
  <c r="H367" i="2" s="1"/>
  <c r="K366" i="2" a="1"/>
  <c r="K366" i="2" s="1"/>
  <c r="J366" i="2" a="1"/>
  <c r="J366" i="2" s="1"/>
  <c r="I366" i="2" a="1"/>
  <c r="I366" i="2" s="1"/>
  <c r="H366" i="2" a="1"/>
  <c r="H366" i="2" s="1"/>
  <c r="K365" i="2" a="1"/>
  <c r="K365" i="2" s="1"/>
  <c r="J365" i="2" a="1"/>
  <c r="J365" i="2" s="1"/>
  <c r="I365" i="2" a="1"/>
  <c r="I365" i="2" s="1"/>
  <c r="H365" i="2" a="1"/>
  <c r="H365" i="2" s="1"/>
  <c r="K364" i="2" a="1"/>
  <c r="K364" i="2" s="1"/>
  <c r="J364" i="2" a="1"/>
  <c r="J364" i="2" s="1"/>
  <c r="I364" i="2" a="1"/>
  <c r="I364" i="2" s="1"/>
  <c r="H364" i="2" a="1"/>
  <c r="H364" i="2" s="1"/>
  <c r="K363" i="2" a="1"/>
  <c r="K363" i="2" s="1"/>
  <c r="J363" i="2" a="1"/>
  <c r="J363" i="2" s="1"/>
  <c r="I363" i="2" a="1"/>
  <c r="I363" i="2" s="1"/>
  <c r="H363" i="2" a="1"/>
  <c r="H363" i="2" s="1"/>
  <c r="K362" i="2" a="1"/>
  <c r="K362" i="2" s="1"/>
  <c r="J362" i="2" a="1"/>
  <c r="J362" i="2" s="1"/>
  <c r="I362" i="2" a="1"/>
  <c r="I362" i="2" s="1"/>
  <c r="H362" i="2" a="1"/>
  <c r="H362" i="2" s="1"/>
  <c r="K361" i="2" a="1"/>
  <c r="K361" i="2" s="1"/>
  <c r="J361" i="2" a="1"/>
  <c r="J361" i="2" s="1"/>
  <c r="I361" i="2" a="1"/>
  <c r="I361" i="2" s="1"/>
  <c r="H361" i="2" a="1"/>
  <c r="H361" i="2" s="1"/>
  <c r="K360" i="2" a="1"/>
  <c r="K360" i="2" s="1"/>
  <c r="J360" i="2" a="1"/>
  <c r="J360" i="2" s="1"/>
  <c r="I360" i="2" a="1"/>
  <c r="I360" i="2" s="1"/>
  <c r="H360" i="2" a="1"/>
  <c r="H360" i="2" s="1"/>
  <c r="K359" i="2" a="1"/>
  <c r="K359" i="2" s="1"/>
  <c r="J359" i="2" a="1"/>
  <c r="J359" i="2" s="1"/>
  <c r="I359" i="2" a="1"/>
  <c r="I359" i="2" s="1"/>
  <c r="H359" i="2" a="1"/>
  <c r="H359" i="2" s="1"/>
  <c r="K358" i="2" a="1"/>
  <c r="K358" i="2" s="1"/>
  <c r="J358" i="2" a="1"/>
  <c r="J358" i="2" s="1"/>
  <c r="I358" i="2" a="1"/>
  <c r="I358" i="2" s="1"/>
  <c r="H358" i="2" a="1"/>
  <c r="H358" i="2" s="1"/>
  <c r="K357" i="2" a="1"/>
  <c r="K357" i="2" s="1"/>
  <c r="J357" i="2" a="1"/>
  <c r="J357" i="2" s="1"/>
  <c r="I357" i="2" a="1"/>
  <c r="I357" i="2" s="1"/>
  <c r="H357" i="2" a="1"/>
  <c r="H357" i="2" s="1"/>
  <c r="K356" i="2" a="1"/>
  <c r="K356" i="2" s="1"/>
  <c r="J356" i="2" a="1"/>
  <c r="J356" i="2" s="1"/>
  <c r="I356" i="2" a="1"/>
  <c r="I356" i="2" s="1"/>
  <c r="H356" i="2" a="1"/>
  <c r="H356" i="2" s="1"/>
  <c r="K355" i="2" a="1"/>
  <c r="K355" i="2" s="1"/>
  <c r="J355" i="2" a="1"/>
  <c r="J355" i="2" s="1"/>
  <c r="I355" i="2" a="1"/>
  <c r="I355" i="2" s="1"/>
  <c r="H355" i="2" a="1"/>
  <c r="H355" i="2" s="1"/>
  <c r="K354" i="2" a="1"/>
  <c r="K354" i="2" s="1"/>
  <c r="J354" i="2" a="1"/>
  <c r="J354" i="2" s="1"/>
  <c r="I354" i="2" a="1"/>
  <c r="I354" i="2" s="1"/>
  <c r="H354" i="2" a="1"/>
  <c r="H354" i="2" s="1"/>
  <c r="K353" i="2" a="1"/>
  <c r="K353" i="2" s="1"/>
  <c r="J353" i="2" a="1"/>
  <c r="J353" i="2" s="1"/>
  <c r="I353" i="2" a="1"/>
  <c r="I353" i="2" s="1"/>
  <c r="H353" i="2" a="1"/>
  <c r="H353" i="2" s="1"/>
  <c r="K352" i="2" a="1"/>
  <c r="K352" i="2" s="1"/>
  <c r="J352" i="2" a="1"/>
  <c r="J352" i="2" s="1"/>
  <c r="I352" i="2" a="1"/>
  <c r="I352" i="2" s="1"/>
  <c r="H352" i="2" a="1"/>
  <c r="H352" i="2" s="1"/>
  <c r="K351" i="2" a="1"/>
  <c r="K351" i="2" s="1"/>
  <c r="J351" i="2" a="1"/>
  <c r="J351" i="2" s="1"/>
  <c r="I351" i="2" a="1"/>
  <c r="I351" i="2" s="1"/>
  <c r="H351" i="2" a="1"/>
  <c r="H351" i="2" s="1"/>
  <c r="K350" i="2" a="1"/>
  <c r="K350" i="2" s="1"/>
  <c r="J350" i="2" a="1"/>
  <c r="J350" i="2" s="1"/>
  <c r="I350" i="2" a="1"/>
  <c r="I350" i="2" s="1"/>
  <c r="H350" i="2" a="1"/>
  <c r="H350" i="2" s="1"/>
  <c r="K349" i="2" a="1"/>
  <c r="K349" i="2" s="1"/>
  <c r="J349" i="2" a="1"/>
  <c r="J349" i="2" s="1"/>
  <c r="I349" i="2" a="1"/>
  <c r="I349" i="2" s="1"/>
  <c r="H349" i="2" a="1"/>
  <c r="H349" i="2" s="1"/>
  <c r="K348" i="2" a="1"/>
  <c r="K348" i="2" s="1"/>
  <c r="J348" i="2" a="1"/>
  <c r="J348" i="2" s="1"/>
  <c r="I348" i="2" a="1"/>
  <c r="I348" i="2" s="1"/>
  <c r="H348" i="2" a="1"/>
  <c r="H348" i="2" s="1"/>
  <c r="K347" i="2" a="1"/>
  <c r="K347" i="2" s="1"/>
  <c r="J347" i="2" a="1"/>
  <c r="J347" i="2" s="1"/>
  <c r="I347" i="2" a="1"/>
  <c r="I347" i="2" s="1"/>
  <c r="H347" i="2" a="1"/>
  <c r="H347" i="2" s="1"/>
  <c r="K346" i="2" a="1"/>
  <c r="K346" i="2" s="1"/>
  <c r="J346" i="2" a="1"/>
  <c r="J346" i="2" s="1"/>
  <c r="I346" i="2" a="1"/>
  <c r="I346" i="2" s="1"/>
  <c r="H346" i="2" a="1"/>
  <c r="H346" i="2" s="1"/>
  <c r="K345" i="2" a="1"/>
  <c r="K345" i="2" s="1"/>
  <c r="J345" i="2" a="1"/>
  <c r="J345" i="2" s="1"/>
  <c r="I345" i="2" a="1"/>
  <c r="I345" i="2" s="1"/>
  <c r="H345" i="2" a="1"/>
  <c r="H345" i="2" s="1"/>
  <c r="K344" i="2" a="1"/>
  <c r="K344" i="2" s="1"/>
  <c r="J344" i="2" a="1"/>
  <c r="J344" i="2" s="1"/>
  <c r="I344" i="2" a="1"/>
  <c r="I344" i="2" s="1"/>
  <c r="H344" i="2" a="1"/>
  <c r="H344" i="2" s="1"/>
  <c r="K343" i="2" a="1"/>
  <c r="K343" i="2" s="1"/>
  <c r="J343" i="2" a="1"/>
  <c r="J343" i="2" s="1"/>
  <c r="I343" i="2" a="1"/>
  <c r="I343" i="2" s="1"/>
  <c r="H343" i="2" a="1"/>
  <c r="H343" i="2" s="1"/>
  <c r="K342" i="2" a="1"/>
  <c r="K342" i="2" s="1"/>
  <c r="J342" i="2" a="1"/>
  <c r="J342" i="2" s="1"/>
  <c r="I342" i="2" a="1"/>
  <c r="I342" i="2" s="1"/>
  <c r="H342" i="2" a="1"/>
  <c r="H342" i="2" s="1"/>
  <c r="K341" i="2" a="1"/>
  <c r="K341" i="2" s="1"/>
  <c r="J341" i="2" a="1"/>
  <c r="J341" i="2" s="1"/>
  <c r="I341" i="2" a="1"/>
  <c r="I341" i="2" s="1"/>
  <c r="H341" i="2" a="1"/>
  <c r="H341" i="2" s="1"/>
  <c r="K340" i="2" a="1"/>
  <c r="K340" i="2" s="1"/>
  <c r="J340" i="2" a="1"/>
  <c r="J340" i="2" s="1"/>
  <c r="I340" i="2" a="1"/>
  <c r="I340" i="2" s="1"/>
  <c r="H340" i="2" a="1"/>
  <c r="H340" i="2" s="1"/>
  <c r="K339" i="2" a="1"/>
  <c r="K339" i="2" s="1"/>
  <c r="J339" i="2" a="1"/>
  <c r="J339" i="2" s="1"/>
  <c r="I339" i="2" a="1"/>
  <c r="I339" i="2" s="1"/>
  <c r="H339" i="2" a="1"/>
  <c r="H339" i="2" s="1"/>
  <c r="K338" i="2" a="1"/>
  <c r="K338" i="2" s="1"/>
  <c r="J338" i="2" a="1"/>
  <c r="J338" i="2" s="1"/>
  <c r="I338" i="2" a="1"/>
  <c r="I338" i="2" s="1"/>
  <c r="H338" i="2" a="1"/>
  <c r="H338" i="2" s="1"/>
  <c r="K337" i="2" a="1"/>
  <c r="K337" i="2" s="1"/>
  <c r="J337" i="2" a="1"/>
  <c r="J337" i="2" s="1"/>
  <c r="I337" i="2" a="1"/>
  <c r="I337" i="2" s="1"/>
  <c r="H337" i="2" a="1"/>
  <c r="H337" i="2" s="1"/>
  <c r="K336" i="2" a="1"/>
  <c r="K336" i="2" s="1"/>
  <c r="J336" i="2" a="1"/>
  <c r="J336" i="2" s="1"/>
  <c r="I336" i="2" a="1"/>
  <c r="I336" i="2" s="1"/>
  <c r="H336" i="2" a="1"/>
  <c r="H336" i="2" s="1"/>
  <c r="K335" i="2" a="1"/>
  <c r="K335" i="2" s="1"/>
  <c r="J335" i="2" a="1"/>
  <c r="J335" i="2" s="1"/>
  <c r="I335" i="2" a="1"/>
  <c r="I335" i="2" s="1"/>
  <c r="H335" i="2" a="1"/>
  <c r="H335" i="2" s="1"/>
  <c r="K334" i="2" a="1"/>
  <c r="K334" i="2" s="1"/>
  <c r="J334" i="2" a="1"/>
  <c r="J334" i="2" s="1"/>
  <c r="I334" i="2" a="1"/>
  <c r="I334" i="2" s="1"/>
  <c r="H334" i="2" a="1"/>
  <c r="H334" i="2" s="1"/>
  <c r="K333" i="2" a="1"/>
  <c r="K333" i="2" s="1"/>
  <c r="J333" i="2" a="1"/>
  <c r="J333" i="2" s="1"/>
  <c r="I333" i="2" a="1"/>
  <c r="I333" i="2" s="1"/>
  <c r="H333" i="2" a="1"/>
  <c r="H333" i="2" s="1"/>
  <c r="K332" i="2" a="1"/>
  <c r="K332" i="2" s="1"/>
  <c r="J332" i="2" a="1"/>
  <c r="J332" i="2" s="1"/>
  <c r="I332" i="2" a="1"/>
  <c r="I332" i="2" s="1"/>
  <c r="H332" i="2" a="1"/>
  <c r="H332" i="2" s="1"/>
  <c r="K331" i="2" a="1"/>
  <c r="K331" i="2" s="1"/>
  <c r="J331" i="2" a="1"/>
  <c r="J331" i="2" s="1"/>
  <c r="I331" i="2" a="1"/>
  <c r="I331" i="2" s="1"/>
  <c r="H331" i="2" a="1"/>
  <c r="H331" i="2" s="1"/>
  <c r="K330" i="2" a="1"/>
  <c r="K330" i="2" s="1"/>
  <c r="J330" i="2" a="1"/>
  <c r="J330" i="2" s="1"/>
  <c r="I330" i="2" a="1"/>
  <c r="I330" i="2" s="1"/>
  <c r="H330" i="2" a="1"/>
  <c r="H330" i="2" s="1"/>
  <c r="K329" i="2" a="1"/>
  <c r="K329" i="2" s="1"/>
  <c r="J329" i="2" a="1"/>
  <c r="J329" i="2" s="1"/>
  <c r="I329" i="2" a="1"/>
  <c r="I329" i="2" s="1"/>
  <c r="H329" i="2" a="1"/>
  <c r="H329" i="2" s="1"/>
  <c r="K328" i="2" a="1"/>
  <c r="K328" i="2" s="1"/>
  <c r="J328" i="2" a="1"/>
  <c r="J328" i="2" s="1"/>
  <c r="I328" i="2" a="1"/>
  <c r="I328" i="2" s="1"/>
  <c r="H328" i="2" a="1"/>
  <c r="H328" i="2" s="1"/>
  <c r="K327" i="2" a="1"/>
  <c r="K327" i="2" s="1"/>
  <c r="J327" i="2" a="1"/>
  <c r="J327" i="2" s="1"/>
  <c r="I327" i="2" a="1"/>
  <c r="I327" i="2" s="1"/>
  <c r="H327" i="2" a="1"/>
  <c r="H327" i="2" s="1"/>
  <c r="K326" i="2" a="1"/>
  <c r="K326" i="2" s="1"/>
  <c r="J326" i="2" a="1"/>
  <c r="J326" i="2" s="1"/>
  <c r="I326" i="2" a="1"/>
  <c r="I326" i="2" s="1"/>
  <c r="H326" i="2" a="1"/>
  <c r="H326" i="2" s="1"/>
  <c r="K325" i="2" a="1"/>
  <c r="K325" i="2" s="1"/>
  <c r="J325" i="2" a="1"/>
  <c r="J325" i="2" s="1"/>
  <c r="I325" i="2" a="1"/>
  <c r="I325" i="2" s="1"/>
  <c r="H325" i="2" a="1"/>
  <c r="H325" i="2" s="1"/>
  <c r="K324" i="2" a="1"/>
  <c r="K324" i="2" s="1"/>
  <c r="J324" i="2" a="1"/>
  <c r="J324" i="2" s="1"/>
  <c r="I324" i="2" a="1"/>
  <c r="I324" i="2" s="1"/>
  <c r="H324" i="2" a="1"/>
  <c r="H324" i="2" s="1"/>
  <c r="K323" i="2" a="1"/>
  <c r="K323" i="2" s="1"/>
  <c r="J323" i="2" a="1"/>
  <c r="J323" i="2" s="1"/>
  <c r="I323" i="2" a="1"/>
  <c r="I323" i="2" s="1"/>
  <c r="H323" i="2" a="1"/>
  <c r="H323" i="2" s="1"/>
  <c r="K322" i="2" a="1"/>
  <c r="K322" i="2" s="1"/>
  <c r="J322" i="2" a="1"/>
  <c r="J322" i="2" s="1"/>
  <c r="I322" i="2" a="1"/>
  <c r="I322" i="2" s="1"/>
  <c r="H322" i="2" a="1"/>
  <c r="H322" i="2" s="1"/>
  <c r="K321" i="2" a="1"/>
  <c r="K321" i="2" s="1"/>
  <c r="J321" i="2" a="1"/>
  <c r="J321" i="2" s="1"/>
  <c r="I321" i="2" a="1"/>
  <c r="I321" i="2" s="1"/>
  <c r="H321" i="2" a="1"/>
  <c r="H321" i="2" s="1"/>
  <c r="K320" i="2" a="1"/>
  <c r="K320" i="2" s="1"/>
  <c r="J320" i="2" a="1"/>
  <c r="J320" i="2" s="1"/>
  <c r="I320" i="2" a="1"/>
  <c r="I320" i="2" s="1"/>
  <c r="H320" i="2" a="1"/>
  <c r="H320" i="2" s="1"/>
  <c r="K319" i="2" a="1"/>
  <c r="K319" i="2" s="1"/>
  <c r="J319" i="2" a="1"/>
  <c r="J319" i="2" s="1"/>
  <c r="I319" i="2" a="1"/>
  <c r="I319" i="2" s="1"/>
  <c r="H319" i="2" a="1"/>
  <c r="H319" i="2" s="1"/>
  <c r="K318" i="2" a="1"/>
  <c r="K318" i="2" s="1"/>
  <c r="J318" i="2" a="1"/>
  <c r="J318" i="2" s="1"/>
  <c r="I318" i="2" a="1"/>
  <c r="I318" i="2" s="1"/>
  <c r="H318" i="2" a="1"/>
  <c r="H318" i="2" s="1"/>
  <c r="K317" i="2" a="1"/>
  <c r="K317" i="2" s="1"/>
  <c r="J317" i="2" a="1"/>
  <c r="J317" i="2" s="1"/>
  <c r="I317" i="2" a="1"/>
  <c r="I317" i="2" s="1"/>
  <c r="H317" i="2" a="1"/>
  <c r="H317" i="2" s="1"/>
  <c r="K316" i="2" a="1"/>
  <c r="K316" i="2" s="1"/>
  <c r="J316" i="2" a="1"/>
  <c r="J316" i="2" s="1"/>
  <c r="I316" i="2" a="1"/>
  <c r="I316" i="2" s="1"/>
  <c r="H316" i="2" a="1"/>
  <c r="H316" i="2" s="1"/>
  <c r="K315" i="2" a="1"/>
  <c r="K315" i="2" s="1"/>
  <c r="J315" i="2" a="1"/>
  <c r="J315" i="2" s="1"/>
  <c r="I315" i="2" a="1"/>
  <c r="I315" i="2" s="1"/>
  <c r="H315" i="2" a="1"/>
  <c r="H315" i="2" s="1"/>
  <c r="K314" i="2" a="1"/>
  <c r="K314" i="2" s="1"/>
  <c r="J314" i="2" a="1"/>
  <c r="J314" i="2" s="1"/>
  <c r="I314" i="2" a="1"/>
  <c r="I314" i="2" s="1"/>
  <c r="H314" i="2" a="1"/>
  <c r="H314" i="2" s="1"/>
  <c r="K313" i="2" a="1"/>
  <c r="K313" i="2" s="1"/>
  <c r="J313" i="2" a="1"/>
  <c r="J313" i="2" s="1"/>
  <c r="I313" i="2" a="1"/>
  <c r="I313" i="2" s="1"/>
  <c r="H313" i="2" a="1"/>
  <c r="H313" i="2" s="1"/>
  <c r="K312" i="2" a="1"/>
  <c r="K312" i="2" s="1"/>
  <c r="J312" i="2" a="1"/>
  <c r="J312" i="2" s="1"/>
  <c r="I312" i="2" a="1"/>
  <c r="I312" i="2" s="1"/>
  <c r="H312" i="2" a="1"/>
  <c r="H312" i="2" s="1"/>
  <c r="K311" i="2" a="1"/>
  <c r="K311" i="2" s="1"/>
  <c r="J311" i="2" a="1"/>
  <c r="J311" i="2" s="1"/>
  <c r="I311" i="2" a="1"/>
  <c r="I311" i="2" s="1"/>
  <c r="H311" i="2" a="1"/>
  <c r="H311" i="2" s="1"/>
  <c r="K310" i="2" a="1"/>
  <c r="K310" i="2" s="1"/>
  <c r="J310" i="2" a="1"/>
  <c r="J310" i="2" s="1"/>
  <c r="I310" i="2" a="1"/>
  <c r="I310" i="2" s="1"/>
  <c r="H310" i="2" a="1"/>
  <c r="H310" i="2" s="1"/>
  <c r="K309" i="2" a="1"/>
  <c r="K309" i="2" s="1"/>
  <c r="J309" i="2" a="1"/>
  <c r="J309" i="2" s="1"/>
  <c r="I309" i="2" a="1"/>
  <c r="I309" i="2" s="1"/>
  <c r="H309" i="2" a="1"/>
  <c r="H309" i="2" s="1"/>
  <c r="K308" i="2" a="1"/>
  <c r="K308" i="2" s="1"/>
  <c r="J308" i="2" a="1"/>
  <c r="J308" i="2" s="1"/>
  <c r="I308" i="2" a="1"/>
  <c r="I308" i="2" s="1"/>
  <c r="H308" i="2" a="1"/>
  <c r="H308" i="2" s="1"/>
  <c r="K307" i="2" a="1"/>
  <c r="K307" i="2" s="1"/>
  <c r="J307" i="2" a="1"/>
  <c r="J307" i="2" s="1"/>
  <c r="I307" i="2" a="1"/>
  <c r="I307" i="2" s="1"/>
  <c r="H307" i="2" a="1"/>
  <c r="H307" i="2" s="1"/>
  <c r="K306" i="2" a="1"/>
  <c r="K306" i="2" s="1"/>
  <c r="J306" i="2" a="1"/>
  <c r="J306" i="2" s="1"/>
  <c r="I306" i="2" a="1"/>
  <c r="I306" i="2" s="1"/>
  <c r="H306" i="2" a="1"/>
  <c r="H306" i="2" s="1"/>
  <c r="K305" i="2" a="1"/>
  <c r="K305" i="2" s="1"/>
  <c r="J305" i="2" a="1"/>
  <c r="J305" i="2" s="1"/>
  <c r="I305" i="2" a="1"/>
  <c r="I305" i="2" s="1"/>
  <c r="H305" i="2" a="1"/>
  <c r="H305" i="2" s="1"/>
  <c r="K304" i="2" a="1"/>
  <c r="K304" i="2" s="1"/>
  <c r="J304" i="2" a="1"/>
  <c r="J304" i="2" s="1"/>
  <c r="I304" i="2" a="1"/>
  <c r="I304" i="2" s="1"/>
  <c r="H304" i="2" a="1"/>
  <c r="H304" i="2" s="1"/>
  <c r="K303" i="2" a="1"/>
  <c r="K303" i="2" s="1"/>
  <c r="J303" i="2" a="1"/>
  <c r="J303" i="2" s="1"/>
  <c r="I303" i="2" a="1"/>
  <c r="I303" i="2" s="1"/>
  <c r="H303" i="2" a="1"/>
  <c r="H303" i="2" s="1"/>
  <c r="K302" i="2" a="1"/>
  <c r="K302" i="2" s="1"/>
  <c r="J302" i="2" a="1"/>
  <c r="J302" i="2" s="1"/>
  <c r="I302" i="2" a="1"/>
  <c r="I302" i="2" s="1"/>
  <c r="H302" i="2" a="1"/>
  <c r="H302" i="2" s="1"/>
  <c r="K301" i="2" a="1"/>
  <c r="K301" i="2" s="1"/>
  <c r="J301" i="2" a="1"/>
  <c r="J301" i="2" s="1"/>
  <c r="I301" i="2" a="1"/>
  <c r="I301" i="2" s="1"/>
  <c r="H301" i="2" a="1"/>
  <c r="H301" i="2" s="1"/>
  <c r="K300" i="2" a="1"/>
  <c r="K300" i="2" s="1"/>
  <c r="J300" i="2" a="1"/>
  <c r="J300" i="2" s="1"/>
  <c r="I300" i="2" a="1"/>
  <c r="I300" i="2" s="1"/>
  <c r="H300" i="2" a="1"/>
  <c r="H300" i="2" s="1"/>
  <c r="K299" i="2" a="1"/>
  <c r="K299" i="2" s="1"/>
  <c r="J299" i="2" a="1"/>
  <c r="J299" i="2" s="1"/>
  <c r="I299" i="2" a="1"/>
  <c r="I299" i="2" s="1"/>
  <c r="H299" i="2" a="1"/>
  <c r="H299" i="2" s="1"/>
  <c r="K298" i="2" a="1"/>
  <c r="K298" i="2" s="1"/>
  <c r="J298" i="2" a="1"/>
  <c r="J298" i="2" s="1"/>
  <c r="I298" i="2" a="1"/>
  <c r="I298" i="2" s="1"/>
  <c r="H298" i="2" a="1"/>
  <c r="H298" i="2" s="1"/>
  <c r="K297" i="2" a="1"/>
  <c r="K297" i="2" s="1"/>
  <c r="J297" i="2" a="1"/>
  <c r="J297" i="2" s="1"/>
  <c r="I297" i="2" a="1"/>
  <c r="I297" i="2" s="1"/>
  <c r="H297" i="2" a="1"/>
  <c r="H297" i="2" s="1"/>
  <c r="K296" i="2" a="1"/>
  <c r="K296" i="2" s="1"/>
  <c r="J296" i="2" a="1"/>
  <c r="J296" i="2" s="1"/>
  <c r="I296" i="2" a="1"/>
  <c r="I296" i="2" s="1"/>
  <c r="H296" i="2" a="1"/>
  <c r="H296" i="2" s="1"/>
  <c r="K295" i="2" a="1"/>
  <c r="K295" i="2" s="1"/>
  <c r="J295" i="2" a="1"/>
  <c r="J295" i="2" s="1"/>
  <c r="I295" i="2" a="1"/>
  <c r="I295" i="2" s="1"/>
  <c r="H295" i="2" a="1"/>
  <c r="H295" i="2" s="1"/>
  <c r="K294" i="2" a="1"/>
  <c r="K294" i="2" s="1"/>
  <c r="J294" i="2" a="1"/>
  <c r="J294" i="2" s="1"/>
  <c r="I294" i="2" a="1"/>
  <c r="I294" i="2" s="1"/>
  <c r="H294" i="2" a="1"/>
  <c r="H294" i="2" s="1"/>
  <c r="K293" i="2" a="1"/>
  <c r="K293" i="2" s="1"/>
  <c r="J293" i="2" a="1"/>
  <c r="J293" i="2" s="1"/>
  <c r="I293" i="2" a="1"/>
  <c r="I293" i="2" s="1"/>
  <c r="H293" i="2" a="1"/>
  <c r="H293" i="2" s="1"/>
  <c r="K292" i="2" a="1"/>
  <c r="K292" i="2" s="1"/>
  <c r="J292" i="2" a="1"/>
  <c r="J292" i="2" s="1"/>
  <c r="I292" i="2" a="1"/>
  <c r="I292" i="2" s="1"/>
  <c r="H292" i="2" a="1"/>
  <c r="H292" i="2" s="1"/>
  <c r="K291" i="2" a="1"/>
  <c r="K291" i="2" s="1"/>
  <c r="J291" i="2" a="1"/>
  <c r="J291" i="2" s="1"/>
  <c r="I291" i="2" a="1"/>
  <c r="I291" i="2" s="1"/>
  <c r="H291" i="2" a="1"/>
  <c r="H291" i="2" s="1"/>
  <c r="K290" i="2" a="1"/>
  <c r="K290" i="2" s="1"/>
  <c r="J290" i="2" a="1"/>
  <c r="J290" i="2" s="1"/>
  <c r="I290" i="2" a="1"/>
  <c r="I290" i="2" s="1"/>
  <c r="H290" i="2" a="1"/>
  <c r="H290" i="2" s="1"/>
  <c r="K289" i="2" a="1"/>
  <c r="K289" i="2" s="1"/>
  <c r="J289" i="2" a="1"/>
  <c r="J289" i="2" s="1"/>
  <c r="I289" i="2" a="1"/>
  <c r="I289" i="2" s="1"/>
  <c r="H289" i="2" a="1"/>
  <c r="H289" i="2" s="1"/>
  <c r="K288" i="2" a="1"/>
  <c r="K288" i="2" s="1"/>
  <c r="J288" i="2" a="1"/>
  <c r="J288" i="2" s="1"/>
  <c r="I288" i="2" a="1"/>
  <c r="I288" i="2" s="1"/>
  <c r="H288" i="2" a="1"/>
  <c r="H288" i="2" s="1"/>
  <c r="K287" i="2" a="1"/>
  <c r="K287" i="2" s="1"/>
  <c r="J287" i="2" a="1"/>
  <c r="J287" i="2" s="1"/>
  <c r="I287" i="2" a="1"/>
  <c r="I287" i="2" s="1"/>
  <c r="H287" i="2" a="1"/>
  <c r="H287" i="2" s="1"/>
  <c r="K286" i="2" a="1"/>
  <c r="K286" i="2" s="1"/>
  <c r="J286" i="2" a="1"/>
  <c r="J286" i="2" s="1"/>
  <c r="I286" i="2" a="1"/>
  <c r="I286" i="2" s="1"/>
  <c r="H286" i="2" a="1"/>
  <c r="H286" i="2" s="1"/>
  <c r="K285" i="2" a="1"/>
  <c r="K285" i="2" s="1"/>
  <c r="J285" i="2" a="1"/>
  <c r="J285" i="2" s="1"/>
  <c r="I285" i="2" a="1"/>
  <c r="I285" i="2" s="1"/>
  <c r="H285" i="2" a="1"/>
  <c r="H285" i="2" s="1"/>
  <c r="K284" i="2" a="1"/>
  <c r="K284" i="2" s="1"/>
  <c r="J284" i="2" a="1"/>
  <c r="J284" i="2" s="1"/>
  <c r="I284" i="2" a="1"/>
  <c r="I284" i="2" s="1"/>
  <c r="H284" i="2" a="1"/>
  <c r="H284" i="2" s="1"/>
  <c r="K283" i="2" a="1"/>
  <c r="K283" i="2" s="1"/>
  <c r="J283" i="2" a="1"/>
  <c r="J283" i="2" s="1"/>
  <c r="I283" i="2" a="1"/>
  <c r="I283" i="2" s="1"/>
  <c r="H283" i="2" a="1"/>
  <c r="H283" i="2" s="1"/>
  <c r="K282" i="2" a="1"/>
  <c r="K282" i="2" s="1"/>
  <c r="J282" i="2" a="1"/>
  <c r="J282" i="2" s="1"/>
  <c r="I282" i="2" a="1"/>
  <c r="I282" i="2" s="1"/>
  <c r="H282" i="2" a="1"/>
  <c r="H282" i="2" s="1"/>
  <c r="K281" i="2" a="1"/>
  <c r="K281" i="2" s="1"/>
  <c r="J281" i="2" a="1"/>
  <c r="J281" i="2" s="1"/>
  <c r="I281" i="2" a="1"/>
  <c r="I281" i="2" s="1"/>
  <c r="H281" i="2" a="1"/>
  <c r="H281" i="2" s="1"/>
  <c r="K280" i="2" a="1"/>
  <c r="K280" i="2" s="1"/>
  <c r="J280" i="2" a="1"/>
  <c r="J280" i="2" s="1"/>
  <c r="I280" i="2" a="1"/>
  <c r="I280" i="2" s="1"/>
  <c r="H280" i="2" a="1"/>
  <c r="H280" i="2" s="1"/>
  <c r="K279" i="2" a="1"/>
  <c r="K279" i="2" s="1"/>
  <c r="J279" i="2" a="1"/>
  <c r="J279" i="2" s="1"/>
  <c r="I279" i="2" a="1"/>
  <c r="I279" i="2" s="1"/>
  <c r="H279" i="2" a="1"/>
  <c r="H279" i="2" s="1"/>
  <c r="K278" i="2" a="1"/>
  <c r="K278" i="2" s="1"/>
  <c r="J278" i="2" a="1"/>
  <c r="J278" i="2" s="1"/>
  <c r="I278" i="2" a="1"/>
  <c r="I278" i="2" s="1"/>
  <c r="H278" i="2" a="1"/>
  <c r="H278" i="2" s="1"/>
  <c r="K277" i="2" a="1"/>
  <c r="K277" i="2" s="1"/>
  <c r="J277" i="2" a="1"/>
  <c r="J277" i="2" s="1"/>
  <c r="I277" i="2" a="1"/>
  <c r="I277" i="2" s="1"/>
  <c r="H277" i="2" a="1"/>
  <c r="H277" i="2" s="1"/>
  <c r="K276" i="2" a="1"/>
  <c r="K276" i="2" s="1"/>
  <c r="J276" i="2" a="1"/>
  <c r="J276" i="2" s="1"/>
  <c r="I276" i="2" a="1"/>
  <c r="I276" i="2" s="1"/>
  <c r="H276" i="2" a="1"/>
  <c r="H276" i="2" s="1"/>
  <c r="K275" i="2" a="1"/>
  <c r="K275" i="2" s="1"/>
  <c r="J275" i="2" a="1"/>
  <c r="J275" i="2" s="1"/>
  <c r="I275" i="2" a="1"/>
  <c r="I275" i="2" s="1"/>
  <c r="H275" i="2" a="1"/>
  <c r="H275" i="2" s="1"/>
  <c r="K274" i="2" a="1"/>
  <c r="K274" i="2" s="1"/>
  <c r="J274" i="2" a="1"/>
  <c r="J274" i="2" s="1"/>
  <c r="I274" i="2" a="1"/>
  <c r="I274" i="2" s="1"/>
  <c r="H274" i="2" a="1"/>
  <c r="H274" i="2" s="1"/>
  <c r="K273" i="2" a="1"/>
  <c r="K273" i="2" s="1"/>
  <c r="J273" i="2" a="1"/>
  <c r="J273" i="2" s="1"/>
  <c r="I273" i="2" a="1"/>
  <c r="I273" i="2" s="1"/>
  <c r="H273" i="2" a="1"/>
  <c r="H273" i="2" s="1"/>
  <c r="K272" i="2" a="1"/>
  <c r="K272" i="2" s="1"/>
  <c r="J272" i="2" a="1"/>
  <c r="J272" i="2" s="1"/>
  <c r="I272" i="2" a="1"/>
  <c r="I272" i="2" s="1"/>
  <c r="H272" i="2" a="1"/>
  <c r="H272" i="2" s="1"/>
  <c r="K271" i="2" a="1"/>
  <c r="K271" i="2" s="1"/>
  <c r="J271" i="2" a="1"/>
  <c r="J271" i="2" s="1"/>
  <c r="I271" i="2" a="1"/>
  <c r="I271" i="2" s="1"/>
  <c r="H271" i="2" a="1"/>
  <c r="H271" i="2" s="1"/>
  <c r="K270" i="2" a="1"/>
  <c r="K270" i="2" s="1"/>
  <c r="J270" i="2" a="1"/>
  <c r="J270" i="2" s="1"/>
  <c r="I270" i="2" a="1"/>
  <c r="I270" i="2" s="1"/>
  <c r="H270" i="2" a="1"/>
  <c r="H270" i="2" s="1"/>
  <c r="K269" i="2" a="1"/>
  <c r="K269" i="2" s="1"/>
  <c r="J269" i="2" a="1"/>
  <c r="J269" i="2" s="1"/>
  <c r="I269" i="2" a="1"/>
  <c r="I269" i="2" s="1"/>
  <c r="H269" i="2" a="1"/>
  <c r="H269" i="2" s="1"/>
  <c r="K268" i="2" a="1"/>
  <c r="K268" i="2" s="1"/>
  <c r="J268" i="2" a="1"/>
  <c r="J268" i="2" s="1"/>
  <c r="I268" i="2" a="1"/>
  <c r="I268" i="2" s="1"/>
  <c r="H268" i="2" a="1"/>
  <c r="H268" i="2" s="1"/>
  <c r="K267" i="2" a="1"/>
  <c r="K267" i="2" s="1"/>
  <c r="J267" i="2" a="1"/>
  <c r="J267" i="2" s="1"/>
  <c r="I267" i="2" a="1"/>
  <c r="I267" i="2" s="1"/>
  <c r="H267" i="2" a="1"/>
  <c r="H267" i="2" s="1"/>
  <c r="K266" i="2" a="1"/>
  <c r="K266" i="2" s="1"/>
  <c r="J266" i="2" a="1"/>
  <c r="J266" i="2" s="1"/>
  <c r="I266" i="2" a="1"/>
  <c r="I266" i="2" s="1"/>
  <c r="H266" i="2" a="1"/>
  <c r="H266" i="2" s="1"/>
  <c r="K265" i="2" a="1"/>
  <c r="K265" i="2" s="1"/>
  <c r="J265" i="2" a="1"/>
  <c r="J265" i="2" s="1"/>
  <c r="I265" i="2" a="1"/>
  <c r="I265" i="2" s="1"/>
  <c r="H265" i="2" a="1"/>
  <c r="H265" i="2" s="1"/>
  <c r="K264" i="2" a="1"/>
  <c r="K264" i="2" s="1"/>
  <c r="J264" i="2" a="1"/>
  <c r="J264" i="2" s="1"/>
  <c r="I264" i="2" a="1"/>
  <c r="I264" i="2" s="1"/>
  <c r="H264" i="2" a="1"/>
  <c r="H264" i="2" s="1"/>
  <c r="K263" i="2" a="1"/>
  <c r="K263" i="2" s="1"/>
  <c r="J263" i="2" a="1"/>
  <c r="J263" i="2" s="1"/>
  <c r="I263" i="2" a="1"/>
  <c r="I263" i="2" s="1"/>
  <c r="H263" i="2" a="1"/>
  <c r="H263" i="2" s="1"/>
  <c r="K262" i="2" a="1"/>
  <c r="K262" i="2" s="1"/>
  <c r="J262" i="2" a="1"/>
  <c r="J262" i="2" s="1"/>
  <c r="I262" i="2" a="1"/>
  <c r="I262" i="2" s="1"/>
  <c r="H262" i="2" a="1"/>
  <c r="H262" i="2" s="1"/>
  <c r="K261" i="2" a="1"/>
  <c r="K261" i="2" s="1"/>
  <c r="J261" i="2" a="1"/>
  <c r="J261" i="2" s="1"/>
  <c r="I261" i="2" a="1"/>
  <c r="I261" i="2" s="1"/>
  <c r="H261" i="2" a="1"/>
  <c r="H261" i="2" s="1"/>
  <c r="K260" i="2" a="1"/>
  <c r="K260" i="2" s="1"/>
  <c r="J260" i="2" a="1"/>
  <c r="J260" i="2" s="1"/>
  <c r="I260" i="2" a="1"/>
  <c r="I260" i="2" s="1"/>
  <c r="H260" i="2" a="1"/>
  <c r="H260" i="2" s="1"/>
  <c r="K259" i="2" a="1"/>
  <c r="K259" i="2" s="1"/>
  <c r="J259" i="2" a="1"/>
  <c r="J259" i="2" s="1"/>
  <c r="I259" i="2" a="1"/>
  <c r="I259" i="2" s="1"/>
  <c r="H259" i="2" a="1"/>
  <c r="H259" i="2" s="1"/>
  <c r="K258" i="2" a="1"/>
  <c r="K258" i="2" s="1"/>
  <c r="J258" i="2" a="1"/>
  <c r="J258" i="2" s="1"/>
  <c r="I258" i="2" a="1"/>
  <c r="I258" i="2" s="1"/>
  <c r="H258" i="2" a="1"/>
  <c r="H258" i="2" s="1"/>
  <c r="K257" i="2" a="1"/>
  <c r="K257" i="2" s="1"/>
  <c r="J257" i="2" a="1"/>
  <c r="J257" i="2" s="1"/>
  <c r="I257" i="2" a="1"/>
  <c r="I257" i="2" s="1"/>
  <c r="H257" i="2" a="1"/>
  <c r="H257" i="2" s="1"/>
  <c r="K256" i="2" a="1"/>
  <c r="K256" i="2" s="1"/>
  <c r="J256" i="2" a="1"/>
  <c r="J256" i="2" s="1"/>
  <c r="I256" i="2" a="1"/>
  <c r="I256" i="2" s="1"/>
  <c r="H256" i="2" a="1"/>
  <c r="H256" i="2" s="1"/>
  <c r="K255" i="2" a="1"/>
  <c r="K255" i="2" s="1"/>
  <c r="J255" i="2" a="1"/>
  <c r="J255" i="2" s="1"/>
  <c r="I255" i="2" a="1"/>
  <c r="I255" i="2" s="1"/>
  <c r="H255" i="2" a="1"/>
  <c r="H255" i="2" s="1"/>
  <c r="K254" i="2" a="1"/>
  <c r="K254" i="2" s="1"/>
  <c r="J254" i="2" a="1"/>
  <c r="J254" i="2" s="1"/>
  <c r="I254" i="2" a="1"/>
  <c r="I254" i="2" s="1"/>
  <c r="H254" i="2" a="1"/>
  <c r="H254" i="2" s="1"/>
  <c r="K253" i="2" a="1"/>
  <c r="K253" i="2" s="1"/>
  <c r="J253" i="2" a="1"/>
  <c r="J253" i="2" s="1"/>
  <c r="I253" i="2" a="1"/>
  <c r="I253" i="2" s="1"/>
  <c r="H253" i="2" a="1"/>
  <c r="H253" i="2" s="1"/>
  <c r="K252" i="2" a="1"/>
  <c r="K252" i="2" s="1"/>
  <c r="J252" i="2" a="1"/>
  <c r="J252" i="2" s="1"/>
  <c r="I252" i="2" a="1"/>
  <c r="I252" i="2" s="1"/>
  <c r="H252" i="2" a="1"/>
  <c r="H252" i="2" s="1"/>
  <c r="K251" i="2" a="1"/>
  <c r="K251" i="2" s="1"/>
  <c r="J251" i="2" a="1"/>
  <c r="J251" i="2" s="1"/>
  <c r="I251" i="2" a="1"/>
  <c r="I251" i="2" s="1"/>
  <c r="H251" i="2" a="1"/>
  <c r="H251" i="2" s="1"/>
  <c r="K250" i="2" a="1"/>
  <c r="K250" i="2" s="1"/>
  <c r="J250" i="2" a="1"/>
  <c r="J250" i="2" s="1"/>
  <c r="I250" i="2" a="1"/>
  <c r="I250" i="2" s="1"/>
  <c r="H250" i="2" a="1"/>
  <c r="H250" i="2" s="1"/>
  <c r="K249" i="2" a="1"/>
  <c r="K249" i="2" s="1"/>
  <c r="J249" i="2" a="1"/>
  <c r="J249" i="2" s="1"/>
  <c r="I249" i="2" a="1"/>
  <c r="I249" i="2" s="1"/>
  <c r="H249" i="2" a="1"/>
  <c r="H249" i="2" s="1"/>
  <c r="K248" i="2" a="1"/>
  <c r="K248" i="2" s="1"/>
  <c r="J248" i="2" a="1"/>
  <c r="J248" i="2" s="1"/>
  <c r="I248" i="2" a="1"/>
  <c r="I248" i="2" s="1"/>
  <c r="H248" i="2" a="1"/>
  <c r="H248" i="2" s="1"/>
  <c r="K247" i="2" a="1"/>
  <c r="K247" i="2" s="1"/>
  <c r="J247" i="2" a="1"/>
  <c r="J247" i="2" s="1"/>
  <c r="I247" i="2" a="1"/>
  <c r="I247" i="2" s="1"/>
  <c r="H247" i="2" a="1"/>
  <c r="H247" i="2" s="1"/>
  <c r="K246" i="2" a="1"/>
  <c r="K246" i="2" s="1"/>
  <c r="J246" i="2" a="1"/>
  <c r="J246" i="2" s="1"/>
  <c r="I246" i="2" a="1"/>
  <c r="I246" i="2" s="1"/>
  <c r="H246" i="2" a="1"/>
  <c r="H246" i="2" s="1"/>
  <c r="K245" i="2" a="1"/>
  <c r="K245" i="2" s="1"/>
  <c r="J245" i="2" a="1"/>
  <c r="J245" i="2" s="1"/>
  <c r="I245" i="2" a="1"/>
  <c r="I245" i="2" s="1"/>
  <c r="H245" i="2" a="1"/>
  <c r="H245" i="2" s="1"/>
  <c r="K244" i="2" a="1"/>
  <c r="K244" i="2" s="1"/>
  <c r="J244" i="2" a="1"/>
  <c r="J244" i="2" s="1"/>
  <c r="I244" i="2" a="1"/>
  <c r="I244" i="2" s="1"/>
  <c r="H244" i="2" a="1"/>
  <c r="H244" i="2" s="1"/>
  <c r="K243" i="2" a="1"/>
  <c r="K243" i="2" s="1"/>
  <c r="J243" i="2" a="1"/>
  <c r="J243" i="2" s="1"/>
  <c r="I243" i="2" a="1"/>
  <c r="I243" i="2" s="1"/>
  <c r="H243" i="2" a="1"/>
  <c r="H243" i="2" s="1"/>
  <c r="K242" i="2" a="1"/>
  <c r="K242" i="2" s="1"/>
  <c r="J242" i="2" a="1"/>
  <c r="J242" i="2" s="1"/>
  <c r="I242" i="2" a="1"/>
  <c r="I242" i="2" s="1"/>
  <c r="H242" i="2" a="1"/>
  <c r="H242" i="2" s="1"/>
  <c r="K241" i="2" a="1"/>
  <c r="K241" i="2" s="1"/>
  <c r="J241" i="2" a="1"/>
  <c r="J241" i="2" s="1"/>
  <c r="I241" i="2" a="1"/>
  <c r="I241" i="2" s="1"/>
  <c r="H241" i="2" a="1"/>
  <c r="H241" i="2" s="1"/>
  <c r="K240" i="2" a="1"/>
  <c r="K240" i="2" s="1"/>
  <c r="J240" i="2" a="1"/>
  <c r="J240" i="2" s="1"/>
  <c r="I240" i="2" a="1"/>
  <c r="I240" i="2" s="1"/>
  <c r="H240" i="2" a="1"/>
  <c r="H240" i="2" s="1"/>
  <c r="K239" i="2" a="1"/>
  <c r="K239" i="2" s="1"/>
  <c r="J239" i="2" a="1"/>
  <c r="J239" i="2" s="1"/>
  <c r="I239" i="2" a="1"/>
  <c r="I239" i="2" s="1"/>
  <c r="H239" i="2" a="1"/>
  <c r="H239" i="2" s="1"/>
  <c r="K238" i="2" a="1"/>
  <c r="K238" i="2" s="1"/>
  <c r="J238" i="2" a="1"/>
  <c r="J238" i="2" s="1"/>
  <c r="I238" i="2" a="1"/>
  <c r="I238" i="2" s="1"/>
  <c r="H238" i="2" a="1"/>
  <c r="H238" i="2" s="1"/>
  <c r="K237" i="2" a="1"/>
  <c r="K237" i="2" s="1"/>
  <c r="J237" i="2" a="1"/>
  <c r="J237" i="2" s="1"/>
  <c r="I237" i="2" a="1"/>
  <c r="I237" i="2" s="1"/>
  <c r="H237" i="2" a="1"/>
  <c r="H237" i="2" s="1"/>
  <c r="K236" i="2" a="1"/>
  <c r="K236" i="2" s="1"/>
  <c r="J236" i="2" a="1"/>
  <c r="J236" i="2" s="1"/>
  <c r="I236" i="2" a="1"/>
  <c r="I236" i="2" s="1"/>
  <c r="H236" i="2" a="1"/>
  <c r="H236" i="2" s="1"/>
  <c r="K235" i="2" a="1"/>
  <c r="K235" i="2" s="1"/>
  <c r="J235" i="2" a="1"/>
  <c r="J235" i="2" s="1"/>
  <c r="I235" i="2" a="1"/>
  <c r="I235" i="2" s="1"/>
  <c r="H235" i="2" a="1"/>
  <c r="H235" i="2" s="1"/>
  <c r="K234" i="2" a="1"/>
  <c r="K234" i="2" s="1"/>
  <c r="J234" i="2" a="1"/>
  <c r="J234" i="2" s="1"/>
  <c r="I234" i="2" a="1"/>
  <c r="I234" i="2" s="1"/>
  <c r="H234" i="2" a="1"/>
  <c r="H234" i="2" s="1"/>
  <c r="K233" i="2" a="1"/>
  <c r="K233" i="2" s="1"/>
  <c r="J233" i="2" a="1"/>
  <c r="J233" i="2" s="1"/>
  <c r="I233" i="2" a="1"/>
  <c r="I233" i="2" s="1"/>
  <c r="H233" i="2" a="1"/>
  <c r="H233" i="2" s="1"/>
  <c r="K232" i="2" a="1"/>
  <c r="K232" i="2" s="1"/>
  <c r="J232" i="2" a="1"/>
  <c r="J232" i="2" s="1"/>
  <c r="I232" i="2" a="1"/>
  <c r="I232" i="2" s="1"/>
  <c r="H232" i="2" a="1"/>
  <c r="H232" i="2" s="1"/>
  <c r="K231" i="2" a="1"/>
  <c r="K231" i="2" s="1"/>
  <c r="J231" i="2" a="1"/>
  <c r="J231" i="2" s="1"/>
  <c r="I231" i="2" a="1"/>
  <c r="I231" i="2" s="1"/>
  <c r="H231" i="2" a="1"/>
  <c r="H231" i="2" s="1"/>
  <c r="K230" i="2" a="1"/>
  <c r="K230" i="2" s="1"/>
  <c r="J230" i="2" a="1"/>
  <c r="J230" i="2" s="1"/>
  <c r="I230" i="2" a="1"/>
  <c r="I230" i="2" s="1"/>
  <c r="H230" i="2" a="1"/>
  <c r="H230" i="2" s="1"/>
  <c r="K229" i="2" a="1"/>
  <c r="K229" i="2" s="1"/>
  <c r="J229" i="2" a="1"/>
  <c r="J229" i="2" s="1"/>
  <c r="I229" i="2" a="1"/>
  <c r="I229" i="2" s="1"/>
  <c r="H229" i="2" a="1"/>
  <c r="H229" i="2" s="1"/>
  <c r="K228" i="2" a="1"/>
  <c r="K228" i="2" s="1"/>
  <c r="J228" i="2" a="1"/>
  <c r="J228" i="2" s="1"/>
  <c r="I228" i="2" a="1"/>
  <c r="I228" i="2" s="1"/>
  <c r="H228" i="2" a="1"/>
  <c r="H228" i="2" s="1"/>
  <c r="K227" i="2" a="1"/>
  <c r="K227" i="2" s="1"/>
  <c r="J227" i="2" a="1"/>
  <c r="J227" i="2" s="1"/>
  <c r="I227" i="2" a="1"/>
  <c r="I227" i="2" s="1"/>
  <c r="H227" i="2" a="1"/>
  <c r="H227" i="2" s="1"/>
  <c r="K226" i="2" a="1"/>
  <c r="K226" i="2" s="1"/>
  <c r="J226" i="2" a="1"/>
  <c r="J226" i="2" s="1"/>
  <c r="I226" i="2" a="1"/>
  <c r="I226" i="2" s="1"/>
  <c r="H226" i="2" a="1"/>
  <c r="H226" i="2" s="1"/>
  <c r="K225" i="2" a="1"/>
  <c r="K225" i="2" s="1"/>
  <c r="J225" i="2" a="1"/>
  <c r="J225" i="2" s="1"/>
  <c r="I225" i="2" a="1"/>
  <c r="I225" i="2" s="1"/>
  <c r="H225" i="2" a="1"/>
  <c r="H225" i="2" s="1"/>
  <c r="K224" i="2" a="1"/>
  <c r="K224" i="2" s="1"/>
  <c r="J224" i="2" a="1"/>
  <c r="J224" i="2" s="1"/>
  <c r="I224" i="2" a="1"/>
  <c r="I224" i="2" s="1"/>
  <c r="H224" i="2" a="1"/>
  <c r="H224" i="2" s="1"/>
  <c r="K223" i="2" a="1"/>
  <c r="K223" i="2" s="1"/>
  <c r="J223" i="2" a="1"/>
  <c r="J223" i="2" s="1"/>
  <c r="I223" i="2" a="1"/>
  <c r="I223" i="2" s="1"/>
  <c r="H223" i="2" a="1"/>
  <c r="H223" i="2" s="1"/>
  <c r="K222" i="2" a="1"/>
  <c r="K222" i="2" s="1"/>
  <c r="J222" i="2" a="1"/>
  <c r="J222" i="2" s="1"/>
  <c r="I222" i="2" a="1"/>
  <c r="I222" i="2" s="1"/>
  <c r="H222" i="2" a="1"/>
  <c r="H222" i="2" s="1"/>
  <c r="K221" i="2" a="1"/>
  <c r="K221" i="2" s="1"/>
  <c r="J221" i="2" a="1"/>
  <c r="J221" i="2" s="1"/>
  <c r="I221" i="2" a="1"/>
  <c r="I221" i="2" s="1"/>
  <c r="H221" i="2" a="1"/>
  <c r="H221" i="2" s="1"/>
  <c r="K220" i="2" a="1"/>
  <c r="K220" i="2" s="1"/>
  <c r="J220" i="2" a="1"/>
  <c r="J220" i="2" s="1"/>
  <c r="I220" i="2" a="1"/>
  <c r="I220" i="2" s="1"/>
  <c r="H220" i="2" a="1"/>
  <c r="H220" i="2" s="1"/>
  <c r="K219" i="2" a="1"/>
  <c r="K219" i="2" s="1"/>
  <c r="J219" i="2" a="1"/>
  <c r="J219" i="2" s="1"/>
  <c r="I219" i="2" a="1"/>
  <c r="I219" i="2" s="1"/>
  <c r="H219" i="2" a="1"/>
  <c r="H219" i="2" s="1"/>
  <c r="K218" i="2" a="1"/>
  <c r="K218" i="2" s="1"/>
  <c r="J218" i="2" a="1"/>
  <c r="J218" i="2" s="1"/>
  <c r="I218" i="2" a="1"/>
  <c r="I218" i="2" s="1"/>
  <c r="H218" i="2" a="1"/>
  <c r="H218" i="2" s="1"/>
  <c r="K217" i="2" a="1"/>
  <c r="K217" i="2" s="1"/>
  <c r="J217" i="2" a="1"/>
  <c r="J217" i="2" s="1"/>
  <c r="I217" i="2" a="1"/>
  <c r="I217" i="2" s="1"/>
  <c r="H217" i="2" a="1"/>
  <c r="H217" i="2" s="1"/>
  <c r="K216" i="2" a="1"/>
  <c r="K216" i="2" s="1"/>
  <c r="J216" i="2" a="1"/>
  <c r="J216" i="2" s="1"/>
  <c r="I216" i="2" a="1"/>
  <c r="I216" i="2" s="1"/>
  <c r="H216" i="2" a="1"/>
  <c r="H216" i="2" s="1"/>
  <c r="K215" i="2" a="1"/>
  <c r="K215" i="2" s="1"/>
  <c r="J215" i="2" a="1"/>
  <c r="J215" i="2" s="1"/>
  <c r="I215" i="2" a="1"/>
  <c r="I215" i="2" s="1"/>
  <c r="H215" i="2" a="1"/>
  <c r="H215" i="2" s="1"/>
  <c r="K214" i="2" a="1"/>
  <c r="K214" i="2" s="1"/>
  <c r="J214" i="2" a="1"/>
  <c r="J214" i="2" s="1"/>
  <c r="I214" i="2" a="1"/>
  <c r="I214" i="2" s="1"/>
  <c r="H214" i="2" a="1"/>
  <c r="H214" i="2" s="1"/>
  <c r="K213" i="2" a="1"/>
  <c r="K213" i="2" s="1"/>
  <c r="J213" i="2" a="1"/>
  <c r="J213" i="2" s="1"/>
  <c r="I213" i="2" a="1"/>
  <c r="I213" i="2" s="1"/>
  <c r="H213" i="2" a="1"/>
  <c r="H213" i="2" s="1"/>
  <c r="K212" i="2" a="1"/>
  <c r="K212" i="2" s="1"/>
  <c r="J212" i="2" a="1"/>
  <c r="J212" i="2" s="1"/>
  <c r="I212" i="2" a="1"/>
  <c r="I212" i="2" s="1"/>
  <c r="H212" i="2" a="1"/>
  <c r="H212" i="2" s="1"/>
  <c r="K211" i="2" a="1"/>
  <c r="K211" i="2" s="1"/>
  <c r="J211" i="2" a="1"/>
  <c r="J211" i="2" s="1"/>
  <c r="I211" i="2" a="1"/>
  <c r="I211" i="2" s="1"/>
  <c r="H211" i="2" a="1"/>
  <c r="H211" i="2" s="1"/>
  <c r="K210" i="2" a="1"/>
  <c r="K210" i="2" s="1"/>
  <c r="J210" i="2" a="1"/>
  <c r="J210" i="2" s="1"/>
  <c r="I210" i="2" a="1"/>
  <c r="I210" i="2" s="1"/>
  <c r="H210" i="2" a="1"/>
  <c r="H210" i="2" s="1"/>
  <c r="K209" i="2" a="1"/>
  <c r="K209" i="2" s="1"/>
  <c r="J209" i="2" a="1"/>
  <c r="J209" i="2" s="1"/>
  <c r="I209" i="2" a="1"/>
  <c r="I209" i="2" s="1"/>
  <c r="H209" i="2" a="1"/>
  <c r="H209" i="2" s="1"/>
  <c r="K208" i="2" a="1"/>
  <c r="K208" i="2" s="1"/>
  <c r="J208" i="2" a="1"/>
  <c r="J208" i="2" s="1"/>
  <c r="I208" i="2" a="1"/>
  <c r="I208" i="2" s="1"/>
  <c r="H208" i="2" a="1"/>
  <c r="H208" i="2" s="1"/>
  <c r="K207" i="2" a="1"/>
  <c r="K207" i="2" s="1"/>
  <c r="J207" i="2" a="1"/>
  <c r="J207" i="2" s="1"/>
  <c r="I207" i="2" a="1"/>
  <c r="I207" i="2" s="1"/>
  <c r="H207" i="2" a="1"/>
  <c r="H207" i="2" s="1"/>
  <c r="K206" i="2" a="1"/>
  <c r="K206" i="2" s="1"/>
  <c r="J206" i="2" a="1"/>
  <c r="J206" i="2" s="1"/>
  <c r="I206" i="2" a="1"/>
  <c r="I206" i="2" s="1"/>
  <c r="H206" i="2" a="1"/>
  <c r="H206" i="2" s="1"/>
  <c r="K205" i="2" a="1"/>
  <c r="K205" i="2" s="1"/>
  <c r="J205" i="2" a="1"/>
  <c r="J205" i="2" s="1"/>
  <c r="I205" i="2" a="1"/>
  <c r="I205" i="2" s="1"/>
  <c r="H205" i="2" a="1"/>
  <c r="H205" i="2" s="1"/>
  <c r="K204" i="2" a="1"/>
  <c r="K204" i="2" s="1"/>
  <c r="J204" i="2" a="1"/>
  <c r="J204" i="2" s="1"/>
  <c r="I204" i="2" a="1"/>
  <c r="I204" i="2" s="1"/>
  <c r="H204" i="2" a="1"/>
  <c r="H204" i="2" s="1"/>
  <c r="K203" i="2" a="1"/>
  <c r="K203" i="2" s="1"/>
  <c r="J203" i="2" a="1"/>
  <c r="J203" i="2" s="1"/>
  <c r="I203" i="2" a="1"/>
  <c r="I203" i="2" s="1"/>
  <c r="H203" i="2" a="1"/>
  <c r="H203" i="2" s="1"/>
  <c r="K202" i="2" a="1"/>
  <c r="K202" i="2" s="1"/>
  <c r="J202" i="2" a="1"/>
  <c r="J202" i="2" s="1"/>
  <c r="I202" i="2" a="1"/>
  <c r="I202" i="2" s="1"/>
  <c r="H202" i="2" a="1"/>
  <c r="H202" i="2" s="1"/>
  <c r="K201" i="2" a="1"/>
  <c r="K201" i="2" s="1"/>
  <c r="J201" i="2" a="1"/>
  <c r="J201" i="2" s="1"/>
  <c r="I201" i="2" a="1"/>
  <c r="I201" i="2" s="1"/>
  <c r="H201" i="2" a="1"/>
  <c r="H201" i="2" s="1"/>
  <c r="K200" i="2" a="1"/>
  <c r="K200" i="2" s="1"/>
  <c r="J200" i="2" a="1"/>
  <c r="J200" i="2" s="1"/>
  <c r="I200" i="2" a="1"/>
  <c r="I200" i="2" s="1"/>
  <c r="H200" i="2" a="1"/>
  <c r="H200" i="2" s="1"/>
  <c r="K199" i="2" a="1"/>
  <c r="K199" i="2" s="1"/>
  <c r="J199" i="2" a="1"/>
  <c r="J199" i="2" s="1"/>
  <c r="I199" i="2" a="1"/>
  <c r="I199" i="2" s="1"/>
  <c r="H199" i="2" a="1"/>
  <c r="H199" i="2" s="1"/>
  <c r="K198" i="2" a="1"/>
  <c r="K198" i="2" s="1"/>
  <c r="J198" i="2" a="1"/>
  <c r="J198" i="2" s="1"/>
  <c r="I198" i="2" a="1"/>
  <c r="I198" i="2" s="1"/>
  <c r="H198" i="2" a="1"/>
  <c r="H198" i="2" s="1"/>
  <c r="K197" i="2" a="1"/>
  <c r="K197" i="2" s="1"/>
  <c r="J197" i="2" a="1"/>
  <c r="J197" i="2" s="1"/>
  <c r="I197" i="2" a="1"/>
  <c r="I197" i="2" s="1"/>
  <c r="H197" i="2" a="1"/>
  <c r="H197" i="2" s="1"/>
  <c r="K196" i="2" a="1"/>
  <c r="K196" i="2" s="1"/>
  <c r="J196" i="2" a="1"/>
  <c r="J196" i="2" s="1"/>
  <c r="I196" i="2" a="1"/>
  <c r="I196" i="2" s="1"/>
  <c r="H196" i="2" a="1"/>
  <c r="H196" i="2" s="1"/>
  <c r="K195" i="2" a="1"/>
  <c r="K195" i="2" s="1"/>
  <c r="J195" i="2" a="1"/>
  <c r="J195" i="2" s="1"/>
  <c r="I195" i="2" a="1"/>
  <c r="I195" i="2" s="1"/>
  <c r="H195" i="2" a="1"/>
  <c r="H195" i="2" s="1"/>
  <c r="K194" i="2" a="1"/>
  <c r="K194" i="2" s="1"/>
  <c r="J194" i="2" a="1"/>
  <c r="J194" i="2" s="1"/>
  <c r="I194" i="2" a="1"/>
  <c r="I194" i="2" s="1"/>
  <c r="H194" i="2" a="1"/>
  <c r="H194" i="2" s="1"/>
  <c r="K193" i="2" a="1"/>
  <c r="K193" i="2" s="1"/>
  <c r="J193" i="2" a="1"/>
  <c r="J193" i="2" s="1"/>
  <c r="I193" i="2" a="1"/>
  <c r="I193" i="2" s="1"/>
  <c r="H193" i="2" a="1"/>
  <c r="H193" i="2" s="1"/>
  <c r="K192" i="2" a="1"/>
  <c r="K192" i="2" s="1"/>
  <c r="J192" i="2" a="1"/>
  <c r="J192" i="2" s="1"/>
  <c r="I192" i="2" a="1"/>
  <c r="I192" i="2" s="1"/>
  <c r="H192" i="2" a="1"/>
  <c r="H192" i="2" s="1"/>
  <c r="K191" i="2" a="1"/>
  <c r="K191" i="2" s="1"/>
  <c r="J191" i="2" a="1"/>
  <c r="J191" i="2" s="1"/>
  <c r="I191" i="2" a="1"/>
  <c r="I191" i="2" s="1"/>
  <c r="H191" i="2" a="1"/>
  <c r="H191" i="2" s="1"/>
  <c r="K190" i="2" a="1"/>
  <c r="K190" i="2" s="1"/>
  <c r="J190" i="2" a="1"/>
  <c r="J190" i="2" s="1"/>
  <c r="I190" i="2" a="1"/>
  <c r="I190" i="2" s="1"/>
  <c r="H190" i="2" a="1"/>
  <c r="H190" i="2" s="1"/>
  <c r="K189" i="2" a="1"/>
  <c r="K189" i="2" s="1"/>
  <c r="J189" i="2" a="1"/>
  <c r="J189" i="2" s="1"/>
  <c r="I189" i="2" a="1"/>
  <c r="I189" i="2" s="1"/>
  <c r="H189" i="2" a="1"/>
  <c r="H189" i="2" s="1"/>
  <c r="K188" i="2" a="1"/>
  <c r="K188" i="2" s="1"/>
  <c r="J188" i="2" a="1"/>
  <c r="J188" i="2" s="1"/>
  <c r="I188" i="2" a="1"/>
  <c r="I188" i="2" s="1"/>
  <c r="H188" i="2" a="1"/>
  <c r="H188" i="2" s="1"/>
  <c r="K187" i="2" a="1"/>
  <c r="K187" i="2" s="1"/>
  <c r="J187" i="2" a="1"/>
  <c r="J187" i="2" s="1"/>
  <c r="I187" i="2" a="1"/>
  <c r="I187" i="2" s="1"/>
  <c r="H187" i="2" a="1"/>
  <c r="H187" i="2" s="1"/>
  <c r="K186" i="2" a="1"/>
  <c r="K186" i="2" s="1"/>
  <c r="J186" i="2" a="1"/>
  <c r="J186" i="2" s="1"/>
  <c r="I186" i="2" a="1"/>
  <c r="I186" i="2" s="1"/>
  <c r="H186" i="2" a="1"/>
  <c r="H186" i="2" s="1"/>
  <c r="K185" i="2" a="1"/>
  <c r="K185" i="2" s="1"/>
  <c r="J185" i="2" a="1"/>
  <c r="J185" i="2" s="1"/>
  <c r="I185" i="2" a="1"/>
  <c r="I185" i="2" s="1"/>
  <c r="H185" i="2" a="1"/>
  <c r="H185" i="2" s="1"/>
  <c r="K184" i="2" a="1"/>
  <c r="K184" i="2" s="1"/>
  <c r="J184" i="2" a="1"/>
  <c r="J184" i="2" s="1"/>
  <c r="I184" i="2" a="1"/>
  <c r="I184" i="2" s="1"/>
  <c r="H184" i="2" a="1"/>
  <c r="H184" i="2" s="1"/>
  <c r="K183" i="2" a="1"/>
  <c r="K183" i="2" s="1"/>
  <c r="J183" i="2" a="1"/>
  <c r="J183" i="2" s="1"/>
  <c r="I183" i="2" a="1"/>
  <c r="I183" i="2" s="1"/>
  <c r="H183" i="2" a="1"/>
  <c r="H183" i="2" s="1"/>
  <c r="K182" i="2" a="1"/>
  <c r="K182" i="2" s="1"/>
  <c r="J182" i="2" a="1"/>
  <c r="J182" i="2" s="1"/>
  <c r="I182" i="2" a="1"/>
  <c r="I182" i="2" s="1"/>
  <c r="H182" i="2" a="1"/>
  <c r="H182" i="2" s="1"/>
  <c r="K181" i="2" a="1"/>
  <c r="K181" i="2" s="1"/>
  <c r="J181" i="2" a="1"/>
  <c r="J181" i="2" s="1"/>
  <c r="I181" i="2" a="1"/>
  <c r="I181" i="2" s="1"/>
  <c r="H181" i="2" a="1"/>
  <c r="H181" i="2" s="1"/>
  <c r="K180" i="2" a="1"/>
  <c r="K180" i="2" s="1"/>
  <c r="J180" i="2" a="1"/>
  <c r="J180" i="2" s="1"/>
  <c r="I180" i="2" a="1"/>
  <c r="I180" i="2" s="1"/>
  <c r="H180" i="2" a="1"/>
  <c r="H180" i="2" s="1"/>
  <c r="K179" i="2" a="1"/>
  <c r="K179" i="2" s="1"/>
  <c r="J179" i="2" a="1"/>
  <c r="J179" i="2" s="1"/>
  <c r="I179" i="2" a="1"/>
  <c r="I179" i="2" s="1"/>
  <c r="H179" i="2" a="1"/>
  <c r="H179" i="2" s="1"/>
  <c r="K178" i="2" a="1"/>
  <c r="K178" i="2" s="1"/>
  <c r="J178" i="2" a="1"/>
  <c r="J178" i="2" s="1"/>
  <c r="I178" i="2" a="1"/>
  <c r="I178" i="2" s="1"/>
  <c r="H178" i="2" a="1"/>
  <c r="H178" i="2" s="1"/>
  <c r="K177" i="2" a="1"/>
  <c r="K177" i="2" s="1"/>
  <c r="J177" i="2" a="1"/>
  <c r="J177" i="2" s="1"/>
  <c r="I177" i="2" a="1"/>
  <c r="I177" i="2" s="1"/>
  <c r="H177" i="2" a="1"/>
  <c r="H177" i="2" s="1"/>
  <c r="K176" i="2" a="1"/>
  <c r="K176" i="2" s="1"/>
  <c r="J176" i="2" a="1"/>
  <c r="J176" i="2" s="1"/>
  <c r="I176" i="2" a="1"/>
  <c r="I176" i="2" s="1"/>
  <c r="H176" i="2" a="1"/>
  <c r="H176" i="2" s="1"/>
  <c r="K175" i="2" a="1"/>
  <c r="K175" i="2" s="1"/>
  <c r="J175" i="2" a="1"/>
  <c r="J175" i="2" s="1"/>
  <c r="I175" i="2" a="1"/>
  <c r="I175" i="2" s="1"/>
  <c r="H175" i="2" a="1"/>
  <c r="H175" i="2" s="1"/>
  <c r="K174" i="2" a="1"/>
  <c r="K174" i="2" s="1"/>
  <c r="J174" i="2" a="1"/>
  <c r="J174" i="2" s="1"/>
  <c r="I174" i="2" a="1"/>
  <c r="I174" i="2" s="1"/>
  <c r="H174" i="2" a="1"/>
  <c r="H174" i="2" s="1"/>
  <c r="K173" i="2" a="1"/>
  <c r="K173" i="2" s="1"/>
  <c r="J173" i="2" a="1"/>
  <c r="J173" i="2" s="1"/>
  <c r="I173" i="2" a="1"/>
  <c r="I173" i="2" s="1"/>
  <c r="H173" i="2" a="1"/>
  <c r="H173" i="2" s="1"/>
  <c r="K172" i="2" a="1"/>
  <c r="K172" i="2" s="1"/>
  <c r="J172" i="2" a="1"/>
  <c r="J172" i="2" s="1"/>
  <c r="I172" i="2" a="1"/>
  <c r="I172" i="2" s="1"/>
  <c r="H172" i="2" a="1"/>
  <c r="H172" i="2" s="1"/>
  <c r="K171" i="2" a="1"/>
  <c r="K171" i="2" s="1"/>
  <c r="J171" i="2" a="1"/>
  <c r="J171" i="2" s="1"/>
  <c r="I171" i="2" a="1"/>
  <c r="I171" i="2" s="1"/>
  <c r="H171" i="2" a="1"/>
  <c r="H171" i="2" s="1"/>
  <c r="K170" i="2" a="1"/>
  <c r="K170" i="2" s="1"/>
  <c r="J170" i="2" a="1"/>
  <c r="J170" i="2" s="1"/>
  <c r="I170" i="2" a="1"/>
  <c r="I170" i="2" s="1"/>
  <c r="H170" i="2" a="1"/>
  <c r="H170" i="2" s="1"/>
  <c r="K169" i="2" a="1"/>
  <c r="K169" i="2" s="1"/>
  <c r="J169" i="2" a="1"/>
  <c r="J169" i="2" s="1"/>
  <c r="I169" i="2" a="1"/>
  <c r="I169" i="2" s="1"/>
  <c r="H169" i="2" a="1"/>
  <c r="H169" i="2" s="1"/>
  <c r="K168" i="2" a="1"/>
  <c r="K168" i="2" s="1"/>
  <c r="J168" i="2" a="1"/>
  <c r="J168" i="2" s="1"/>
  <c r="I168" i="2" a="1"/>
  <c r="I168" i="2" s="1"/>
  <c r="H168" i="2" a="1"/>
  <c r="H168" i="2" s="1"/>
  <c r="K167" i="2" a="1"/>
  <c r="K167" i="2" s="1"/>
  <c r="J167" i="2" a="1"/>
  <c r="J167" i="2" s="1"/>
  <c r="I167" i="2" a="1"/>
  <c r="I167" i="2" s="1"/>
  <c r="H167" i="2" a="1"/>
  <c r="H167" i="2" s="1"/>
  <c r="K166" i="2" a="1"/>
  <c r="K166" i="2" s="1"/>
  <c r="J166" i="2" a="1"/>
  <c r="J166" i="2" s="1"/>
  <c r="I166" i="2" a="1"/>
  <c r="I166" i="2" s="1"/>
  <c r="H166" i="2" a="1"/>
  <c r="H166" i="2" s="1"/>
  <c r="K165" i="2" a="1"/>
  <c r="K165" i="2" s="1"/>
  <c r="J165" i="2" a="1"/>
  <c r="J165" i="2" s="1"/>
  <c r="I165" i="2" a="1"/>
  <c r="I165" i="2" s="1"/>
  <c r="H165" i="2" a="1"/>
  <c r="H165" i="2" s="1"/>
  <c r="K164" i="2" a="1"/>
  <c r="K164" i="2" s="1"/>
  <c r="J164" i="2" a="1"/>
  <c r="J164" i="2" s="1"/>
  <c r="I164" i="2" a="1"/>
  <c r="I164" i="2" s="1"/>
  <c r="H164" i="2" a="1"/>
  <c r="H164" i="2" s="1"/>
  <c r="K163" i="2" a="1"/>
  <c r="K163" i="2" s="1"/>
  <c r="J163" i="2" a="1"/>
  <c r="J163" i="2" s="1"/>
  <c r="I163" i="2" a="1"/>
  <c r="I163" i="2" s="1"/>
  <c r="H163" i="2" a="1"/>
  <c r="H163" i="2" s="1"/>
  <c r="K162" i="2" a="1"/>
  <c r="K162" i="2" s="1"/>
  <c r="J162" i="2" a="1"/>
  <c r="J162" i="2" s="1"/>
  <c r="I162" i="2" a="1"/>
  <c r="I162" i="2" s="1"/>
  <c r="H162" i="2" a="1"/>
  <c r="H162" i="2" s="1"/>
  <c r="K161" i="2" a="1"/>
  <c r="K161" i="2" s="1"/>
  <c r="J161" i="2" a="1"/>
  <c r="J161" i="2" s="1"/>
  <c r="I161" i="2" a="1"/>
  <c r="I161" i="2" s="1"/>
  <c r="H161" i="2" a="1"/>
  <c r="H161" i="2" s="1"/>
  <c r="K160" i="2" a="1"/>
  <c r="K160" i="2" s="1"/>
  <c r="J160" i="2" a="1"/>
  <c r="J160" i="2" s="1"/>
  <c r="I160" i="2" a="1"/>
  <c r="I160" i="2" s="1"/>
  <c r="H160" i="2" a="1"/>
  <c r="H160" i="2" s="1"/>
  <c r="K159" i="2" a="1"/>
  <c r="K159" i="2" s="1"/>
  <c r="J159" i="2" a="1"/>
  <c r="J159" i="2" s="1"/>
  <c r="I159" i="2" a="1"/>
  <c r="I159" i="2" s="1"/>
  <c r="H159" i="2" a="1"/>
  <c r="H159" i="2" s="1"/>
  <c r="K158" i="2" a="1"/>
  <c r="K158" i="2" s="1"/>
  <c r="J158" i="2" a="1"/>
  <c r="J158" i="2" s="1"/>
  <c r="I158" i="2" a="1"/>
  <c r="I158" i="2" s="1"/>
  <c r="H158" i="2" a="1"/>
  <c r="H158" i="2" s="1"/>
  <c r="K157" i="2" a="1"/>
  <c r="K157" i="2" s="1"/>
  <c r="J157" i="2" a="1"/>
  <c r="J157" i="2" s="1"/>
  <c r="I157" i="2" a="1"/>
  <c r="I157" i="2" s="1"/>
  <c r="H157" i="2" a="1"/>
  <c r="H157" i="2" s="1"/>
  <c r="K156" i="2" a="1"/>
  <c r="K156" i="2" s="1"/>
  <c r="J156" i="2" a="1"/>
  <c r="J156" i="2" s="1"/>
  <c r="I156" i="2" a="1"/>
  <c r="I156" i="2" s="1"/>
  <c r="H156" i="2" a="1"/>
  <c r="H156" i="2" s="1"/>
  <c r="K155" i="2" a="1"/>
  <c r="K155" i="2" s="1"/>
  <c r="J155" i="2" a="1"/>
  <c r="J155" i="2" s="1"/>
  <c r="I155" i="2" a="1"/>
  <c r="I155" i="2" s="1"/>
  <c r="H155" i="2" a="1"/>
  <c r="H155" i="2" s="1"/>
  <c r="K154" i="2" a="1"/>
  <c r="K154" i="2" s="1"/>
  <c r="J154" i="2" a="1"/>
  <c r="J154" i="2" s="1"/>
  <c r="I154" i="2" a="1"/>
  <c r="I154" i="2" s="1"/>
  <c r="H154" i="2" a="1"/>
  <c r="H154" i="2" s="1"/>
  <c r="K153" i="2" a="1"/>
  <c r="K153" i="2" s="1"/>
  <c r="J153" i="2" a="1"/>
  <c r="J153" i="2" s="1"/>
  <c r="I153" i="2" a="1"/>
  <c r="I153" i="2" s="1"/>
  <c r="H153" i="2" a="1"/>
  <c r="H153" i="2" s="1"/>
  <c r="K152" i="2" a="1"/>
  <c r="K152" i="2" s="1"/>
  <c r="J152" i="2" a="1"/>
  <c r="J152" i="2" s="1"/>
  <c r="I152" i="2" a="1"/>
  <c r="I152" i="2" s="1"/>
  <c r="H152" i="2" a="1"/>
  <c r="H152" i="2" s="1"/>
  <c r="K151" i="2" a="1"/>
  <c r="K151" i="2" s="1"/>
  <c r="J151" i="2" a="1"/>
  <c r="J151" i="2" s="1"/>
  <c r="I151" i="2" a="1"/>
  <c r="I151" i="2" s="1"/>
  <c r="H151" i="2" a="1"/>
  <c r="H151" i="2" s="1"/>
  <c r="K150" i="2" a="1"/>
  <c r="K150" i="2" s="1"/>
  <c r="J150" i="2" a="1"/>
  <c r="J150" i="2" s="1"/>
  <c r="I150" i="2" a="1"/>
  <c r="I150" i="2" s="1"/>
  <c r="H150" i="2" a="1"/>
  <c r="H150" i="2" s="1"/>
  <c r="K149" i="2" a="1"/>
  <c r="K149" i="2" s="1"/>
  <c r="J149" i="2" a="1"/>
  <c r="J149" i="2" s="1"/>
  <c r="I149" i="2" a="1"/>
  <c r="I149" i="2" s="1"/>
  <c r="H149" i="2" a="1"/>
  <c r="H149" i="2" s="1"/>
  <c r="K148" i="2" a="1"/>
  <c r="K148" i="2" s="1"/>
  <c r="J148" i="2" a="1"/>
  <c r="J148" i="2" s="1"/>
  <c r="I148" i="2" a="1"/>
  <c r="I148" i="2" s="1"/>
  <c r="H148" i="2" a="1"/>
  <c r="H148" i="2" s="1"/>
  <c r="K147" i="2" a="1"/>
  <c r="K147" i="2" s="1"/>
  <c r="J147" i="2" a="1"/>
  <c r="J147" i="2" s="1"/>
  <c r="I147" i="2" a="1"/>
  <c r="I147" i="2" s="1"/>
  <c r="H147" i="2" a="1"/>
  <c r="H147" i="2" s="1"/>
  <c r="K146" i="2" a="1"/>
  <c r="K146" i="2" s="1"/>
  <c r="J146" i="2" a="1"/>
  <c r="J146" i="2" s="1"/>
  <c r="I146" i="2" a="1"/>
  <c r="I146" i="2" s="1"/>
  <c r="H146" i="2" a="1"/>
  <c r="H146" i="2" s="1"/>
  <c r="K145" i="2" a="1"/>
  <c r="K145" i="2" s="1"/>
  <c r="J145" i="2" a="1"/>
  <c r="J145" i="2" s="1"/>
  <c r="I145" i="2" a="1"/>
  <c r="I145" i="2" s="1"/>
  <c r="H145" i="2" a="1"/>
  <c r="H145" i="2" s="1"/>
  <c r="K144" i="2" a="1"/>
  <c r="K144" i="2" s="1"/>
  <c r="J144" i="2" a="1"/>
  <c r="J144" i="2" s="1"/>
  <c r="I144" i="2" a="1"/>
  <c r="I144" i="2" s="1"/>
  <c r="H144" i="2" a="1"/>
  <c r="H144" i="2" s="1"/>
  <c r="K143" i="2" a="1"/>
  <c r="K143" i="2" s="1"/>
  <c r="J143" i="2" a="1"/>
  <c r="J143" i="2" s="1"/>
  <c r="I143" i="2" a="1"/>
  <c r="I143" i="2" s="1"/>
  <c r="H143" i="2" a="1"/>
  <c r="H143" i="2" s="1"/>
  <c r="K142" i="2" a="1"/>
  <c r="K142" i="2" s="1"/>
  <c r="J142" i="2" a="1"/>
  <c r="J142" i="2" s="1"/>
  <c r="I142" i="2" a="1"/>
  <c r="I142" i="2" s="1"/>
  <c r="H142" i="2" a="1"/>
  <c r="H142" i="2" s="1"/>
  <c r="K141" i="2" a="1"/>
  <c r="K141" i="2" s="1"/>
  <c r="J141" i="2" a="1"/>
  <c r="J141" i="2" s="1"/>
  <c r="I141" i="2" a="1"/>
  <c r="I141" i="2" s="1"/>
  <c r="H141" i="2" a="1"/>
  <c r="H141" i="2" s="1"/>
  <c r="K140" i="2" a="1"/>
  <c r="K140" i="2" s="1"/>
  <c r="J140" i="2" a="1"/>
  <c r="J140" i="2" s="1"/>
  <c r="I140" i="2" a="1"/>
  <c r="I140" i="2" s="1"/>
  <c r="H140" i="2" a="1"/>
  <c r="H140" i="2" s="1"/>
  <c r="K139" i="2" a="1"/>
  <c r="K139" i="2" s="1"/>
  <c r="J139" i="2" a="1"/>
  <c r="J139" i="2" s="1"/>
  <c r="I139" i="2" a="1"/>
  <c r="I139" i="2" s="1"/>
  <c r="H139" i="2" a="1"/>
  <c r="H139" i="2" s="1"/>
  <c r="K138" i="2" a="1"/>
  <c r="K138" i="2" s="1"/>
  <c r="J138" i="2" a="1"/>
  <c r="J138" i="2" s="1"/>
  <c r="I138" i="2" a="1"/>
  <c r="I138" i="2" s="1"/>
  <c r="H138" i="2" a="1"/>
  <c r="H138" i="2" s="1"/>
  <c r="K137" i="2" a="1"/>
  <c r="K137" i="2" s="1"/>
  <c r="J137" i="2" a="1"/>
  <c r="J137" i="2" s="1"/>
  <c r="I137" i="2" a="1"/>
  <c r="I137" i="2" s="1"/>
  <c r="H137" i="2" a="1"/>
  <c r="H137" i="2" s="1"/>
  <c r="K136" i="2" a="1"/>
  <c r="K136" i="2" s="1"/>
  <c r="J136" i="2" a="1"/>
  <c r="J136" i="2" s="1"/>
  <c r="I136" i="2" a="1"/>
  <c r="I136" i="2" s="1"/>
  <c r="H136" i="2" a="1"/>
  <c r="H136" i="2" s="1"/>
  <c r="K135" i="2" a="1"/>
  <c r="K135" i="2" s="1"/>
  <c r="J135" i="2" a="1"/>
  <c r="J135" i="2" s="1"/>
  <c r="I135" i="2" a="1"/>
  <c r="I135" i="2" s="1"/>
  <c r="H135" i="2" a="1"/>
  <c r="H135" i="2" s="1"/>
  <c r="K134" i="2" a="1"/>
  <c r="K134" i="2" s="1"/>
  <c r="J134" i="2" a="1"/>
  <c r="J134" i="2" s="1"/>
  <c r="I134" i="2" a="1"/>
  <c r="I134" i="2" s="1"/>
  <c r="H134" i="2" a="1"/>
  <c r="H134" i="2" s="1"/>
  <c r="K133" i="2" a="1"/>
  <c r="K133" i="2" s="1"/>
  <c r="J133" i="2" a="1"/>
  <c r="J133" i="2" s="1"/>
  <c r="I133" i="2" a="1"/>
  <c r="I133" i="2" s="1"/>
  <c r="H133" i="2" a="1"/>
  <c r="H133" i="2" s="1"/>
  <c r="K132" i="2" a="1"/>
  <c r="K132" i="2" s="1"/>
  <c r="J132" i="2" a="1"/>
  <c r="J132" i="2" s="1"/>
  <c r="I132" i="2" a="1"/>
  <c r="I132" i="2" s="1"/>
  <c r="H132" i="2" a="1"/>
  <c r="H132" i="2" s="1"/>
  <c r="K131" i="2" a="1"/>
  <c r="K131" i="2" s="1"/>
  <c r="J131" i="2" a="1"/>
  <c r="J131" i="2" s="1"/>
  <c r="I131" i="2" a="1"/>
  <c r="I131" i="2" s="1"/>
  <c r="H131" i="2" a="1"/>
  <c r="H131" i="2" s="1"/>
  <c r="K130" i="2" a="1"/>
  <c r="K130" i="2" s="1"/>
  <c r="J130" i="2" a="1"/>
  <c r="J130" i="2" s="1"/>
  <c r="I130" i="2" a="1"/>
  <c r="I130" i="2" s="1"/>
  <c r="H130" i="2" a="1"/>
  <c r="H130" i="2" s="1"/>
  <c r="K129" i="2" a="1"/>
  <c r="K129" i="2" s="1"/>
  <c r="J129" i="2" a="1"/>
  <c r="J129" i="2" s="1"/>
  <c r="I129" i="2" a="1"/>
  <c r="I129" i="2" s="1"/>
  <c r="H129" i="2" a="1"/>
  <c r="H129" i="2" s="1"/>
  <c r="K128" i="2" a="1"/>
  <c r="K128" i="2" s="1"/>
  <c r="J128" i="2" a="1"/>
  <c r="J128" i="2" s="1"/>
  <c r="I128" i="2" a="1"/>
  <c r="I128" i="2" s="1"/>
  <c r="H128" i="2" a="1"/>
  <c r="H128" i="2" s="1"/>
  <c r="K127" i="2" a="1"/>
  <c r="K127" i="2" s="1"/>
  <c r="J127" i="2" a="1"/>
  <c r="J127" i="2" s="1"/>
  <c r="I127" i="2" a="1"/>
  <c r="I127" i="2" s="1"/>
  <c r="H127" i="2" a="1"/>
  <c r="H127" i="2" s="1"/>
  <c r="K126" i="2" a="1"/>
  <c r="K126" i="2" s="1"/>
  <c r="J126" i="2" a="1"/>
  <c r="J126" i="2" s="1"/>
  <c r="I126" i="2" a="1"/>
  <c r="I126" i="2" s="1"/>
  <c r="H126" i="2" a="1"/>
  <c r="H126" i="2" s="1"/>
  <c r="K125" i="2" a="1"/>
  <c r="K125" i="2" s="1"/>
  <c r="J125" i="2" a="1"/>
  <c r="J125" i="2" s="1"/>
  <c r="I125" i="2" a="1"/>
  <c r="I125" i="2" s="1"/>
  <c r="H125" i="2" a="1"/>
  <c r="H125" i="2" s="1"/>
  <c r="K124" i="2" a="1"/>
  <c r="K124" i="2" s="1"/>
  <c r="J124" i="2" a="1"/>
  <c r="J124" i="2" s="1"/>
  <c r="I124" i="2" a="1"/>
  <c r="I124" i="2" s="1"/>
  <c r="H124" i="2" a="1"/>
  <c r="H124" i="2" s="1"/>
  <c r="K123" i="2" a="1"/>
  <c r="K123" i="2" s="1"/>
  <c r="J123" i="2" a="1"/>
  <c r="J123" i="2" s="1"/>
  <c r="I123" i="2" a="1"/>
  <c r="I123" i="2" s="1"/>
  <c r="H123" i="2" a="1"/>
  <c r="H123" i="2" s="1"/>
  <c r="K122" i="2" a="1"/>
  <c r="K122" i="2" s="1"/>
  <c r="J122" i="2" a="1"/>
  <c r="J122" i="2" s="1"/>
  <c r="I122" i="2" a="1"/>
  <c r="I122" i="2" s="1"/>
  <c r="H122" i="2" a="1"/>
  <c r="H122" i="2" s="1"/>
  <c r="K121" i="2" a="1"/>
  <c r="K121" i="2" s="1"/>
  <c r="J121" i="2" a="1"/>
  <c r="J121" i="2" s="1"/>
  <c r="I121" i="2" a="1"/>
  <c r="I121" i="2" s="1"/>
  <c r="H121" i="2" a="1"/>
  <c r="H121" i="2" s="1"/>
  <c r="K120" i="2" a="1"/>
  <c r="K120" i="2" s="1"/>
  <c r="J120" i="2" a="1"/>
  <c r="J120" i="2" s="1"/>
  <c r="I120" i="2" a="1"/>
  <c r="I120" i="2" s="1"/>
  <c r="H120" i="2" a="1"/>
  <c r="H120" i="2" s="1"/>
  <c r="K119" i="2" a="1"/>
  <c r="K119" i="2" s="1"/>
  <c r="J119" i="2" a="1"/>
  <c r="J119" i="2" s="1"/>
  <c r="I119" i="2" a="1"/>
  <c r="I119" i="2" s="1"/>
  <c r="H119" i="2" a="1"/>
  <c r="H119" i="2" s="1"/>
  <c r="K118" i="2" a="1"/>
  <c r="K118" i="2" s="1"/>
  <c r="J118" i="2" a="1"/>
  <c r="J118" i="2" s="1"/>
  <c r="I118" i="2" a="1"/>
  <c r="I118" i="2" s="1"/>
  <c r="H118" i="2" a="1"/>
  <c r="H118" i="2" s="1"/>
  <c r="K117" i="2" a="1"/>
  <c r="K117" i="2" s="1"/>
  <c r="J117" i="2" a="1"/>
  <c r="J117" i="2" s="1"/>
  <c r="I117" i="2" a="1"/>
  <c r="I117" i="2" s="1"/>
  <c r="H117" i="2" a="1"/>
  <c r="H117" i="2" s="1"/>
  <c r="K116" i="2" a="1"/>
  <c r="K116" i="2" s="1"/>
  <c r="J116" i="2" a="1"/>
  <c r="J116" i="2" s="1"/>
  <c r="I116" i="2" a="1"/>
  <c r="I116" i="2" s="1"/>
  <c r="H116" i="2" a="1"/>
  <c r="H116" i="2" s="1"/>
  <c r="K115" i="2" a="1"/>
  <c r="K115" i="2" s="1"/>
  <c r="J115" i="2" a="1"/>
  <c r="J115" i="2" s="1"/>
  <c r="I115" i="2" a="1"/>
  <c r="I115" i="2" s="1"/>
  <c r="H115" i="2" a="1"/>
  <c r="H115" i="2" s="1"/>
  <c r="K114" i="2" a="1"/>
  <c r="K114" i="2" s="1"/>
  <c r="J114" i="2" a="1"/>
  <c r="J114" i="2" s="1"/>
  <c r="I114" i="2" a="1"/>
  <c r="I114" i="2" s="1"/>
  <c r="H114" i="2" a="1"/>
  <c r="H114" i="2" s="1"/>
  <c r="K113" i="2" a="1"/>
  <c r="K113" i="2" s="1"/>
  <c r="J113" i="2" a="1"/>
  <c r="J113" i="2" s="1"/>
  <c r="I113" i="2" a="1"/>
  <c r="I113" i="2" s="1"/>
  <c r="H113" i="2" a="1"/>
  <c r="H113" i="2" s="1"/>
  <c r="K112" i="2" a="1"/>
  <c r="K112" i="2" s="1"/>
  <c r="J112" i="2" a="1"/>
  <c r="J112" i="2" s="1"/>
  <c r="I112" i="2" a="1"/>
  <c r="I112" i="2" s="1"/>
  <c r="H112" i="2" a="1"/>
  <c r="H112" i="2" s="1"/>
  <c r="K111" i="2" a="1"/>
  <c r="K111" i="2" s="1"/>
  <c r="J111" i="2" a="1"/>
  <c r="J111" i="2" s="1"/>
  <c r="I111" i="2" a="1"/>
  <c r="I111" i="2" s="1"/>
  <c r="H111" i="2" a="1"/>
  <c r="H111" i="2" s="1"/>
  <c r="K110" i="2" a="1"/>
  <c r="K110" i="2" s="1"/>
  <c r="J110" i="2" a="1"/>
  <c r="J110" i="2" s="1"/>
  <c r="I110" i="2" a="1"/>
  <c r="I110" i="2" s="1"/>
  <c r="H110" i="2" a="1"/>
  <c r="H110" i="2" s="1"/>
  <c r="K109" i="2" a="1"/>
  <c r="K109" i="2" s="1"/>
  <c r="J109" i="2" a="1"/>
  <c r="J109" i="2" s="1"/>
  <c r="I109" i="2" a="1"/>
  <c r="I109" i="2" s="1"/>
  <c r="H109" i="2" a="1"/>
  <c r="H109" i="2" s="1"/>
  <c r="K108" i="2" a="1"/>
  <c r="K108" i="2" s="1"/>
  <c r="J108" i="2" a="1"/>
  <c r="J108" i="2" s="1"/>
  <c r="I108" i="2" a="1"/>
  <c r="I108" i="2" s="1"/>
  <c r="H108" i="2" a="1"/>
  <c r="H108" i="2" s="1"/>
  <c r="K107" i="2" a="1"/>
  <c r="K107" i="2" s="1"/>
  <c r="J107" i="2" a="1"/>
  <c r="J107" i="2" s="1"/>
  <c r="I107" i="2" a="1"/>
  <c r="I107" i="2" s="1"/>
  <c r="H107" i="2" a="1"/>
  <c r="H107" i="2" s="1"/>
  <c r="K106" i="2" a="1"/>
  <c r="K106" i="2" s="1"/>
  <c r="J106" i="2" a="1"/>
  <c r="J106" i="2" s="1"/>
  <c r="I106" i="2" a="1"/>
  <c r="I106" i="2" s="1"/>
  <c r="H106" i="2" a="1"/>
  <c r="H106" i="2" s="1"/>
  <c r="K105" i="2" a="1"/>
  <c r="K105" i="2" s="1"/>
  <c r="J105" i="2" a="1"/>
  <c r="J105" i="2" s="1"/>
  <c r="I105" i="2" a="1"/>
  <c r="I105" i="2" s="1"/>
  <c r="H105" i="2" a="1"/>
  <c r="H105" i="2" s="1"/>
  <c r="K104" i="2" a="1"/>
  <c r="K104" i="2" s="1"/>
  <c r="J104" i="2" a="1"/>
  <c r="J104" i="2" s="1"/>
  <c r="I104" i="2" a="1"/>
  <c r="I104" i="2" s="1"/>
  <c r="H104" i="2" a="1"/>
  <c r="H104" i="2" s="1"/>
  <c r="K103" i="2" a="1"/>
  <c r="K103" i="2" s="1"/>
  <c r="J103" i="2" a="1"/>
  <c r="J103" i="2" s="1"/>
  <c r="I103" i="2" a="1"/>
  <c r="I103" i="2" s="1"/>
  <c r="H103" i="2" a="1"/>
  <c r="H103" i="2" s="1"/>
  <c r="K102" i="2" a="1"/>
  <c r="K102" i="2" s="1"/>
  <c r="J102" i="2" a="1"/>
  <c r="J102" i="2" s="1"/>
  <c r="I102" i="2" a="1"/>
  <c r="I102" i="2" s="1"/>
  <c r="H102" i="2" a="1"/>
  <c r="H102" i="2" s="1"/>
  <c r="K101" i="2" a="1"/>
  <c r="K101" i="2" s="1"/>
  <c r="J101" i="2" a="1"/>
  <c r="J101" i="2" s="1"/>
  <c r="I101" i="2" a="1"/>
  <c r="I101" i="2" s="1"/>
  <c r="H101" i="2" a="1"/>
  <c r="H101" i="2" s="1"/>
  <c r="K100" i="2" a="1"/>
  <c r="K100" i="2" s="1"/>
  <c r="J100" i="2" a="1"/>
  <c r="J100" i="2" s="1"/>
  <c r="I100" i="2" a="1"/>
  <c r="I100" i="2" s="1"/>
  <c r="H100" i="2" a="1"/>
  <c r="H100" i="2" s="1"/>
  <c r="K99" i="2" a="1"/>
  <c r="K99" i="2" s="1"/>
  <c r="J99" i="2" a="1"/>
  <c r="J99" i="2" s="1"/>
  <c r="I99" i="2" a="1"/>
  <c r="I99" i="2" s="1"/>
  <c r="H99" i="2" a="1"/>
  <c r="H99" i="2" s="1"/>
  <c r="K98" i="2" a="1"/>
  <c r="K98" i="2" s="1"/>
  <c r="J98" i="2" a="1"/>
  <c r="J98" i="2" s="1"/>
  <c r="I98" i="2" a="1"/>
  <c r="I98" i="2" s="1"/>
  <c r="H98" i="2" a="1"/>
  <c r="H98" i="2" s="1"/>
  <c r="K97" i="2" a="1"/>
  <c r="K97" i="2" s="1"/>
  <c r="J97" i="2" a="1"/>
  <c r="J97" i="2" s="1"/>
  <c r="I97" i="2" a="1"/>
  <c r="I97" i="2" s="1"/>
  <c r="H97" i="2" a="1"/>
  <c r="H97" i="2" s="1"/>
  <c r="K96" i="2" a="1"/>
  <c r="K96" i="2" s="1"/>
  <c r="J96" i="2" a="1"/>
  <c r="J96" i="2" s="1"/>
  <c r="I96" i="2" a="1"/>
  <c r="I96" i="2" s="1"/>
  <c r="H96" i="2" a="1"/>
  <c r="H96" i="2" s="1"/>
  <c r="K95" i="2" a="1"/>
  <c r="K95" i="2" s="1"/>
  <c r="J95" i="2" a="1"/>
  <c r="J95" i="2" s="1"/>
  <c r="I95" i="2" a="1"/>
  <c r="I95" i="2" s="1"/>
  <c r="H95" i="2" a="1"/>
  <c r="H95" i="2" s="1"/>
  <c r="K94" i="2" a="1"/>
  <c r="K94" i="2" s="1"/>
  <c r="J94" i="2" a="1"/>
  <c r="J94" i="2" s="1"/>
  <c r="I94" i="2" a="1"/>
  <c r="I94" i="2" s="1"/>
  <c r="H94" i="2" a="1"/>
  <c r="H94" i="2" s="1"/>
  <c r="K93" i="2" a="1"/>
  <c r="K93" i="2" s="1"/>
  <c r="J93" i="2" a="1"/>
  <c r="J93" i="2" s="1"/>
  <c r="I93" i="2" a="1"/>
  <c r="I93" i="2" s="1"/>
  <c r="H93" i="2" a="1"/>
  <c r="H93" i="2" s="1"/>
  <c r="K92" i="2" a="1"/>
  <c r="K92" i="2" s="1"/>
  <c r="J92" i="2" a="1"/>
  <c r="J92" i="2" s="1"/>
  <c r="I92" i="2" a="1"/>
  <c r="I92" i="2" s="1"/>
  <c r="H92" i="2" a="1"/>
  <c r="H92" i="2" s="1"/>
  <c r="K91" i="2" a="1"/>
  <c r="K91" i="2" s="1"/>
  <c r="J91" i="2" a="1"/>
  <c r="J91" i="2" s="1"/>
  <c r="I91" i="2" a="1"/>
  <c r="I91" i="2" s="1"/>
  <c r="H91" i="2" a="1"/>
  <c r="H91" i="2" s="1"/>
  <c r="K90" i="2" a="1"/>
  <c r="K90" i="2" s="1"/>
  <c r="J90" i="2" a="1"/>
  <c r="J90" i="2" s="1"/>
  <c r="I90" i="2" a="1"/>
  <c r="I90" i="2" s="1"/>
  <c r="H90" i="2" a="1"/>
  <c r="H90" i="2" s="1"/>
  <c r="K89" i="2" a="1"/>
  <c r="K89" i="2" s="1"/>
  <c r="J89" i="2" a="1"/>
  <c r="J89" i="2" s="1"/>
  <c r="I89" i="2" a="1"/>
  <c r="I89" i="2" s="1"/>
  <c r="H89" i="2" a="1"/>
  <c r="H89" i="2" s="1"/>
  <c r="K88" i="2" a="1"/>
  <c r="K88" i="2" s="1"/>
  <c r="J88" i="2" a="1"/>
  <c r="J88" i="2" s="1"/>
  <c r="I88" i="2" a="1"/>
  <c r="I88" i="2" s="1"/>
  <c r="H88" i="2" a="1"/>
  <c r="H88" i="2" s="1"/>
  <c r="K87" i="2" a="1"/>
  <c r="K87" i="2" s="1"/>
  <c r="J87" i="2" a="1"/>
  <c r="J87" i="2" s="1"/>
  <c r="I87" i="2" a="1"/>
  <c r="I87" i="2" s="1"/>
  <c r="H87" i="2" a="1"/>
  <c r="H87" i="2" s="1"/>
  <c r="K86" i="2" a="1"/>
  <c r="K86" i="2" s="1"/>
  <c r="J86" i="2" a="1"/>
  <c r="J86" i="2" s="1"/>
  <c r="I86" i="2" a="1"/>
  <c r="I86" i="2" s="1"/>
  <c r="H86" i="2" a="1"/>
  <c r="H86" i="2" s="1"/>
  <c r="K85" i="2" a="1"/>
  <c r="K85" i="2" s="1"/>
  <c r="J85" i="2" a="1"/>
  <c r="J85" i="2" s="1"/>
  <c r="I85" i="2" a="1"/>
  <c r="I85" i="2" s="1"/>
  <c r="H85" i="2" a="1"/>
  <c r="H85" i="2" s="1"/>
  <c r="K84" i="2" a="1"/>
  <c r="K84" i="2" s="1"/>
  <c r="J84" i="2" a="1"/>
  <c r="J84" i="2" s="1"/>
  <c r="I84" i="2" a="1"/>
  <c r="I84" i="2" s="1"/>
  <c r="H84" i="2" a="1"/>
  <c r="H84" i="2" s="1"/>
  <c r="K83" i="2" a="1"/>
  <c r="K83" i="2" s="1"/>
  <c r="J83" i="2" a="1"/>
  <c r="J83" i="2" s="1"/>
  <c r="I83" i="2" a="1"/>
  <c r="I83" i="2" s="1"/>
  <c r="H83" i="2" a="1"/>
  <c r="H83" i="2" s="1"/>
  <c r="K82" i="2" a="1"/>
  <c r="K82" i="2" s="1"/>
  <c r="J82" i="2" a="1"/>
  <c r="J82" i="2" s="1"/>
  <c r="I82" i="2" a="1"/>
  <c r="I82" i="2" s="1"/>
  <c r="H82" i="2" a="1"/>
  <c r="H82" i="2" s="1"/>
  <c r="K81" i="2" a="1"/>
  <c r="K81" i="2" s="1"/>
  <c r="J81" i="2" a="1"/>
  <c r="J81" i="2" s="1"/>
  <c r="I81" i="2" a="1"/>
  <c r="I81" i="2" s="1"/>
  <c r="H81" i="2" a="1"/>
  <c r="H81" i="2" s="1"/>
  <c r="K80" i="2" a="1"/>
  <c r="K80" i="2" s="1"/>
  <c r="J80" i="2" a="1"/>
  <c r="J80" i="2" s="1"/>
  <c r="I80" i="2" a="1"/>
  <c r="I80" i="2" s="1"/>
  <c r="H80" i="2" a="1"/>
  <c r="H80" i="2" s="1"/>
  <c r="K79" i="2" a="1"/>
  <c r="K79" i="2" s="1"/>
  <c r="J79" i="2" a="1"/>
  <c r="J79" i="2" s="1"/>
  <c r="I79" i="2" a="1"/>
  <c r="I79" i="2" s="1"/>
  <c r="H79" i="2" a="1"/>
  <c r="H79" i="2" s="1"/>
  <c r="K78" i="2" a="1"/>
  <c r="K78" i="2" s="1"/>
  <c r="J78" i="2" a="1"/>
  <c r="J78" i="2" s="1"/>
  <c r="I78" i="2" a="1"/>
  <c r="I78" i="2" s="1"/>
  <c r="H78" i="2" a="1"/>
  <c r="H78" i="2" s="1"/>
  <c r="K77" i="2" a="1"/>
  <c r="K77" i="2" s="1"/>
  <c r="J77" i="2" a="1"/>
  <c r="J77" i="2" s="1"/>
  <c r="I77" i="2" a="1"/>
  <c r="I77" i="2" s="1"/>
  <c r="H77" i="2" a="1"/>
  <c r="H77" i="2" s="1"/>
  <c r="K76" i="2" a="1"/>
  <c r="K76" i="2" s="1"/>
  <c r="J76" i="2" a="1"/>
  <c r="J76" i="2" s="1"/>
  <c r="I76" i="2" a="1"/>
  <c r="I76" i="2" s="1"/>
  <c r="H76" i="2" a="1"/>
  <c r="H76" i="2" s="1"/>
  <c r="K75" i="2" a="1"/>
  <c r="K75" i="2" s="1"/>
  <c r="J75" i="2" a="1"/>
  <c r="J75" i="2" s="1"/>
  <c r="I75" i="2" a="1"/>
  <c r="I75" i="2" s="1"/>
  <c r="H75" i="2" a="1"/>
  <c r="H75" i="2" s="1"/>
  <c r="K74" i="2" a="1"/>
  <c r="K74" i="2" s="1"/>
  <c r="J74" i="2" a="1"/>
  <c r="J74" i="2" s="1"/>
  <c r="I74" i="2" a="1"/>
  <c r="I74" i="2" s="1"/>
  <c r="H74" i="2" a="1"/>
  <c r="H74" i="2" s="1"/>
  <c r="K73" i="2" a="1"/>
  <c r="K73" i="2" s="1"/>
  <c r="J73" i="2" a="1"/>
  <c r="J73" i="2" s="1"/>
  <c r="I73" i="2" a="1"/>
  <c r="I73" i="2" s="1"/>
  <c r="H73" i="2" a="1"/>
  <c r="H73" i="2" s="1"/>
  <c r="K72" i="2" a="1"/>
  <c r="K72" i="2" s="1"/>
  <c r="J72" i="2" a="1"/>
  <c r="J72" i="2" s="1"/>
  <c r="I72" i="2" a="1"/>
  <c r="I72" i="2" s="1"/>
  <c r="H72" i="2" a="1"/>
  <c r="H72" i="2" s="1"/>
  <c r="K71" i="2" a="1"/>
  <c r="K71" i="2" s="1"/>
  <c r="J71" i="2" a="1"/>
  <c r="J71" i="2" s="1"/>
  <c r="I71" i="2" a="1"/>
  <c r="I71" i="2" s="1"/>
  <c r="H71" i="2" a="1"/>
  <c r="H71" i="2" s="1"/>
  <c r="K70" i="2" a="1"/>
  <c r="K70" i="2" s="1"/>
  <c r="J70" i="2" a="1"/>
  <c r="J70" i="2" s="1"/>
  <c r="I70" i="2" a="1"/>
  <c r="I70" i="2" s="1"/>
  <c r="H70" i="2" a="1"/>
  <c r="H70" i="2" s="1"/>
  <c r="K69" i="2" a="1"/>
  <c r="K69" i="2" s="1"/>
  <c r="J69" i="2" a="1"/>
  <c r="J69" i="2" s="1"/>
  <c r="I69" i="2" a="1"/>
  <c r="I69" i="2" s="1"/>
  <c r="H69" i="2" a="1"/>
  <c r="H69" i="2" s="1"/>
  <c r="K68" i="2" a="1"/>
  <c r="K68" i="2" s="1"/>
  <c r="J68" i="2" a="1"/>
  <c r="J68" i="2" s="1"/>
  <c r="I68" i="2" a="1"/>
  <c r="I68" i="2" s="1"/>
  <c r="H68" i="2" a="1"/>
  <c r="H68" i="2" s="1"/>
  <c r="K67" i="2" a="1"/>
  <c r="K67" i="2" s="1"/>
  <c r="J67" i="2" a="1"/>
  <c r="J67" i="2" s="1"/>
  <c r="I67" i="2" a="1"/>
  <c r="I67" i="2" s="1"/>
  <c r="H67" i="2" a="1"/>
  <c r="H67" i="2" s="1"/>
  <c r="K66" i="2" a="1"/>
  <c r="K66" i="2" s="1"/>
  <c r="J66" i="2" a="1"/>
  <c r="J66" i="2" s="1"/>
  <c r="I66" i="2" a="1"/>
  <c r="I66" i="2" s="1"/>
  <c r="H66" i="2" a="1"/>
  <c r="H66" i="2" s="1"/>
  <c r="K65" i="2" a="1"/>
  <c r="K65" i="2" s="1"/>
  <c r="J65" i="2" a="1"/>
  <c r="J65" i="2" s="1"/>
  <c r="I65" i="2" a="1"/>
  <c r="I65" i="2" s="1"/>
  <c r="H65" i="2" a="1"/>
  <c r="H65" i="2" s="1"/>
  <c r="K64" i="2" a="1"/>
  <c r="K64" i="2" s="1"/>
  <c r="J64" i="2" a="1"/>
  <c r="J64" i="2" s="1"/>
  <c r="I64" i="2" a="1"/>
  <c r="I64" i="2" s="1"/>
  <c r="H64" i="2" a="1"/>
  <c r="H64" i="2" s="1"/>
  <c r="K63" i="2" a="1"/>
  <c r="K63" i="2" s="1"/>
  <c r="J63" i="2" a="1"/>
  <c r="J63" i="2" s="1"/>
  <c r="I63" i="2" a="1"/>
  <c r="I63" i="2" s="1"/>
  <c r="H63" i="2" a="1"/>
  <c r="H63" i="2" s="1"/>
  <c r="K62" i="2" a="1"/>
  <c r="K62" i="2" s="1"/>
  <c r="J62" i="2" a="1"/>
  <c r="J62" i="2" s="1"/>
  <c r="I62" i="2" a="1"/>
  <c r="I62" i="2" s="1"/>
  <c r="H62" i="2" a="1"/>
  <c r="H62" i="2" s="1"/>
  <c r="K61" i="2" a="1"/>
  <c r="K61" i="2" s="1"/>
  <c r="J61" i="2" a="1"/>
  <c r="J61" i="2" s="1"/>
  <c r="I61" i="2" a="1"/>
  <c r="I61" i="2" s="1"/>
  <c r="H61" i="2" a="1"/>
  <c r="H61" i="2" s="1"/>
  <c r="K60" i="2" a="1"/>
  <c r="K60" i="2" s="1"/>
  <c r="J60" i="2" a="1"/>
  <c r="J60" i="2" s="1"/>
  <c r="I60" i="2" a="1"/>
  <c r="I60" i="2" s="1"/>
  <c r="H60" i="2" a="1"/>
  <c r="H60" i="2" s="1"/>
  <c r="K59" i="2" a="1"/>
  <c r="K59" i="2" s="1"/>
  <c r="J59" i="2" a="1"/>
  <c r="J59" i="2" s="1"/>
  <c r="I59" i="2" a="1"/>
  <c r="I59" i="2" s="1"/>
  <c r="H59" i="2" a="1"/>
  <c r="H59" i="2" s="1"/>
  <c r="K58" i="2" a="1"/>
  <c r="K58" i="2" s="1"/>
  <c r="J58" i="2" a="1"/>
  <c r="J58" i="2" s="1"/>
  <c r="I58" i="2" a="1"/>
  <c r="I58" i="2" s="1"/>
  <c r="H58" i="2" a="1"/>
  <c r="H58" i="2" s="1"/>
  <c r="K57" i="2" a="1"/>
  <c r="K57" i="2" s="1"/>
  <c r="J57" i="2" a="1"/>
  <c r="J57" i="2" s="1"/>
  <c r="I57" i="2" a="1"/>
  <c r="I57" i="2" s="1"/>
  <c r="H57" i="2" a="1"/>
  <c r="H57" i="2" s="1"/>
  <c r="K56" i="2" a="1"/>
  <c r="K56" i="2" s="1"/>
  <c r="J56" i="2" a="1"/>
  <c r="J56" i="2" s="1"/>
  <c r="I56" i="2" a="1"/>
  <c r="I56" i="2" s="1"/>
  <c r="H56" i="2" a="1"/>
  <c r="H56" i="2" s="1"/>
  <c r="K55" i="2" a="1"/>
  <c r="K55" i="2" s="1"/>
  <c r="J55" i="2" a="1"/>
  <c r="J55" i="2" s="1"/>
  <c r="I55" i="2" a="1"/>
  <c r="I55" i="2" s="1"/>
  <c r="H55" i="2" a="1"/>
  <c r="H55" i="2" s="1"/>
  <c r="K54" i="2" a="1"/>
  <c r="K54" i="2" s="1"/>
  <c r="J54" i="2" a="1"/>
  <c r="J54" i="2" s="1"/>
  <c r="I54" i="2" a="1"/>
  <c r="I54" i="2" s="1"/>
  <c r="H54" i="2" a="1"/>
  <c r="H54" i="2" s="1"/>
  <c r="K53" i="2" a="1"/>
  <c r="K53" i="2" s="1"/>
  <c r="J53" i="2" a="1"/>
  <c r="J53" i="2" s="1"/>
  <c r="I53" i="2" a="1"/>
  <c r="I53" i="2" s="1"/>
  <c r="H53" i="2" a="1"/>
  <c r="H53" i="2" s="1"/>
  <c r="K52" i="2" a="1"/>
  <c r="K52" i="2" s="1"/>
  <c r="J52" i="2" a="1"/>
  <c r="J52" i="2" s="1"/>
  <c r="I52" i="2" a="1"/>
  <c r="I52" i="2" s="1"/>
  <c r="H52" i="2" a="1"/>
  <c r="H52" i="2" s="1"/>
  <c r="K51" i="2" a="1"/>
  <c r="K51" i="2" s="1"/>
  <c r="J51" i="2" a="1"/>
  <c r="J51" i="2" s="1"/>
  <c r="I51" i="2" a="1"/>
  <c r="I51" i="2" s="1"/>
  <c r="H51" i="2" a="1"/>
  <c r="H51" i="2" s="1"/>
  <c r="K50" i="2" a="1"/>
  <c r="K50" i="2" s="1"/>
  <c r="J50" i="2" a="1"/>
  <c r="J50" i="2" s="1"/>
  <c r="I50" i="2" a="1"/>
  <c r="I50" i="2" s="1"/>
  <c r="H50" i="2" a="1"/>
  <c r="H50" i="2" s="1"/>
  <c r="K49" i="2" a="1"/>
  <c r="K49" i="2" s="1"/>
  <c r="J49" i="2" a="1"/>
  <c r="J49" i="2" s="1"/>
  <c r="I49" i="2" a="1"/>
  <c r="I49" i="2" s="1"/>
  <c r="H49" i="2" a="1"/>
  <c r="H49" i="2" s="1"/>
  <c r="K48" i="2" a="1"/>
  <c r="K48" i="2" s="1"/>
  <c r="J48" i="2" a="1"/>
  <c r="J48" i="2" s="1"/>
  <c r="I48" i="2" a="1"/>
  <c r="I48" i="2" s="1"/>
  <c r="H48" i="2" a="1"/>
  <c r="H48" i="2" s="1"/>
  <c r="K47" i="2" a="1"/>
  <c r="K47" i="2" s="1"/>
  <c r="J47" i="2" a="1"/>
  <c r="J47" i="2" s="1"/>
  <c r="I47" i="2" a="1"/>
  <c r="I47" i="2" s="1"/>
  <c r="H47" i="2" a="1"/>
  <c r="H47" i="2" s="1"/>
  <c r="K46" i="2" a="1"/>
  <c r="K46" i="2" s="1"/>
  <c r="J46" i="2" a="1"/>
  <c r="J46" i="2" s="1"/>
  <c r="I46" i="2" a="1"/>
  <c r="I46" i="2" s="1"/>
  <c r="H46" i="2" a="1"/>
  <c r="H46" i="2" s="1"/>
  <c r="K45" i="2" a="1"/>
  <c r="K45" i="2" s="1"/>
  <c r="J45" i="2" a="1"/>
  <c r="J45" i="2" s="1"/>
  <c r="I45" i="2" a="1"/>
  <c r="I45" i="2" s="1"/>
  <c r="H45" i="2" a="1"/>
  <c r="H45" i="2" s="1"/>
  <c r="K44" i="2" a="1"/>
  <c r="K44" i="2" s="1"/>
  <c r="J44" i="2" a="1"/>
  <c r="J44" i="2" s="1"/>
  <c r="I44" i="2" a="1"/>
  <c r="I44" i="2" s="1"/>
  <c r="H44" i="2" a="1"/>
  <c r="H44" i="2" s="1"/>
  <c r="K43" i="2" a="1"/>
  <c r="K43" i="2" s="1"/>
  <c r="J43" i="2" a="1"/>
  <c r="J43" i="2" s="1"/>
  <c r="I43" i="2" a="1"/>
  <c r="I43" i="2" s="1"/>
  <c r="H43" i="2" a="1"/>
  <c r="H43" i="2" s="1"/>
  <c r="K42" i="2" a="1"/>
  <c r="K42" i="2" s="1"/>
  <c r="J42" i="2" a="1"/>
  <c r="J42" i="2" s="1"/>
  <c r="I42" i="2" a="1"/>
  <c r="I42" i="2" s="1"/>
  <c r="H42" i="2" a="1"/>
  <c r="H42" i="2" s="1"/>
  <c r="K41" i="2" a="1"/>
  <c r="K41" i="2" s="1"/>
  <c r="J41" i="2" a="1"/>
  <c r="J41" i="2" s="1"/>
  <c r="I41" i="2" a="1"/>
  <c r="I41" i="2" s="1"/>
  <c r="H41" i="2" a="1"/>
  <c r="H41" i="2" s="1"/>
  <c r="K40" i="2" a="1"/>
  <c r="K40" i="2" s="1"/>
  <c r="J40" i="2" a="1"/>
  <c r="J40" i="2" s="1"/>
  <c r="I40" i="2" a="1"/>
  <c r="I40" i="2" s="1"/>
  <c r="H40" i="2" a="1"/>
  <c r="H40" i="2" s="1"/>
  <c r="K39" i="2" a="1"/>
  <c r="K39" i="2" s="1"/>
  <c r="J39" i="2" a="1"/>
  <c r="J39" i="2" s="1"/>
  <c r="I39" i="2" a="1"/>
  <c r="I39" i="2" s="1"/>
  <c r="H39" i="2" a="1"/>
  <c r="H39" i="2" s="1"/>
  <c r="K38" i="2" a="1"/>
  <c r="K38" i="2" s="1"/>
  <c r="J38" i="2" a="1"/>
  <c r="J38" i="2" s="1"/>
  <c r="I38" i="2" a="1"/>
  <c r="I38" i="2" s="1"/>
  <c r="H38" i="2" a="1"/>
  <c r="H38" i="2" s="1"/>
  <c r="K37" i="2" a="1"/>
  <c r="K37" i="2" s="1"/>
  <c r="J37" i="2" a="1"/>
  <c r="J37" i="2" s="1"/>
  <c r="I37" i="2" a="1"/>
  <c r="I37" i="2" s="1"/>
  <c r="H37" i="2" a="1"/>
  <c r="H37" i="2" s="1"/>
  <c r="K36" i="2" a="1"/>
  <c r="K36" i="2" s="1"/>
  <c r="J36" i="2" a="1"/>
  <c r="J36" i="2" s="1"/>
  <c r="I36" i="2" a="1"/>
  <c r="I36" i="2" s="1"/>
  <c r="H36" i="2" a="1"/>
  <c r="H36" i="2" s="1"/>
  <c r="K35" i="2" a="1"/>
  <c r="K35" i="2" s="1"/>
  <c r="J35" i="2" a="1"/>
  <c r="J35" i="2" s="1"/>
  <c r="I35" i="2" a="1"/>
  <c r="I35" i="2" s="1"/>
  <c r="H35" i="2" a="1"/>
  <c r="H35" i="2" s="1"/>
  <c r="K34" i="2" a="1"/>
  <c r="K34" i="2" s="1"/>
  <c r="J34" i="2" a="1"/>
  <c r="J34" i="2" s="1"/>
  <c r="I34" i="2" a="1"/>
  <c r="I34" i="2" s="1"/>
  <c r="H34" i="2" a="1"/>
  <c r="H34" i="2" s="1"/>
  <c r="K33" i="2" a="1"/>
  <c r="K33" i="2" s="1"/>
  <c r="J33" i="2" a="1"/>
  <c r="J33" i="2" s="1"/>
  <c r="I33" i="2" a="1"/>
  <c r="I33" i="2" s="1"/>
  <c r="H33" i="2" a="1"/>
  <c r="H33" i="2" s="1"/>
  <c r="K32" i="2" a="1"/>
  <c r="K32" i="2" s="1"/>
  <c r="J32" i="2" a="1"/>
  <c r="J32" i="2" s="1"/>
  <c r="I32" i="2" a="1"/>
  <c r="I32" i="2" s="1"/>
  <c r="H32" i="2" a="1"/>
  <c r="H32" i="2" s="1"/>
  <c r="K31" i="2" a="1"/>
  <c r="K31" i="2" s="1"/>
  <c r="J31" i="2" a="1"/>
  <c r="J31" i="2" s="1"/>
  <c r="I31" i="2" a="1"/>
  <c r="I31" i="2" s="1"/>
  <c r="H31" i="2" a="1"/>
  <c r="H31" i="2" s="1"/>
  <c r="K30" i="2" a="1"/>
  <c r="K30" i="2" s="1"/>
  <c r="J30" i="2" a="1"/>
  <c r="J30" i="2" s="1"/>
  <c r="I30" i="2" a="1"/>
  <c r="I30" i="2" s="1"/>
  <c r="H30" i="2" a="1"/>
  <c r="H30" i="2" s="1"/>
  <c r="K29" i="2" a="1"/>
  <c r="K29" i="2" s="1"/>
  <c r="J29" i="2" a="1"/>
  <c r="J29" i="2" s="1"/>
  <c r="I29" i="2" a="1"/>
  <c r="I29" i="2" s="1"/>
  <c r="H29" i="2" a="1"/>
  <c r="H29" i="2" s="1"/>
  <c r="K28" i="2" a="1"/>
  <c r="K28" i="2" s="1"/>
  <c r="J28" i="2" a="1"/>
  <c r="J28" i="2" s="1"/>
  <c r="I28" i="2" a="1"/>
  <c r="I28" i="2" s="1"/>
  <c r="H28" i="2" a="1"/>
  <c r="H28" i="2" s="1"/>
  <c r="K27" i="2" a="1"/>
  <c r="K27" i="2" s="1"/>
  <c r="J27" i="2" a="1"/>
  <c r="J27" i="2" s="1"/>
  <c r="I27" i="2" a="1"/>
  <c r="I27" i="2" s="1"/>
  <c r="H27" i="2" a="1"/>
  <c r="H27" i="2" s="1"/>
  <c r="K26" i="2" a="1"/>
  <c r="K26" i="2" s="1"/>
  <c r="J26" i="2" a="1"/>
  <c r="J26" i="2" s="1"/>
  <c r="I26" i="2" a="1"/>
  <c r="I26" i="2" s="1"/>
  <c r="H26" i="2" a="1"/>
  <c r="H26" i="2" s="1"/>
  <c r="K25" i="2" a="1"/>
  <c r="K25" i="2" s="1"/>
  <c r="J25" i="2" a="1"/>
  <c r="J25" i="2" s="1"/>
  <c r="I25" i="2" a="1"/>
  <c r="I25" i="2" s="1"/>
  <c r="H25" i="2" a="1"/>
  <c r="H25" i="2" s="1"/>
  <c r="K24" i="2" a="1"/>
  <c r="K24" i="2" s="1"/>
  <c r="J24" i="2" a="1"/>
  <c r="J24" i="2" s="1"/>
  <c r="I24" i="2" a="1"/>
  <c r="I24" i="2" s="1"/>
  <c r="H24" i="2" a="1"/>
  <c r="H24" i="2" s="1"/>
  <c r="K23" i="2" a="1"/>
  <c r="K23" i="2" s="1"/>
  <c r="J23" i="2" a="1"/>
  <c r="J23" i="2" s="1"/>
  <c r="I23" i="2" a="1"/>
  <c r="I23" i="2" s="1"/>
  <c r="H23" i="2" a="1"/>
  <c r="H23" i="2" s="1"/>
  <c r="K22" i="2" a="1"/>
  <c r="K22" i="2" s="1"/>
  <c r="J22" i="2" a="1"/>
  <c r="J22" i="2" s="1"/>
  <c r="I22" i="2" a="1"/>
  <c r="I22" i="2" s="1"/>
  <c r="H22" i="2" a="1"/>
  <c r="H22" i="2" s="1"/>
  <c r="K21" i="2" a="1"/>
  <c r="K21" i="2" s="1"/>
  <c r="J21" i="2" a="1"/>
  <c r="J21" i="2" s="1"/>
  <c r="I21" i="2" a="1"/>
  <c r="I21" i="2" s="1"/>
  <c r="H21" i="2" a="1"/>
  <c r="H21" i="2" s="1"/>
  <c r="K20" i="2" a="1"/>
  <c r="K20" i="2" s="1"/>
  <c r="J20" i="2" a="1"/>
  <c r="J20" i="2" s="1"/>
  <c r="I20" i="2" a="1"/>
  <c r="I20" i="2" s="1"/>
  <c r="H20" i="2" a="1"/>
  <c r="H20" i="2" s="1"/>
  <c r="K19" i="2" a="1"/>
  <c r="K19" i="2" s="1"/>
  <c r="J19" i="2" a="1"/>
  <c r="J19" i="2" s="1"/>
  <c r="I19" i="2" a="1"/>
  <c r="I19" i="2" s="1"/>
  <c r="H19" i="2" a="1"/>
  <c r="H19" i="2" s="1"/>
  <c r="K18" i="2" a="1"/>
  <c r="K18" i="2" s="1"/>
  <c r="J18" i="2" a="1"/>
  <c r="J18" i="2" s="1"/>
  <c r="I18" i="2" a="1"/>
  <c r="I18" i="2" s="1"/>
  <c r="H18" i="2" a="1"/>
  <c r="H18" i="2" s="1"/>
  <c r="K17" i="2" a="1"/>
  <c r="K17" i="2" s="1"/>
  <c r="J17" i="2" a="1"/>
  <c r="J17" i="2" s="1"/>
  <c r="I17" i="2" a="1"/>
  <c r="I17" i="2" s="1"/>
  <c r="H17" i="2" a="1"/>
  <c r="H17" i="2" s="1"/>
  <c r="K16" i="2" a="1"/>
  <c r="K16" i="2" s="1"/>
  <c r="J16" i="2" a="1"/>
  <c r="J16" i="2" s="1"/>
  <c r="I16" i="2" a="1"/>
  <c r="I16" i="2" s="1"/>
  <c r="H16" i="2" a="1"/>
  <c r="H16" i="2" s="1"/>
  <c r="K15" i="2" a="1"/>
  <c r="K15" i="2" s="1"/>
  <c r="J15" i="2" a="1"/>
  <c r="J15" i="2" s="1"/>
  <c r="I15" i="2" a="1"/>
  <c r="I15" i="2" s="1"/>
  <c r="H15" i="2" a="1"/>
  <c r="H15" i="2" s="1"/>
  <c r="K14" i="2" a="1"/>
  <c r="K14" i="2" s="1"/>
  <c r="J14" i="2" a="1"/>
  <c r="J14" i="2" s="1"/>
  <c r="I14" i="2" a="1"/>
  <c r="I14" i="2" s="1"/>
  <c r="H14" i="2" a="1"/>
  <c r="H14" i="2" s="1"/>
  <c r="K13" i="2" a="1"/>
  <c r="K13" i="2" s="1"/>
  <c r="J13" i="2" a="1"/>
  <c r="J13" i="2" s="1"/>
  <c r="I13" i="2" a="1"/>
  <c r="I13" i="2" s="1"/>
  <c r="H13" i="2" a="1"/>
  <c r="H13" i="2" s="1"/>
  <c r="K12" i="2" a="1"/>
  <c r="K12" i="2" s="1"/>
  <c r="J12" i="2" a="1"/>
  <c r="J12" i="2" s="1"/>
  <c r="I12" i="2" a="1"/>
  <c r="I12" i="2" s="1"/>
  <c r="H12" i="2" a="1"/>
  <c r="H12" i="2" s="1"/>
  <c r="K11" i="2" a="1"/>
  <c r="K11" i="2" s="1"/>
  <c r="J11" i="2" a="1"/>
  <c r="J11" i="2" s="1"/>
  <c r="I11" i="2" a="1"/>
  <c r="I11" i="2" s="1"/>
  <c r="H11" i="2" a="1"/>
  <c r="H11" i="2" s="1"/>
  <c r="K10" i="2" a="1"/>
  <c r="K10" i="2" s="1"/>
  <c r="J10" i="2" a="1"/>
  <c r="J10" i="2" s="1"/>
  <c r="I10" i="2" a="1"/>
  <c r="I10" i="2" s="1"/>
  <c r="H10" i="2" a="1"/>
  <c r="H10" i="2" s="1"/>
  <c r="K9" i="2" a="1"/>
  <c r="K9" i="2" s="1"/>
  <c r="J9" i="2" a="1"/>
  <c r="J9" i="2" s="1"/>
  <c r="I9" i="2" a="1"/>
  <c r="I9" i="2" s="1"/>
  <c r="H9" i="2" a="1"/>
  <c r="H9" i="2" s="1"/>
  <c r="K8" i="2" a="1"/>
  <c r="K8" i="2" s="1"/>
  <c r="J8" i="2" a="1"/>
  <c r="J8" i="2" s="1"/>
  <c r="I8" i="2" a="1"/>
  <c r="I8" i="2" s="1"/>
  <c r="H8" i="2" a="1"/>
  <c r="H8" i="2" s="1"/>
  <c r="K7" i="2" a="1"/>
  <c r="K7" i="2" s="1"/>
  <c r="J7" i="2" a="1"/>
  <c r="J7" i="2" s="1"/>
  <c r="I7" i="2" a="1"/>
  <c r="I7" i="2" s="1"/>
  <c r="H7" i="2" a="1"/>
  <c r="H7" i="2" s="1"/>
  <c r="O5" i="6"/>
  <c r="J5" i="6"/>
  <c r="AO8" i="6"/>
  <c r="AO9" i="6"/>
  <c r="AO10" i="6"/>
  <c r="AO11" i="6"/>
  <c r="AO12" i="6"/>
  <c r="AO13" i="6"/>
  <c r="AO14" i="6"/>
  <c r="AO15" i="6"/>
  <c r="AO16" i="6"/>
  <c r="AO17" i="6"/>
  <c r="AO18" i="6"/>
  <c r="AO19" i="6"/>
  <c r="AO20" i="6"/>
  <c r="AO21" i="6"/>
  <c r="AO22" i="6"/>
  <c r="AO23" i="6"/>
  <c r="AO24" i="6"/>
  <c r="AO25" i="6"/>
  <c r="AO26" i="6"/>
  <c r="AO27" i="6"/>
  <c r="AO28" i="6"/>
  <c r="AO29" i="6"/>
  <c r="AO30" i="6"/>
  <c r="AO31" i="6"/>
  <c r="AO32" i="6"/>
  <c r="AO33" i="6"/>
  <c r="AO34" i="6"/>
  <c r="AO35" i="6"/>
  <c r="AO36" i="6"/>
  <c r="AO37" i="6"/>
  <c r="AO38" i="6"/>
  <c r="AO39" i="6"/>
  <c r="AO40" i="6"/>
  <c r="AO41" i="6"/>
  <c r="AO42" i="6"/>
  <c r="AO43" i="6"/>
  <c r="AO44" i="6"/>
  <c r="AO45" i="6"/>
  <c r="AO46" i="6"/>
  <c r="AO47" i="6"/>
  <c r="AO48" i="6"/>
  <c r="AO49" i="6"/>
  <c r="AO50" i="6"/>
  <c r="AO51" i="6"/>
  <c r="AO52" i="6"/>
  <c r="AO53" i="6"/>
  <c r="AO54" i="6"/>
  <c r="AO55" i="6"/>
  <c r="AO56" i="6"/>
  <c r="AO57" i="6"/>
  <c r="AO58" i="6"/>
  <c r="AO59" i="6"/>
  <c r="AO60" i="6"/>
  <c r="AO61" i="6"/>
  <c r="AO62" i="6"/>
  <c r="AO63" i="6"/>
  <c r="AO64" i="6"/>
  <c r="AO65" i="6"/>
  <c r="AO66" i="6"/>
  <c r="AO67" i="6"/>
  <c r="AO68" i="6"/>
  <c r="AO69" i="6"/>
  <c r="AO70" i="6"/>
  <c r="AO71" i="6"/>
  <c r="AO72" i="6"/>
  <c r="AO73" i="6"/>
  <c r="AO74" i="6"/>
  <c r="AO75" i="6"/>
  <c r="AO76" i="6"/>
  <c r="AO77" i="6"/>
  <c r="AO78" i="6"/>
  <c r="AO79" i="6"/>
  <c r="AO80" i="6"/>
  <c r="AO81" i="6"/>
  <c r="AO82" i="6"/>
  <c r="AO83" i="6"/>
  <c r="AO84" i="6"/>
  <c r="AO85" i="6"/>
  <c r="AO86" i="6"/>
  <c r="AO87" i="6"/>
  <c r="AO88" i="6"/>
  <c r="AO89" i="6"/>
  <c r="AO90" i="6"/>
  <c r="AO91" i="6"/>
  <c r="AO92" i="6"/>
  <c r="AO93" i="6"/>
  <c r="AO94" i="6"/>
  <c r="AO95" i="6"/>
  <c r="AO96" i="6"/>
  <c r="AO97" i="6"/>
  <c r="AO98" i="6"/>
  <c r="AO99" i="6"/>
  <c r="AO100" i="6"/>
  <c r="AO101" i="6"/>
  <c r="AO102" i="6"/>
  <c r="AO103" i="6"/>
  <c r="AO104" i="6"/>
  <c r="AO105" i="6"/>
  <c r="AO106" i="6"/>
  <c r="AO107" i="6"/>
  <c r="AO108" i="6"/>
  <c r="AO109" i="6"/>
  <c r="AO110" i="6"/>
  <c r="AO111" i="6"/>
  <c r="AO112" i="6"/>
  <c r="AO113" i="6"/>
  <c r="AO114" i="6"/>
  <c r="AO115" i="6"/>
  <c r="AO116" i="6"/>
  <c r="AO117" i="6"/>
  <c r="AO118" i="6"/>
  <c r="AO119" i="6"/>
  <c r="AO120" i="6"/>
  <c r="AO121" i="6"/>
  <c r="AO122" i="6"/>
  <c r="AO123" i="6"/>
  <c r="AO124" i="6"/>
  <c r="AO125" i="6"/>
  <c r="AO126" i="6"/>
  <c r="AO127" i="6"/>
  <c r="AO128" i="6"/>
  <c r="AO129" i="6"/>
  <c r="AO130" i="6"/>
  <c r="AO131" i="6"/>
  <c r="AO132" i="6"/>
  <c r="AO133" i="6"/>
  <c r="AO134" i="6"/>
  <c r="AO135" i="6"/>
  <c r="AO136" i="6"/>
  <c r="AO137" i="6"/>
  <c r="AO138" i="6"/>
  <c r="AO139" i="6"/>
  <c r="AO140" i="6"/>
  <c r="AO141" i="6"/>
  <c r="AO142" i="6"/>
  <c r="AO143" i="6"/>
  <c r="AO144" i="6"/>
  <c r="AO145" i="6"/>
  <c r="AO146" i="6"/>
  <c r="AO147" i="6"/>
  <c r="AO148" i="6"/>
  <c r="AO149" i="6"/>
  <c r="AO150" i="6"/>
  <c r="AO151" i="6"/>
  <c r="AO152" i="6"/>
  <c r="AO153" i="6"/>
  <c r="AO154" i="6"/>
  <c r="AO155" i="6"/>
  <c r="AO156" i="6"/>
  <c r="AO157" i="6"/>
  <c r="AO158" i="6"/>
  <c r="AO159" i="6"/>
  <c r="AO160" i="6"/>
  <c r="AO161" i="6"/>
  <c r="AO162" i="6"/>
  <c r="AO163" i="6"/>
  <c r="AO164" i="6"/>
  <c r="AO165" i="6"/>
  <c r="AO166" i="6"/>
  <c r="AO167" i="6"/>
  <c r="AO168" i="6"/>
  <c r="AO169" i="6"/>
  <c r="AO170" i="6"/>
  <c r="AO171" i="6"/>
  <c r="AO172" i="6"/>
  <c r="AO173" i="6"/>
  <c r="AO174" i="6"/>
  <c r="AO175" i="6"/>
  <c r="AO176" i="6"/>
  <c r="AO177" i="6"/>
  <c r="AO178" i="6"/>
  <c r="AO179" i="6"/>
  <c r="AO180" i="6"/>
  <c r="AO181" i="6"/>
  <c r="AO182" i="6"/>
  <c r="AO183" i="6"/>
  <c r="AO184" i="6"/>
  <c r="AO185" i="6"/>
  <c r="AO186" i="6"/>
  <c r="AO187" i="6"/>
  <c r="AO188" i="6"/>
  <c r="AO189" i="6"/>
  <c r="AO190" i="6"/>
  <c r="AO191" i="6"/>
  <c r="AO192" i="6"/>
  <c r="AO193" i="6"/>
  <c r="AO194" i="6"/>
  <c r="AO195" i="6"/>
  <c r="AO196" i="6"/>
  <c r="AO197" i="6"/>
  <c r="AO198" i="6"/>
  <c r="AO199" i="6"/>
  <c r="AO200" i="6"/>
  <c r="AO201" i="6"/>
  <c r="AO202" i="6"/>
  <c r="AO203" i="6"/>
  <c r="AO204" i="6"/>
  <c r="AO205" i="6"/>
  <c r="AO206" i="6"/>
  <c r="AO207" i="6"/>
  <c r="AO208" i="6"/>
  <c r="AO209" i="6"/>
  <c r="AO210" i="6"/>
  <c r="AO211" i="6"/>
  <c r="AO212" i="6"/>
  <c r="AO213" i="6"/>
  <c r="AO214" i="6"/>
  <c r="AO215" i="6"/>
  <c r="AO216" i="6"/>
  <c r="AO217" i="6"/>
  <c r="AO218" i="6"/>
  <c r="AO219" i="6"/>
  <c r="AO220" i="6"/>
  <c r="AO221" i="6"/>
  <c r="AO222" i="6"/>
  <c r="AO223" i="6"/>
  <c r="AO224" i="6"/>
  <c r="AO225" i="6"/>
  <c r="AO226" i="6"/>
  <c r="AO227" i="6"/>
  <c r="AO228" i="6"/>
  <c r="AO229" i="6"/>
  <c r="AO230" i="6"/>
  <c r="AO231" i="6"/>
  <c r="AO232" i="6"/>
  <c r="AO233" i="6"/>
  <c r="AO234" i="6"/>
  <c r="AO235" i="6"/>
  <c r="AO236" i="6"/>
  <c r="AO237" i="6"/>
  <c r="AO238" i="6"/>
  <c r="AO239" i="6"/>
  <c r="AO240" i="6"/>
  <c r="AO241" i="6"/>
  <c r="AO242" i="6"/>
  <c r="AO243" i="6"/>
  <c r="AO244" i="6"/>
  <c r="AO245" i="6"/>
  <c r="AO246" i="6"/>
  <c r="AO247" i="6"/>
  <c r="AO248" i="6"/>
  <c r="AO249" i="6"/>
  <c r="AO250" i="6"/>
  <c r="AO251" i="6"/>
  <c r="AO252" i="6"/>
  <c r="AO253" i="6"/>
  <c r="AO254" i="6"/>
  <c r="AO255" i="6"/>
  <c r="AO256" i="6"/>
  <c r="AO257" i="6"/>
  <c r="AO258" i="6"/>
  <c r="AO259" i="6"/>
  <c r="AO260" i="6"/>
  <c r="AO261" i="6"/>
  <c r="AO262" i="6"/>
  <c r="AO263" i="6"/>
  <c r="AO264" i="6"/>
  <c r="AO265" i="6"/>
  <c r="AO266" i="6"/>
  <c r="AO267" i="6"/>
  <c r="AO268" i="6"/>
  <c r="AO269" i="6"/>
  <c r="AO270" i="6"/>
  <c r="AO271" i="6"/>
  <c r="AO272" i="6"/>
  <c r="AO273" i="6"/>
  <c r="AO274" i="6"/>
  <c r="AO275" i="6"/>
  <c r="AO276" i="6"/>
  <c r="AO277" i="6"/>
  <c r="AO278" i="6"/>
  <c r="AO279" i="6"/>
  <c r="AO280" i="6"/>
  <c r="AO281" i="6"/>
  <c r="AO282" i="6"/>
  <c r="AO283" i="6"/>
  <c r="AO284" i="6"/>
  <c r="AO285" i="6"/>
  <c r="AO286" i="6"/>
  <c r="AO287" i="6"/>
  <c r="AO288" i="6"/>
  <c r="AO289" i="6"/>
  <c r="AO290" i="6"/>
  <c r="AO291" i="6"/>
  <c r="AO292" i="6"/>
  <c r="AO293" i="6"/>
  <c r="AO294" i="6"/>
  <c r="AO295" i="6"/>
  <c r="AO296" i="6"/>
  <c r="AO297" i="6"/>
  <c r="AO298" i="6"/>
  <c r="AO299" i="6"/>
  <c r="AO300" i="6"/>
  <c r="AO301" i="6"/>
  <c r="AO302" i="6"/>
  <c r="AO303" i="6"/>
  <c r="AO304" i="6"/>
  <c r="AO305" i="6"/>
  <c r="AO306" i="6"/>
  <c r="AO307" i="6"/>
  <c r="AO308" i="6"/>
  <c r="AO309" i="6"/>
  <c r="AO310" i="6"/>
  <c r="AO311" i="6"/>
  <c r="AO312" i="6"/>
  <c r="AO313" i="6"/>
  <c r="AO314" i="6"/>
  <c r="AO315" i="6"/>
  <c r="AO316" i="6"/>
  <c r="AO317" i="6"/>
  <c r="AO318" i="6"/>
  <c r="AO319" i="6"/>
  <c r="AO320" i="6"/>
  <c r="AO321" i="6"/>
  <c r="AO322" i="6"/>
  <c r="AO323" i="6"/>
  <c r="AO324" i="6"/>
  <c r="AO325" i="6"/>
  <c r="AO326" i="6"/>
  <c r="AO327" i="6"/>
  <c r="AO328" i="6"/>
  <c r="AO329" i="6"/>
  <c r="AO330" i="6"/>
  <c r="AO331" i="6"/>
  <c r="AO332" i="6"/>
  <c r="AO333" i="6"/>
  <c r="AO334" i="6"/>
  <c r="AO335" i="6"/>
  <c r="AO336" i="6"/>
  <c r="AO337" i="6"/>
  <c r="AO338" i="6"/>
  <c r="AO339" i="6"/>
  <c r="AO340" i="6"/>
  <c r="AO341" i="6"/>
  <c r="AO342" i="6"/>
  <c r="AO343" i="6"/>
  <c r="AO344" i="6"/>
  <c r="AO345" i="6"/>
  <c r="AO346" i="6"/>
  <c r="AO347" i="6"/>
  <c r="AO348" i="6"/>
  <c r="AO349" i="6"/>
  <c r="AO350" i="6"/>
  <c r="AO351" i="6"/>
  <c r="AO352" i="6"/>
  <c r="AO353" i="6"/>
  <c r="AO354" i="6"/>
  <c r="AO355" i="6"/>
  <c r="AO356" i="6"/>
  <c r="AO357" i="6"/>
  <c r="AO358" i="6"/>
  <c r="AO359" i="6"/>
  <c r="AO360" i="6"/>
  <c r="AO361" i="6"/>
  <c r="AO362" i="6"/>
  <c r="AO363" i="6"/>
  <c r="AO364" i="6"/>
  <c r="AO365" i="6"/>
  <c r="AO366" i="6"/>
  <c r="AO367" i="6"/>
  <c r="AO368" i="6"/>
  <c r="AO369" i="6"/>
  <c r="AO370" i="6"/>
  <c r="AO371" i="6"/>
  <c r="AO372" i="6"/>
  <c r="AO373" i="6"/>
  <c r="AO374" i="6"/>
  <c r="AO375" i="6"/>
  <c r="AO376" i="6"/>
  <c r="AO377" i="6"/>
  <c r="AO378" i="6"/>
  <c r="AO379" i="6"/>
  <c r="AO380" i="6"/>
  <c r="AO381" i="6"/>
  <c r="AO382" i="6"/>
  <c r="AO383" i="6"/>
  <c r="AO384" i="6"/>
  <c r="AO385" i="6"/>
  <c r="AO386" i="6"/>
  <c r="AO387" i="6"/>
  <c r="AO388" i="6"/>
  <c r="AO389" i="6"/>
  <c r="AO390" i="6"/>
  <c r="AO391" i="6"/>
  <c r="AO392" i="6"/>
  <c r="AO393" i="6"/>
  <c r="AO394" i="6"/>
  <c r="AO395" i="6"/>
  <c r="AO396" i="6"/>
  <c r="AO397" i="6"/>
  <c r="AO398" i="6"/>
  <c r="AO399" i="6"/>
  <c r="AO400" i="6"/>
  <c r="AO401" i="6"/>
  <c r="AO402" i="6"/>
  <c r="AO403" i="6"/>
  <c r="AO404" i="6"/>
  <c r="AO405" i="6"/>
  <c r="AO406" i="6"/>
  <c r="AO407" i="6"/>
  <c r="AO408" i="6"/>
  <c r="AO409" i="6"/>
  <c r="AO410" i="6"/>
  <c r="AO411" i="6"/>
  <c r="AO412" i="6"/>
  <c r="AO413" i="6"/>
  <c r="AO414" i="6"/>
  <c r="AO415" i="6"/>
  <c r="AO416" i="6"/>
  <c r="AO417" i="6"/>
  <c r="AO418" i="6"/>
  <c r="AO419" i="6"/>
  <c r="AO420" i="6"/>
  <c r="AO421" i="6"/>
  <c r="AO422" i="6"/>
  <c r="AO423" i="6"/>
  <c r="AO424" i="6"/>
  <c r="AO425" i="6"/>
  <c r="AO426" i="6"/>
  <c r="AO427" i="6"/>
  <c r="AO428" i="6"/>
  <c r="AO429" i="6"/>
  <c r="AO430" i="6"/>
  <c r="AO431" i="6"/>
  <c r="AO432" i="6"/>
  <c r="AO433" i="6"/>
  <c r="AO434" i="6"/>
  <c r="AO435" i="6"/>
  <c r="AO436" i="6"/>
  <c r="AO437" i="6"/>
  <c r="AO438" i="6"/>
  <c r="AO439" i="6"/>
  <c r="AO440" i="6"/>
  <c r="AO441" i="6"/>
  <c r="AO442" i="6"/>
  <c r="AO443" i="6"/>
  <c r="AO444" i="6"/>
  <c r="AO445" i="6"/>
  <c r="AO446" i="6"/>
  <c r="AO447" i="6"/>
  <c r="AO448" i="6"/>
  <c r="AO449" i="6"/>
  <c r="AO450" i="6"/>
  <c r="AO451" i="6"/>
  <c r="AO452" i="6"/>
  <c r="AO453" i="6"/>
  <c r="AO454" i="6"/>
  <c r="AO455" i="6"/>
  <c r="AO456" i="6"/>
  <c r="AO457" i="6"/>
  <c r="AO458" i="6"/>
  <c r="AO459" i="6"/>
  <c r="AO460" i="6"/>
  <c r="AO461" i="6"/>
  <c r="AO462" i="6"/>
  <c r="AO463" i="6"/>
  <c r="AO464" i="6"/>
  <c r="AO465" i="6"/>
  <c r="AO466" i="6"/>
  <c r="AO467" i="6"/>
  <c r="AO468" i="6"/>
  <c r="AO469" i="6"/>
  <c r="AO470" i="6"/>
  <c r="AO471" i="6"/>
  <c r="AO472" i="6"/>
  <c r="AO473" i="6"/>
  <c r="AO474" i="6"/>
  <c r="AO475" i="6"/>
  <c r="AO476" i="6"/>
  <c r="AO477" i="6"/>
  <c r="AO478" i="6"/>
  <c r="AO479" i="6"/>
  <c r="AO480" i="6"/>
  <c r="AO481" i="6"/>
  <c r="AO482" i="6"/>
  <c r="AO483" i="6"/>
  <c r="AO484" i="6"/>
  <c r="AO485" i="6"/>
  <c r="AO486" i="6"/>
  <c r="AO487" i="6"/>
  <c r="AO488" i="6"/>
  <c r="AO489" i="6"/>
  <c r="AO490" i="6"/>
  <c r="AO491" i="6"/>
  <c r="AO492" i="6"/>
  <c r="AO493" i="6"/>
  <c r="AO494" i="6"/>
  <c r="AO495" i="6"/>
  <c r="AO496" i="6"/>
  <c r="AO497" i="6"/>
  <c r="AO498" i="6"/>
  <c r="AO499" i="6"/>
  <c r="AO500" i="6"/>
  <c r="AO501" i="6"/>
  <c r="AO502" i="6"/>
  <c r="AO503" i="6"/>
  <c r="AO504" i="6"/>
  <c r="AO505" i="6"/>
  <c r="AO506" i="6"/>
  <c r="AO507" i="6"/>
  <c r="AO508" i="6"/>
  <c r="AO509" i="6"/>
  <c r="AO510" i="6"/>
  <c r="AO511" i="6"/>
  <c r="AO512" i="6"/>
  <c r="AO513" i="6"/>
  <c r="AO514" i="6"/>
  <c r="AO515" i="6"/>
  <c r="AO516" i="6"/>
  <c r="AO517" i="6"/>
  <c r="AO518" i="6"/>
  <c r="AO519" i="6"/>
  <c r="AO520" i="6"/>
  <c r="AO521" i="6"/>
  <c r="AO522" i="6"/>
  <c r="AO523" i="6"/>
  <c r="AO524" i="6"/>
  <c r="AO525" i="6"/>
  <c r="AO526" i="6"/>
  <c r="AO527" i="6"/>
  <c r="AO528" i="6"/>
  <c r="AO529" i="6"/>
  <c r="AO530" i="6"/>
  <c r="AO531" i="6"/>
  <c r="AO532" i="6"/>
  <c r="AO533" i="6"/>
  <c r="AO534" i="6"/>
  <c r="AO535" i="6"/>
  <c r="AO536" i="6"/>
  <c r="AO537" i="6"/>
  <c r="AO538" i="6"/>
  <c r="AO539" i="6"/>
  <c r="AO540" i="6"/>
  <c r="AO541" i="6"/>
  <c r="AO542" i="6"/>
  <c r="AO543" i="6"/>
  <c r="AO544" i="6"/>
  <c r="AO545" i="6"/>
  <c r="AO546" i="6"/>
  <c r="AO547" i="6"/>
  <c r="AO548" i="6"/>
  <c r="AO549" i="6"/>
  <c r="AO550" i="6"/>
  <c r="AO551" i="6"/>
  <c r="AO552" i="6"/>
  <c r="AO553" i="6"/>
  <c r="AO554" i="6"/>
  <c r="AO555" i="6"/>
  <c r="AO556" i="6"/>
  <c r="AO557" i="6"/>
  <c r="AO558" i="6"/>
  <c r="AO559" i="6"/>
  <c r="AO560" i="6"/>
  <c r="AO561" i="6"/>
  <c r="AO562" i="6"/>
  <c r="AO563" i="6"/>
  <c r="AO564" i="6"/>
  <c r="AO565" i="6"/>
  <c r="AO566" i="6"/>
  <c r="AO7" i="6"/>
  <c r="AN566" i="6"/>
  <c r="AN565" i="6"/>
  <c r="AN564" i="6"/>
  <c r="AN563" i="6"/>
  <c r="AN562" i="6"/>
  <c r="AN561" i="6"/>
  <c r="AN560" i="6"/>
  <c r="AN559" i="6"/>
  <c r="AN558" i="6"/>
  <c r="AN557" i="6"/>
  <c r="AN556" i="6"/>
  <c r="AN555" i="6"/>
  <c r="AN554" i="6"/>
  <c r="AN553" i="6"/>
  <c r="AN552" i="6"/>
  <c r="AN551" i="6"/>
  <c r="AN550" i="6"/>
  <c r="AN549" i="6"/>
  <c r="AN548" i="6"/>
  <c r="AN547" i="6"/>
  <c r="AN546" i="6"/>
  <c r="AN545" i="6"/>
  <c r="AN544" i="6"/>
  <c r="AN543" i="6"/>
  <c r="AN542" i="6"/>
  <c r="AN541" i="6"/>
  <c r="AN540" i="6"/>
  <c r="AN539" i="6"/>
  <c r="AN538" i="6"/>
  <c r="AN537" i="6"/>
  <c r="AN536" i="6"/>
  <c r="AN535" i="6"/>
  <c r="AN534" i="6"/>
  <c r="AN533" i="6"/>
  <c r="AN532" i="6"/>
  <c r="AN531" i="6"/>
  <c r="AN530" i="6"/>
  <c r="AN529" i="6"/>
  <c r="AN528" i="6"/>
  <c r="AN527" i="6"/>
  <c r="AN526" i="6"/>
  <c r="AN525" i="6"/>
  <c r="AN524" i="6"/>
  <c r="AN523" i="6"/>
  <c r="AN522" i="6"/>
  <c r="AN521" i="6"/>
  <c r="AN520" i="6"/>
  <c r="AN519" i="6"/>
  <c r="AN518" i="6"/>
  <c r="AN517" i="6"/>
  <c r="AN516" i="6"/>
  <c r="AN515" i="6"/>
  <c r="AN514" i="6"/>
  <c r="AN513" i="6"/>
  <c r="AN512" i="6"/>
  <c r="AN511" i="6"/>
  <c r="AN510" i="6"/>
  <c r="AN509" i="6"/>
  <c r="AN508" i="6"/>
  <c r="AN507" i="6"/>
  <c r="AN506" i="6"/>
  <c r="AN505" i="6"/>
  <c r="AN504" i="6"/>
  <c r="AN503" i="6"/>
  <c r="AN502" i="6"/>
  <c r="AN501" i="6"/>
  <c r="AN500" i="6"/>
  <c r="AN499" i="6"/>
  <c r="AN498" i="6"/>
  <c r="AN497" i="6"/>
  <c r="AN496" i="6"/>
  <c r="AN495" i="6"/>
  <c r="AN494" i="6"/>
  <c r="AN493" i="6"/>
  <c r="AN492" i="6"/>
  <c r="AN491" i="6"/>
  <c r="AN490" i="6"/>
  <c r="AN489" i="6"/>
  <c r="AN488" i="6"/>
  <c r="AN487" i="6"/>
  <c r="AN486" i="6"/>
  <c r="AN485" i="6"/>
  <c r="AN484" i="6"/>
  <c r="AN483" i="6"/>
  <c r="AN482" i="6"/>
  <c r="AN481" i="6"/>
  <c r="AN480" i="6"/>
  <c r="AN479" i="6"/>
  <c r="AN478" i="6"/>
  <c r="AN477" i="6"/>
  <c r="AN476" i="6"/>
  <c r="AN475" i="6"/>
  <c r="AN474" i="6"/>
  <c r="AN473" i="6"/>
  <c r="AN472" i="6"/>
  <c r="AN471" i="6"/>
  <c r="AN470" i="6"/>
  <c r="AN469" i="6"/>
  <c r="AN468" i="6"/>
  <c r="AN467" i="6"/>
  <c r="AN466" i="6"/>
  <c r="AN465" i="6"/>
  <c r="AN464" i="6"/>
  <c r="AN463" i="6"/>
  <c r="AN462" i="6"/>
  <c r="AN461" i="6"/>
  <c r="AN460" i="6"/>
  <c r="AN459" i="6"/>
  <c r="AN458" i="6"/>
  <c r="AN457" i="6"/>
  <c r="AN456" i="6"/>
  <c r="AN455" i="6"/>
  <c r="AN454" i="6"/>
  <c r="AN453" i="6"/>
  <c r="AN452" i="6"/>
  <c r="AN451" i="6"/>
  <c r="AN450" i="6"/>
  <c r="AN449" i="6"/>
  <c r="AN448" i="6"/>
  <c r="AN447" i="6"/>
  <c r="AN446" i="6"/>
  <c r="AN445" i="6"/>
  <c r="AN444" i="6"/>
  <c r="AN443" i="6"/>
  <c r="AN442" i="6"/>
  <c r="AN441" i="6"/>
  <c r="AN440" i="6"/>
  <c r="AN439" i="6"/>
  <c r="AN438" i="6"/>
  <c r="AN437" i="6"/>
  <c r="AN436" i="6"/>
  <c r="AN435" i="6"/>
  <c r="AN434" i="6"/>
  <c r="AN433" i="6"/>
  <c r="AN432" i="6"/>
  <c r="AN431" i="6"/>
  <c r="AN430" i="6"/>
  <c r="AN429" i="6"/>
  <c r="AN428" i="6"/>
  <c r="AN427" i="6"/>
  <c r="AN426" i="6"/>
  <c r="AN425" i="6"/>
  <c r="AN424" i="6"/>
  <c r="AN423" i="6"/>
  <c r="AN422" i="6"/>
  <c r="AN421" i="6"/>
  <c r="AN420" i="6"/>
  <c r="AN419" i="6"/>
  <c r="AN418" i="6"/>
  <c r="AN417" i="6"/>
  <c r="AN416" i="6"/>
  <c r="AN415" i="6"/>
  <c r="AN414" i="6"/>
  <c r="AN413" i="6"/>
  <c r="AN412" i="6"/>
  <c r="AN411" i="6"/>
  <c r="AN410" i="6"/>
  <c r="AN409" i="6"/>
  <c r="AN408" i="6"/>
  <c r="AN407" i="6"/>
  <c r="AN406" i="6"/>
  <c r="AN405" i="6"/>
  <c r="AN404" i="6"/>
  <c r="AN403" i="6"/>
  <c r="AN402" i="6"/>
  <c r="AN401" i="6"/>
  <c r="AN400" i="6"/>
  <c r="AN399" i="6"/>
  <c r="AN398" i="6"/>
  <c r="AN397" i="6"/>
  <c r="AN396" i="6"/>
  <c r="AN395" i="6"/>
  <c r="AN394" i="6"/>
  <c r="AN393" i="6"/>
  <c r="AN392" i="6"/>
  <c r="AN391" i="6"/>
  <c r="AN390" i="6"/>
  <c r="AN389" i="6"/>
  <c r="AN388" i="6"/>
  <c r="AN387" i="6"/>
  <c r="AN386" i="6"/>
  <c r="AN385" i="6"/>
  <c r="AN384" i="6"/>
  <c r="AN383" i="6"/>
  <c r="AN382" i="6"/>
  <c r="AN381" i="6"/>
  <c r="AN380" i="6"/>
  <c r="AN379" i="6"/>
  <c r="AN378" i="6"/>
  <c r="AN377" i="6"/>
  <c r="AN376" i="6"/>
  <c r="AN375" i="6"/>
  <c r="AN374" i="6"/>
  <c r="AN373" i="6"/>
  <c r="AN372" i="6"/>
  <c r="AN371" i="6"/>
  <c r="AN370" i="6"/>
  <c r="AN369" i="6"/>
  <c r="AN368" i="6"/>
  <c r="AN367" i="6"/>
  <c r="AN366" i="6"/>
  <c r="AN365" i="6"/>
  <c r="AN364" i="6"/>
  <c r="AN363" i="6"/>
  <c r="AN362" i="6"/>
  <c r="AN361" i="6"/>
  <c r="AN360" i="6"/>
  <c r="AN359" i="6"/>
  <c r="AN358" i="6"/>
  <c r="AN357" i="6"/>
  <c r="AN356" i="6"/>
  <c r="AN355" i="6"/>
  <c r="AN354" i="6"/>
  <c r="AN353" i="6"/>
  <c r="AN352" i="6"/>
  <c r="AN351" i="6"/>
  <c r="AN350" i="6"/>
  <c r="AN349" i="6"/>
  <c r="AN348" i="6"/>
  <c r="AN347" i="6"/>
  <c r="AN346" i="6"/>
  <c r="AN345" i="6"/>
  <c r="AN344" i="6"/>
  <c r="AN343" i="6"/>
  <c r="AN342" i="6"/>
  <c r="AN341" i="6"/>
  <c r="AN340" i="6"/>
  <c r="AN339" i="6"/>
  <c r="AN338" i="6"/>
  <c r="AN337" i="6"/>
  <c r="AN336" i="6"/>
  <c r="AN335" i="6"/>
  <c r="AN334" i="6"/>
  <c r="AN333" i="6"/>
  <c r="AN332" i="6"/>
  <c r="AN331" i="6"/>
  <c r="AN330" i="6"/>
  <c r="AN329" i="6"/>
  <c r="AN328" i="6"/>
  <c r="AN327" i="6"/>
  <c r="AN326" i="6"/>
  <c r="AN325" i="6"/>
  <c r="AN324" i="6"/>
  <c r="AN323" i="6"/>
  <c r="AN322" i="6"/>
  <c r="AN321" i="6"/>
  <c r="AN320" i="6"/>
  <c r="AN319" i="6"/>
  <c r="AN318" i="6"/>
  <c r="AN317" i="6"/>
  <c r="AN316" i="6"/>
  <c r="AN315" i="6"/>
  <c r="AN314" i="6"/>
  <c r="AN313" i="6"/>
  <c r="AN312" i="6"/>
  <c r="AN311" i="6"/>
  <c r="AN310" i="6"/>
  <c r="AN309" i="6"/>
  <c r="AN308" i="6"/>
  <c r="AN307" i="6"/>
  <c r="AN306" i="6"/>
  <c r="AN305" i="6"/>
  <c r="AN304" i="6"/>
  <c r="AN303" i="6"/>
  <c r="AN302" i="6"/>
  <c r="AN301" i="6"/>
  <c r="AN300" i="6"/>
  <c r="AN299" i="6"/>
  <c r="AN298" i="6"/>
  <c r="AN297" i="6"/>
  <c r="AN296" i="6"/>
  <c r="AN295" i="6"/>
  <c r="AN294" i="6"/>
  <c r="AN293" i="6"/>
  <c r="AN292" i="6"/>
  <c r="AN291" i="6"/>
  <c r="AN290" i="6"/>
  <c r="AN289" i="6"/>
  <c r="AN288" i="6"/>
  <c r="AN287" i="6"/>
  <c r="AN286" i="6"/>
  <c r="AN285" i="6"/>
  <c r="AN284" i="6"/>
  <c r="AN283" i="6"/>
  <c r="AN282" i="6"/>
  <c r="AN281" i="6"/>
  <c r="AN280" i="6"/>
  <c r="AN279" i="6"/>
  <c r="AN278" i="6"/>
  <c r="AN277" i="6"/>
  <c r="AN276" i="6"/>
  <c r="AN275" i="6"/>
  <c r="AN274" i="6"/>
  <c r="AN273" i="6"/>
  <c r="AN272" i="6"/>
  <c r="AN271" i="6"/>
  <c r="AN270" i="6"/>
  <c r="AN269" i="6"/>
  <c r="AN268" i="6"/>
  <c r="AN267" i="6"/>
  <c r="AN266" i="6"/>
  <c r="AN265" i="6"/>
  <c r="AN264" i="6"/>
  <c r="AN263" i="6"/>
  <c r="AN262" i="6"/>
  <c r="AN261" i="6"/>
  <c r="AN260" i="6"/>
  <c r="AN259" i="6"/>
  <c r="AN258" i="6"/>
  <c r="AN257" i="6"/>
  <c r="AN256" i="6"/>
  <c r="AN255" i="6"/>
  <c r="AN254" i="6"/>
  <c r="AN253" i="6"/>
  <c r="AN252" i="6"/>
  <c r="AN251" i="6"/>
  <c r="AN250" i="6"/>
  <c r="AN249" i="6"/>
  <c r="AN248" i="6"/>
  <c r="AN247" i="6"/>
  <c r="AN246" i="6"/>
  <c r="AN245" i="6"/>
  <c r="AN244" i="6"/>
  <c r="AN243" i="6"/>
  <c r="AN242" i="6"/>
  <c r="AN241" i="6"/>
  <c r="AN240" i="6"/>
  <c r="AN239" i="6"/>
  <c r="AN238" i="6"/>
  <c r="AN237" i="6"/>
  <c r="AN236" i="6"/>
  <c r="AN235" i="6"/>
  <c r="AN234" i="6"/>
  <c r="AN233" i="6"/>
  <c r="AN232" i="6"/>
  <c r="AN231" i="6"/>
  <c r="AN230" i="6"/>
  <c r="AN229" i="6"/>
  <c r="AN228" i="6"/>
  <c r="AN227" i="6"/>
  <c r="AN226" i="6"/>
  <c r="AN225" i="6"/>
  <c r="AN224" i="6"/>
  <c r="AN223" i="6"/>
  <c r="AN222" i="6"/>
  <c r="AN221" i="6"/>
  <c r="AN220" i="6"/>
  <c r="AN219" i="6"/>
  <c r="AN218" i="6"/>
  <c r="AN217" i="6"/>
  <c r="AN216" i="6"/>
  <c r="AN215" i="6"/>
  <c r="AN214" i="6"/>
  <c r="AN213" i="6"/>
  <c r="AN212" i="6"/>
  <c r="AN211" i="6"/>
  <c r="AN210" i="6"/>
  <c r="AN209" i="6"/>
  <c r="AN208" i="6"/>
  <c r="AN207" i="6"/>
  <c r="AN206" i="6"/>
  <c r="AN205" i="6"/>
  <c r="AN204" i="6"/>
  <c r="AN203" i="6"/>
  <c r="AN202" i="6"/>
  <c r="AN201" i="6"/>
  <c r="AN200" i="6"/>
  <c r="AN199" i="6"/>
  <c r="AN198" i="6"/>
  <c r="AN197" i="6"/>
  <c r="AN196" i="6"/>
  <c r="AN195" i="6"/>
  <c r="AN194" i="6"/>
  <c r="AN193" i="6"/>
  <c r="AN192" i="6"/>
  <c r="AN191" i="6"/>
  <c r="AN190" i="6"/>
  <c r="AN189" i="6"/>
  <c r="AN188" i="6"/>
  <c r="AN187" i="6"/>
  <c r="AN186" i="6"/>
  <c r="AN185" i="6"/>
  <c r="AN184" i="6"/>
  <c r="AN183" i="6"/>
  <c r="AN182" i="6"/>
  <c r="AN181" i="6"/>
  <c r="AN180" i="6"/>
  <c r="AN179" i="6"/>
  <c r="AN178" i="6"/>
  <c r="AN177" i="6"/>
  <c r="AN176" i="6"/>
  <c r="AN175" i="6"/>
  <c r="AN174" i="6"/>
  <c r="AN173" i="6"/>
  <c r="AN172" i="6"/>
  <c r="AN171" i="6"/>
  <c r="AN170" i="6"/>
  <c r="AN169" i="6"/>
  <c r="AN168" i="6"/>
  <c r="AN167" i="6"/>
  <c r="AN166" i="6"/>
  <c r="AN165" i="6"/>
  <c r="AN164" i="6"/>
  <c r="AN163" i="6"/>
  <c r="AN162" i="6"/>
  <c r="AN161" i="6"/>
  <c r="AN160" i="6"/>
  <c r="AN159" i="6"/>
  <c r="AN158" i="6"/>
  <c r="AN157" i="6"/>
  <c r="AN156" i="6"/>
  <c r="AN155" i="6"/>
  <c r="AN154" i="6"/>
  <c r="AN153" i="6"/>
  <c r="AN152" i="6"/>
  <c r="AN151" i="6"/>
  <c r="AN150" i="6"/>
  <c r="AN149" i="6"/>
  <c r="AN148" i="6"/>
  <c r="AN147" i="6"/>
  <c r="AN146" i="6"/>
  <c r="AN145" i="6"/>
  <c r="AN144" i="6"/>
  <c r="AN143" i="6"/>
  <c r="AN142" i="6"/>
  <c r="AN141" i="6"/>
  <c r="AN140" i="6"/>
  <c r="AN139" i="6"/>
  <c r="AN138" i="6"/>
  <c r="AN137" i="6"/>
  <c r="AN136" i="6"/>
  <c r="AN135" i="6"/>
  <c r="AN134" i="6"/>
  <c r="AN133" i="6"/>
  <c r="AN132" i="6"/>
  <c r="AN131" i="6"/>
  <c r="AN130" i="6"/>
  <c r="AN129" i="6"/>
  <c r="AN128" i="6"/>
  <c r="AN127" i="6"/>
  <c r="AN126" i="6"/>
  <c r="AN125" i="6"/>
  <c r="AN124" i="6"/>
  <c r="AN123" i="6"/>
  <c r="AN122" i="6"/>
  <c r="AN121" i="6"/>
  <c r="AN120" i="6"/>
  <c r="AN119" i="6"/>
  <c r="AN118" i="6"/>
  <c r="AN117" i="6"/>
  <c r="AN116" i="6"/>
  <c r="AN115" i="6"/>
  <c r="AN114" i="6"/>
  <c r="AN113" i="6"/>
  <c r="AN112" i="6"/>
  <c r="AN111" i="6"/>
  <c r="AN110" i="6"/>
  <c r="AN109" i="6"/>
  <c r="AN108" i="6"/>
  <c r="AN107" i="6"/>
  <c r="AN106" i="6"/>
  <c r="AN105" i="6"/>
  <c r="AN104" i="6"/>
  <c r="AN103" i="6"/>
  <c r="AN102" i="6"/>
  <c r="AN101" i="6"/>
  <c r="AN100" i="6"/>
  <c r="AN99" i="6"/>
  <c r="AN98" i="6"/>
  <c r="AN97" i="6"/>
  <c r="AN96" i="6"/>
  <c r="AN95" i="6"/>
  <c r="AN94" i="6"/>
  <c r="AN93" i="6"/>
  <c r="AN92" i="6"/>
  <c r="AN91" i="6"/>
  <c r="AN90" i="6"/>
  <c r="AN89" i="6"/>
  <c r="AN88" i="6"/>
  <c r="AN87" i="6"/>
  <c r="AN86" i="6"/>
  <c r="AN85" i="6"/>
  <c r="AN84" i="6"/>
  <c r="AN83" i="6"/>
  <c r="AN82" i="6"/>
  <c r="AN81" i="6"/>
  <c r="AN80" i="6"/>
  <c r="AN79" i="6"/>
  <c r="AN78" i="6"/>
  <c r="AN77" i="6"/>
  <c r="AN76" i="6"/>
  <c r="AN75" i="6"/>
  <c r="AN74" i="6"/>
  <c r="AN73" i="6"/>
  <c r="AN72" i="6"/>
  <c r="AN71" i="6"/>
  <c r="AN70" i="6"/>
  <c r="AN69" i="6"/>
  <c r="AN68" i="6"/>
  <c r="AN67" i="6"/>
  <c r="AN66" i="6"/>
  <c r="AN65" i="6"/>
  <c r="AN64" i="6"/>
  <c r="AN63" i="6"/>
  <c r="AN62" i="6"/>
  <c r="AN61" i="6"/>
  <c r="AN60" i="6"/>
  <c r="AN59" i="6"/>
  <c r="AN58" i="6"/>
  <c r="AN57" i="6"/>
  <c r="AN56" i="6"/>
  <c r="AN55" i="6"/>
  <c r="AN54" i="6"/>
  <c r="AN53" i="6"/>
  <c r="AN52" i="6"/>
  <c r="AN51" i="6"/>
  <c r="AN50" i="6"/>
  <c r="AN49" i="6"/>
  <c r="AN48" i="6"/>
  <c r="AN47" i="6"/>
  <c r="AN46" i="6"/>
  <c r="AN45" i="6"/>
  <c r="AN44" i="6"/>
  <c r="AN43" i="6"/>
  <c r="AN42" i="6"/>
  <c r="AN41" i="6"/>
  <c r="AN40" i="6"/>
  <c r="AN39" i="6"/>
  <c r="AN38" i="6"/>
  <c r="AN37" i="6"/>
  <c r="AN36" i="6"/>
  <c r="AN35" i="6"/>
  <c r="AN34" i="6"/>
  <c r="AN33" i="6"/>
  <c r="AN32" i="6"/>
  <c r="AN31" i="6"/>
  <c r="AN30" i="6"/>
  <c r="AN29" i="6"/>
  <c r="AN28" i="6"/>
  <c r="AN27" i="6"/>
  <c r="AN26" i="6"/>
  <c r="AN25" i="6"/>
  <c r="AN24" i="6"/>
  <c r="AN23" i="6"/>
  <c r="AN22" i="6"/>
  <c r="AN21" i="6"/>
  <c r="AN20" i="6"/>
  <c r="AN19" i="6"/>
  <c r="AN18" i="6"/>
  <c r="AN17" i="6"/>
  <c r="AN16" i="6"/>
  <c r="AN15" i="6"/>
  <c r="AN14" i="6"/>
  <c r="AN13" i="6"/>
  <c r="AN12" i="6"/>
  <c r="AN11" i="6"/>
  <c r="AN10" i="6"/>
  <c r="AN9" i="6"/>
  <c r="AN8" i="6"/>
  <c r="AN7" i="6"/>
  <c r="AM566" i="6"/>
  <c r="AM565" i="6"/>
  <c r="AM564" i="6"/>
  <c r="AM563" i="6"/>
  <c r="AM562" i="6"/>
  <c r="AM561" i="6"/>
  <c r="AM560" i="6"/>
  <c r="AM559" i="6"/>
  <c r="AM558" i="6"/>
  <c r="AM557" i="6"/>
  <c r="AM556" i="6"/>
  <c r="AM555" i="6"/>
  <c r="AM554" i="6"/>
  <c r="AM553" i="6"/>
  <c r="AM552" i="6"/>
  <c r="AM551" i="6"/>
  <c r="AM550" i="6"/>
  <c r="AM549" i="6"/>
  <c r="AM548" i="6"/>
  <c r="AM547" i="6"/>
  <c r="AM546" i="6"/>
  <c r="AM545" i="6"/>
  <c r="AM544" i="6"/>
  <c r="AM543" i="6"/>
  <c r="AM542" i="6"/>
  <c r="AM541" i="6"/>
  <c r="AM540" i="6"/>
  <c r="AM539" i="6"/>
  <c r="AM538" i="6"/>
  <c r="AM537" i="6"/>
  <c r="AM536" i="6"/>
  <c r="AM535" i="6"/>
  <c r="AM534" i="6"/>
  <c r="AM533" i="6"/>
  <c r="AM532" i="6"/>
  <c r="AM531" i="6"/>
  <c r="AM530" i="6"/>
  <c r="AM529" i="6"/>
  <c r="AM528" i="6"/>
  <c r="AM527" i="6"/>
  <c r="AM526" i="6"/>
  <c r="AM525" i="6"/>
  <c r="AM524" i="6"/>
  <c r="AM523" i="6"/>
  <c r="AM522" i="6"/>
  <c r="AM521" i="6"/>
  <c r="AM520" i="6"/>
  <c r="AM519" i="6"/>
  <c r="AM518" i="6"/>
  <c r="AM517" i="6"/>
  <c r="AM516" i="6"/>
  <c r="AM515" i="6"/>
  <c r="AM514" i="6"/>
  <c r="AM513" i="6"/>
  <c r="AM512" i="6"/>
  <c r="AM511" i="6"/>
  <c r="AM510" i="6"/>
  <c r="AM509" i="6"/>
  <c r="AM508" i="6"/>
  <c r="AM507" i="6"/>
  <c r="AM506" i="6"/>
  <c r="AM505" i="6"/>
  <c r="AM504" i="6"/>
  <c r="AM503" i="6"/>
  <c r="AM502" i="6"/>
  <c r="AM501" i="6"/>
  <c r="AM500" i="6"/>
  <c r="AM499" i="6"/>
  <c r="AM498" i="6"/>
  <c r="AM497" i="6"/>
  <c r="AM496" i="6"/>
  <c r="AM495" i="6"/>
  <c r="AM494" i="6"/>
  <c r="AM493" i="6"/>
  <c r="AM492" i="6"/>
  <c r="AM491" i="6"/>
  <c r="AM490" i="6"/>
  <c r="AM489" i="6"/>
  <c r="AM488" i="6"/>
  <c r="AM487" i="6"/>
  <c r="AM486" i="6"/>
  <c r="AM485" i="6"/>
  <c r="AM484" i="6"/>
  <c r="AM483" i="6"/>
  <c r="AM482" i="6"/>
  <c r="AM481" i="6"/>
  <c r="AM480" i="6"/>
  <c r="AM479" i="6"/>
  <c r="AM478" i="6"/>
  <c r="AM477" i="6"/>
  <c r="AM476" i="6"/>
  <c r="AM475" i="6"/>
  <c r="AM474" i="6"/>
  <c r="AM473" i="6"/>
  <c r="AM472" i="6"/>
  <c r="AM471" i="6"/>
  <c r="AM470" i="6"/>
  <c r="AM469" i="6"/>
  <c r="AM468" i="6"/>
  <c r="AM467" i="6"/>
  <c r="AM466" i="6"/>
  <c r="AM465" i="6"/>
  <c r="AM464" i="6"/>
  <c r="AM463" i="6"/>
  <c r="AM462" i="6"/>
  <c r="AM461" i="6"/>
  <c r="AM460" i="6"/>
  <c r="AM459" i="6"/>
  <c r="AM458" i="6"/>
  <c r="AM457" i="6"/>
  <c r="AM456" i="6"/>
  <c r="AM455" i="6"/>
  <c r="AM454" i="6"/>
  <c r="AM453" i="6"/>
  <c r="AM452" i="6"/>
  <c r="AM451" i="6"/>
  <c r="AM450" i="6"/>
  <c r="AM449" i="6"/>
  <c r="AM448" i="6"/>
  <c r="AM447" i="6"/>
  <c r="AM446" i="6"/>
  <c r="AM445" i="6"/>
  <c r="AM444" i="6"/>
  <c r="AM443" i="6"/>
  <c r="AM442" i="6"/>
  <c r="AM441" i="6"/>
  <c r="AM440" i="6"/>
  <c r="AM439" i="6"/>
  <c r="AM438" i="6"/>
  <c r="AM437" i="6"/>
  <c r="AM436" i="6"/>
  <c r="AM435" i="6"/>
  <c r="AM434" i="6"/>
  <c r="AM433" i="6"/>
  <c r="AM432" i="6"/>
  <c r="AM431" i="6"/>
  <c r="AM430" i="6"/>
  <c r="AM429" i="6"/>
  <c r="AM428" i="6"/>
  <c r="AM427" i="6"/>
  <c r="AM426" i="6"/>
  <c r="AM425" i="6"/>
  <c r="AM424" i="6"/>
  <c r="AM423" i="6"/>
  <c r="AM422" i="6"/>
  <c r="AM421" i="6"/>
  <c r="AM420" i="6"/>
  <c r="AM419" i="6"/>
  <c r="AM418" i="6"/>
  <c r="AM417" i="6"/>
  <c r="AM416" i="6"/>
  <c r="AM415" i="6"/>
  <c r="AM414" i="6"/>
  <c r="AM413" i="6"/>
  <c r="AM412" i="6"/>
  <c r="AM411" i="6"/>
  <c r="AM410" i="6"/>
  <c r="AM409" i="6"/>
  <c r="AM408" i="6"/>
  <c r="AM407" i="6"/>
  <c r="AM406" i="6"/>
  <c r="AM405" i="6"/>
  <c r="AM404" i="6"/>
  <c r="AM403" i="6"/>
  <c r="AM402" i="6"/>
  <c r="AM401" i="6"/>
  <c r="AM400" i="6"/>
  <c r="AM399" i="6"/>
  <c r="AM398" i="6"/>
  <c r="AM397" i="6"/>
  <c r="AM396" i="6"/>
  <c r="AM395" i="6"/>
  <c r="AM394" i="6"/>
  <c r="AM393" i="6"/>
  <c r="AM392" i="6"/>
  <c r="AM391" i="6"/>
  <c r="AM390" i="6"/>
  <c r="AM389" i="6"/>
  <c r="AM388" i="6"/>
  <c r="AM387" i="6"/>
  <c r="AM386" i="6"/>
  <c r="AM385" i="6"/>
  <c r="AM384" i="6"/>
  <c r="AM383" i="6"/>
  <c r="AM382" i="6"/>
  <c r="AM381" i="6"/>
  <c r="AM380" i="6"/>
  <c r="AM379" i="6"/>
  <c r="AM378" i="6"/>
  <c r="AM377" i="6"/>
  <c r="AM376" i="6"/>
  <c r="AM375" i="6"/>
  <c r="AM374" i="6"/>
  <c r="AM373" i="6"/>
  <c r="AM372" i="6"/>
  <c r="AM371" i="6"/>
  <c r="AM370" i="6"/>
  <c r="AM369" i="6"/>
  <c r="AM368" i="6"/>
  <c r="AM367" i="6"/>
  <c r="AM366" i="6"/>
  <c r="AM365" i="6"/>
  <c r="AM364" i="6"/>
  <c r="AM363" i="6"/>
  <c r="AM362" i="6"/>
  <c r="AM361" i="6"/>
  <c r="AM360" i="6"/>
  <c r="AM359" i="6"/>
  <c r="AM358" i="6"/>
  <c r="AM357" i="6"/>
  <c r="AM356" i="6"/>
  <c r="AM355" i="6"/>
  <c r="AM354" i="6"/>
  <c r="AM353" i="6"/>
  <c r="AM352" i="6"/>
  <c r="AM351" i="6"/>
  <c r="AM350" i="6"/>
  <c r="AM349" i="6"/>
  <c r="AM348" i="6"/>
  <c r="AM347" i="6"/>
  <c r="AM346" i="6"/>
  <c r="AM345" i="6"/>
  <c r="AM344" i="6"/>
  <c r="AM343" i="6"/>
  <c r="AM342" i="6"/>
  <c r="AM341" i="6"/>
  <c r="AM340" i="6"/>
  <c r="AM339" i="6"/>
  <c r="AM338" i="6"/>
  <c r="AM337" i="6"/>
  <c r="AM336" i="6"/>
  <c r="AM335" i="6"/>
  <c r="AM334" i="6"/>
  <c r="AM333" i="6"/>
  <c r="AM332" i="6"/>
  <c r="AM331" i="6"/>
  <c r="AM330" i="6"/>
  <c r="AM329" i="6"/>
  <c r="AM328" i="6"/>
  <c r="AM327" i="6"/>
  <c r="AM326" i="6"/>
  <c r="AM325" i="6"/>
  <c r="AM324" i="6"/>
  <c r="AM323" i="6"/>
  <c r="AM322" i="6"/>
  <c r="AM321" i="6"/>
  <c r="AM320" i="6"/>
  <c r="AM319" i="6"/>
  <c r="AM318" i="6"/>
  <c r="AM317" i="6"/>
  <c r="AM316" i="6"/>
  <c r="AM315" i="6"/>
  <c r="AM314" i="6"/>
  <c r="AM313" i="6"/>
  <c r="AM312" i="6"/>
  <c r="AM311" i="6"/>
  <c r="AM310" i="6"/>
  <c r="AM309" i="6"/>
  <c r="AM308" i="6"/>
  <c r="AM307" i="6"/>
  <c r="AM306" i="6"/>
  <c r="AM305" i="6"/>
  <c r="AM304" i="6"/>
  <c r="AM303" i="6"/>
  <c r="AM302" i="6"/>
  <c r="AM301" i="6"/>
  <c r="AM300" i="6"/>
  <c r="AM299" i="6"/>
  <c r="AM298" i="6"/>
  <c r="AM297" i="6"/>
  <c r="AM296" i="6"/>
  <c r="AM295" i="6"/>
  <c r="AM294" i="6"/>
  <c r="AM293" i="6"/>
  <c r="AM292" i="6"/>
  <c r="AM291" i="6"/>
  <c r="AM290" i="6"/>
  <c r="AM289" i="6"/>
  <c r="AM288" i="6"/>
  <c r="AM287" i="6"/>
  <c r="AM286" i="6"/>
  <c r="AM285" i="6"/>
  <c r="AM284" i="6"/>
  <c r="AM283" i="6"/>
  <c r="AM282" i="6"/>
  <c r="AM281" i="6"/>
  <c r="AM280" i="6"/>
  <c r="AM279" i="6"/>
  <c r="AM278" i="6"/>
  <c r="AM277" i="6"/>
  <c r="AM276" i="6"/>
  <c r="AM275" i="6"/>
  <c r="AM274" i="6"/>
  <c r="AM273" i="6"/>
  <c r="AM272" i="6"/>
  <c r="AM271" i="6"/>
  <c r="AM270" i="6"/>
  <c r="AM269" i="6"/>
  <c r="AM268" i="6"/>
  <c r="AM267" i="6"/>
  <c r="AM266" i="6"/>
  <c r="AM265" i="6"/>
  <c r="AM264" i="6"/>
  <c r="AM263" i="6"/>
  <c r="AM262" i="6"/>
  <c r="AM261" i="6"/>
  <c r="AM260" i="6"/>
  <c r="AM259" i="6"/>
  <c r="AM258" i="6"/>
  <c r="AM257" i="6"/>
  <c r="AM256" i="6"/>
  <c r="AM255" i="6"/>
  <c r="AM254" i="6"/>
  <c r="AM253" i="6"/>
  <c r="AM252" i="6"/>
  <c r="AM251" i="6"/>
  <c r="AM250" i="6"/>
  <c r="AM249" i="6"/>
  <c r="AM248" i="6"/>
  <c r="AM247" i="6"/>
  <c r="AM246" i="6"/>
  <c r="AM245" i="6"/>
  <c r="AM244" i="6"/>
  <c r="AM243" i="6"/>
  <c r="AM242" i="6"/>
  <c r="AM241" i="6"/>
  <c r="AM240" i="6"/>
  <c r="AM239" i="6"/>
  <c r="AM238" i="6"/>
  <c r="AM237" i="6"/>
  <c r="AM236" i="6"/>
  <c r="AM235" i="6"/>
  <c r="AM234" i="6"/>
  <c r="AM233" i="6"/>
  <c r="AM232" i="6"/>
  <c r="AM231" i="6"/>
  <c r="AM230" i="6"/>
  <c r="AM229" i="6"/>
  <c r="AM228" i="6"/>
  <c r="AM227" i="6"/>
  <c r="AM226" i="6"/>
  <c r="AM225" i="6"/>
  <c r="AM224" i="6"/>
  <c r="AM223" i="6"/>
  <c r="AM222" i="6"/>
  <c r="AM221" i="6"/>
  <c r="AM220" i="6"/>
  <c r="AM219" i="6"/>
  <c r="AM218" i="6"/>
  <c r="AM217" i="6"/>
  <c r="AM216" i="6"/>
  <c r="AM215" i="6"/>
  <c r="AM214" i="6"/>
  <c r="AM213" i="6"/>
  <c r="AM212" i="6"/>
  <c r="AM211" i="6"/>
  <c r="AM210" i="6"/>
  <c r="AM209" i="6"/>
  <c r="AM208" i="6"/>
  <c r="AM207" i="6"/>
  <c r="AM206" i="6"/>
  <c r="AM205" i="6"/>
  <c r="AM204" i="6"/>
  <c r="AM203" i="6"/>
  <c r="AM202" i="6"/>
  <c r="AM201" i="6"/>
  <c r="AM200" i="6"/>
  <c r="AM199" i="6"/>
  <c r="AM198" i="6"/>
  <c r="AM197" i="6"/>
  <c r="AM196" i="6"/>
  <c r="AM195" i="6"/>
  <c r="AM194" i="6"/>
  <c r="AM193" i="6"/>
  <c r="AM192" i="6"/>
  <c r="AM191" i="6"/>
  <c r="AM190" i="6"/>
  <c r="AM189" i="6"/>
  <c r="AM188" i="6"/>
  <c r="AM187" i="6"/>
  <c r="AM186" i="6"/>
  <c r="AM185" i="6"/>
  <c r="AM184" i="6"/>
  <c r="AM183" i="6"/>
  <c r="AM182" i="6"/>
  <c r="AM181" i="6"/>
  <c r="AM180" i="6"/>
  <c r="AM179" i="6"/>
  <c r="AM178" i="6"/>
  <c r="AM177" i="6"/>
  <c r="AM176" i="6"/>
  <c r="AM175" i="6"/>
  <c r="AM174" i="6"/>
  <c r="AM173" i="6"/>
  <c r="AM172" i="6"/>
  <c r="AM171" i="6"/>
  <c r="AM170" i="6"/>
  <c r="AM169" i="6"/>
  <c r="AM168" i="6"/>
  <c r="AM167" i="6"/>
  <c r="AM166" i="6"/>
  <c r="AM165" i="6"/>
  <c r="AM164" i="6"/>
  <c r="AM163" i="6"/>
  <c r="AM162" i="6"/>
  <c r="AM161" i="6"/>
  <c r="AM160" i="6"/>
  <c r="AM159" i="6"/>
  <c r="AM158" i="6"/>
  <c r="AM157" i="6"/>
  <c r="AM156" i="6"/>
  <c r="AM155" i="6"/>
  <c r="AM154" i="6"/>
  <c r="AM153" i="6"/>
  <c r="AM152" i="6"/>
  <c r="AM151" i="6"/>
  <c r="AM150" i="6"/>
  <c r="AM149" i="6"/>
  <c r="AM148" i="6"/>
  <c r="AM147" i="6"/>
  <c r="AM146" i="6"/>
  <c r="AM145" i="6"/>
  <c r="AM144" i="6"/>
  <c r="AM143" i="6"/>
  <c r="AM142" i="6"/>
  <c r="AM141" i="6"/>
  <c r="AM140" i="6"/>
  <c r="AM139" i="6"/>
  <c r="AM138" i="6"/>
  <c r="AM137" i="6"/>
  <c r="AM136" i="6"/>
  <c r="AM135" i="6"/>
  <c r="AM134" i="6"/>
  <c r="AM133" i="6"/>
  <c r="AM132" i="6"/>
  <c r="AM131" i="6"/>
  <c r="AM130" i="6"/>
  <c r="AM129" i="6"/>
  <c r="AM128" i="6"/>
  <c r="AM127" i="6"/>
  <c r="AM126" i="6"/>
  <c r="AM125" i="6"/>
  <c r="AM124" i="6"/>
  <c r="AM123" i="6"/>
  <c r="AM122" i="6"/>
  <c r="AM121" i="6"/>
  <c r="AM120" i="6"/>
  <c r="AM119" i="6"/>
  <c r="AM118" i="6"/>
  <c r="AM117" i="6"/>
  <c r="AM116" i="6"/>
  <c r="AM115" i="6"/>
  <c r="AM114" i="6"/>
  <c r="AM113" i="6"/>
  <c r="AM112" i="6"/>
  <c r="AM111" i="6"/>
  <c r="AM110" i="6"/>
  <c r="AM109" i="6"/>
  <c r="AM108" i="6"/>
  <c r="AM107" i="6"/>
  <c r="AM106" i="6"/>
  <c r="AM105" i="6"/>
  <c r="AM104" i="6"/>
  <c r="AM103" i="6"/>
  <c r="AM102" i="6"/>
  <c r="AM101" i="6"/>
  <c r="AM100" i="6"/>
  <c r="AM99" i="6"/>
  <c r="AM98" i="6"/>
  <c r="AM97" i="6"/>
  <c r="AM96" i="6"/>
  <c r="AM95" i="6"/>
  <c r="AM94" i="6"/>
  <c r="AM93" i="6"/>
  <c r="AM92" i="6"/>
  <c r="AM91" i="6"/>
  <c r="AM90" i="6"/>
  <c r="AM89" i="6"/>
  <c r="AM88" i="6"/>
  <c r="AM87" i="6"/>
  <c r="AM86" i="6"/>
  <c r="AM85" i="6"/>
  <c r="AM84" i="6"/>
  <c r="AM83" i="6"/>
  <c r="AM82" i="6"/>
  <c r="AM81" i="6"/>
  <c r="AM80" i="6"/>
  <c r="AM79" i="6"/>
  <c r="AM78" i="6"/>
  <c r="AM77" i="6"/>
  <c r="AM76" i="6"/>
  <c r="AM75" i="6"/>
  <c r="AM74" i="6"/>
  <c r="AM73" i="6"/>
  <c r="AM72" i="6"/>
  <c r="AM71" i="6"/>
  <c r="AM70" i="6"/>
  <c r="AM69" i="6"/>
  <c r="AM68" i="6"/>
  <c r="AM67" i="6"/>
  <c r="AM66" i="6"/>
  <c r="AM65" i="6"/>
  <c r="AM64" i="6"/>
  <c r="AM63" i="6"/>
  <c r="AM62" i="6"/>
  <c r="AM61" i="6"/>
  <c r="AM60" i="6"/>
  <c r="AM59" i="6"/>
  <c r="AM58" i="6"/>
  <c r="AM57" i="6"/>
  <c r="AM56" i="6"/>
  <c r="AM55" i="6"/>
  <c r="AM54" i="6"/>
  <c r="AM53" i="6"/>
  <c r="AM52" i="6"/>
  <c r="AM51" i="6"/>
  <c r="AM50" i="6"/>
  <c r="AM49" i="6"/>
  <c r="AM48" i="6"/>
  <c r="AM47" i="6"/>
  <c r="AM46" i="6"/>
  <c r="AM45" i="6"/>
  <c r="AM44" i="6"/>
  <c r="AM43" i="6"/>
  <c r="AM42" i="6"/>
  <c r="AM41" i="6"/>
  <c r="AM40" i="6"/>
  <c r="AM39" i="6"/>
  <c r="AM38" i="6"/>
  <c r="AM37" i="6"/>
  <c r="AM36" i="6"/>
  <c r="AM35" i="6"/>
  <c r="AM34" i="6"/>
  <c r="AM33" i="6"/>
  <c r="AM32" i="6"/>
  <c r="AM31" i="6"/>
  <c r="AM30" i="6"/>
  <c r="AM29" i="6"/>
  <c r="AM28" i="6"/>
  <c r="AM27" i="6"/>
  <c r="AM26" i="6"/>
  <c r="AM25" i="6"/>
  <c r="AM24" i="6"/>
  <c r="AM23" i="6"/>
  <c r="AM22" i="6"/>
  <c r="AM21" i="6"/>
  <c r="AM20" i="6"/>
  <c r="AM19" i="6"/>
  <c r="AM18" i="6"/>
  <c r="AM17" i="6"/>
  <c r="AM16" i="6"/>
  <c r="AM15" i="6"/>
  <c r="AM14" i="6"/>
  <c r="AM13" i="6"/>
  <c r="AM12" i="6"/>
  <c r="AM11" i="6"/>
  <c r="AM10" i="6"/>
  <c r="AM9" i="6"/>
  <c r="AM8" i="6"/>
  <c r="AM7" i="6"/>
  <c r="K5" i="2"/>
  <c r="O698" i="2"/>
  <c r="N698" i="2"/>
  <c r="M698" i="2"/>
  <c r="Q694" i="2"/>
  <c r="Q693" i="2"/>
  <c r="Q692" i="2"/>
  <c r="Q691" i="2"/>
  <c r="Q690" i="2"/>
  <c r="Q689" i="2"/>
  <c r="Q688" i="2"/>
  <c r="Q686" i="2"/>
  <c r="Q685" i="2"/>
  <c r="Q684" i="2"/>
  <c r="Q682" i="2"/>
  <c r="Q681" i="2"/>
  <c r="Q679" i="2"/>
  <c r="Q678" i="2"/>
  <c r="Q677" i="2"/>
  <c r="Q676" i="2"/>
  <c r="Q674" i="2"/>
  <c r="Q673" i="2"/>
  <c r="Q672" i="2"/>
  <c r="Q670" i="2"/>
  <c r="Q669" i="2"/>
  <c r="Q668" i="2"/>
  <c r="Q666" i="2"/>
  <c r="Q664" i="2"/>
  <c r="Q663" i="2"/>
  <c r="Q662" i="2"/>
  <c r="Q661" i="2"/>
  <c r="Q660" i="2"/>
  <c r="Q658" i="2"/>
  <c r="Q657" i="2"/>
  <c r="Q656" i="2"/>
  <c r="Q655" i="2"/>
  <c r="Q654" i="2"/>
  <c r="Q652" i="2"/>
  <c r="Q651" i="2"/>
  <c r="Q650" i="2"/>
  <c r="Q649" i="2"/>
  <c r="Q648" i="2"/>
  <c r="Q646" i="2"/>
  <c r="Q645" i="2"/>
  <c r="Q644" i="2"/>
  <c r="Q643" i="2"/>
  <c r="Q642" i="2"/>
  <c r="Q640" i="2"/>
  <c r="Q638" i="2"/>
  <c r="Q628" i="2"/>
  <c r="Q627" i="2"/>
  <c r="Q625" i="2"/>
  <c r="Q624" i="2"/>
  <c r="Q618" i="2"/>
  <c r="Q614" i="2"/>
  <c r="Q612" i="2"/>
  <c r="Q606" i="2"/>
  <c r="Q602" i="2"/>
  <c r="Q601" i="2"/>
  <c r="Q594" i="2"/>
  <c r="Q592" i="2"/>
  <c r="Q590" i="2"/>
  <c r="Q588" i="2"/>
  <c r="Q584" i="2"/>
  <c r="Q582" i="2"/>
  <c r="Q577" i="2"/>
  <c r="Q576" i="2"/>
  <c r="Q570" i="2"/>
  <c r="Q568" i="2"/>
  <c r="Q566" i="2"/>
  <c r="Q564" i="2"/>
  <c r="Q558" i="2"/>
  <c r="Q556" i="2"/>
  <c r="Q555" i="2"/>
  <c r="Q553" i="2"/>
  <c r="Q552" i="2"/>
  <c r="Q546" i="2"/>
  <c r="Q544" i="2"/>
  <c r="Q542" i="2"/>
  <c r="Q540" i="2"/>
  <c r="Q538" i="2"/>
  <c r="Q534" i="2"/>
  <c r="Q531" i="2"/>
  <c r="Q530" i="2"/>
  <c r="Q529" i="2"/>
  <c r="Q525" i="2"/>
  <c r="Q520" i="2"/>
  <c r="Q518" i="2"/>
  <c r="Q517" i="2"/>
  <c r="Q512" i="2"/>
  <c r="Q510" i="2"/>
  <c r="Q508" i="2"/>
  <c r="Q506" i="2"/>
  <c r="Q505" i="2"/>
  <c r="Q502" i="2"/>
  <c r="Q501" i="2"/>
  <c r="Q498" i="2"/>
  <c r="Q494" i="2"/>
  <c r="Q493" i="2"/>
  <c r="Q492" i="2"/>
  <c r="Q490" i="2"/>
  <c r="Q489" i="2"/>
  <c r="Q488" i="2"/>
  <c r="Q482" i="2"/>
  <c r="Q481" i="2"/>
  <c r="Q478" i="2"/>
  <c r="Q477" i="2"/>
  <c r="Q476" i="2"/>
  <c r="Q474" i="2"/>
  <c r="Q472" i="2"/>
  <c r="Q470" i="2"/>
  <c r="Q469" i="2"/>
  <c r="Q466" i="2"/>
  <c r="Q465" i="2"/>
  <c r="Q462" i="2"/>
  <c r="Q460" i="2"/>
  <c r="Q459" i="2"/>
  <c r="Q458" i="2"/>
  <c r="Q457" i="2"/>
  <c r="Q454" i="2"/>
  <c r="Q453" i="2"/>
  <c r="Q452" i="2"/>
  <c r="Q450" i="2"/>
  <c r="Q448" i="2"/>
  <c r="Q447" i="2"/>
  <c r="Q446" i="2"/>
  <c r="Q445" i="2"/>
  <c r="Q444" i="2"/>
  <c r="Q441" i="2"/>
  <c r="Q440" i="2"/>
  <c r="Q438" i="2"/>
  <c r="Q434" i="2"/>
  <c r="Q433" i="2"/>
  <c r="Q430" i="2"/>
  <c r="Q429" i="2"/>
  <c r="Q428" i="2"/>
  <c r="Q424" i="2"/>
  <c r="Q422" i="2"/>
  <c r="Q420" i="2"/>
  <c r="Q417" i="2"/>
  <c r="Q414" i="2"/>
  <c r="Q411" i="2"/>
  <c r="Q410" i="2"/>
  <c r="Q409" i="2"/>
  <c r="Q408" i="2"/>
  <c r="Q404" i="2"/>
  <c r="Q400" i="2"/>
  <c r="Q399" i="2"/>
  <c r="Q393" i="2"/>
  <c r="Q392" i="2"/>
  <c r="Q389" i="2"/>
  <c r="Q388" i="2"/>
  <c r="Q382" i="2"/>
  <c r="Q381" i="2"/>
  <c r="Q380" i="2"/>
  <c r="Q378" i="2"/>
  <c r="Q376" i="2"/>
  <c r="Q374" i="2"/>
  <c r="Q371" i="2"/>
  <c r="Q370" i="2"/>
  <c r="Q369" i="2"/>
  <c r="Q366" i="2"/>
  <c r="Q365" i="2"/>
  <c r="Q363" i="2"/>
  <c r="Q361" i="2"/>
  <c r="Q357" i="2"/>
  <c r="Q354" i="2"/>
  <c r="Q352" i="2"/>
  <c r="Q350" i="2"/>
  <c r="Q349" i="2"/>
  <c r="Q348" i="2"/>
  <c r="Q346" i="2"/>
  <c r="Q345" i="2"/>
  <c r="Q342" i="2"/>
  <c r="Q341" i="2"/>
  <c r="Q337" i="2"/>
  <c r="Q332" i="2"/>
  <c r="Q330" i="2"/>
  <c r="Q326" i="2"/>
  <c r="Q325" i="2"/>
  <c r="Q320" i="2"/>
  <c r="Q315" i="2"/>
  <c r="Q312" i="2"/>
  <c r="Q309" i="2"/>
  <c r="Q308" i="2"/>
  <c r="Q306" i="2"/>
  <c r="Q304" i="2"/>
  <c r="Q303" i="2"/>
  <c r="Q298" i="2"/>
  <c r="Q297" i="2"/>
  <c r="Q296" i="2"/>
  <c r="Q286" i="2"/>
  <c r="Q285" i="2"/>
  <c r="Q284" i="2"/>
  <c r="Q280" i="2"/>
  <c r="Q278" i="2"/>
  <c r="Q277" i="2"/>
  <c r="Q273" i="2"/>
  <c r="Q270" i="2"/>
  <c r="Q264" i="2"/>
  <c r="Q261" i="2"/>
  <c r="Q259" i="2"/>
  <c r="Q258" i="2"/>
  <c r="Q255" i="2"/>
  <c r="Q252" i="2"/>
  <c r="Q247" i="2"/>
  <c r="Q246" i="2"/>
  <c r="Q244" i="2"/>
  <c r="Q243" i="2"/>
  <c r="Q237" i="2"/>
  <c r="Q234" i="2"/>
  <c r="Q232" i="2"/>
  <c r="Q229" i="2"/>
  <c r="Q228" i="2"/>
  <c r="Q225" i="2"/>
  <c r="Q219" i="2"/>
  <c r="Q213" i="2"/>
  <c r="Q212" i="2"/>
  <c r="Q201" i="2"/>
  <c r="Q199" i="2"/>
  <c r="Q198" i="2"/>
  <c r="Q193" i="2"/>
  <c r="Q189" i="2"/>
  <c r="Q186" i="2"/>
  <c r="Q180" i="2"/>
  <c r="Q176" i="2"/>
  <c r="Q169" i="2"/>
  <c r="Q168" i="2"/>
  <c r="Q165" i="2"/>
  <c r="Q162" i="2"/>
  <c r="Q156" i="2"/>
  <c r="Q153" i="2"/>
  <c r="Q152" i="2"/>
  <c r="Q150" i="2"/>
  <c r="Q149" i="2"/>
  <c r="Q138" i="2"/>
  <c r="Q136" i="2"/>
  <c r="Q132" i="2"/>
  <c r="Q130" i="2"/>
  <c r="Q129" i="2"/>
  <c r="Q126" i="2"/>
  <c r="Q120" i="2"/>
  <c r="Q114" i="2"/>
  <c r="Q110" i="2"/>
  <c r="Q106" i="2"/>
  <c r="Q104" i="2"/>
  <c r="Q90" i="2"/>
  <c r="Q84" i="2"/>
  <c r="Q78" i="2"/>
  <c r="Q72" i="2"/>
  <c r="Q70" i="2"/>
  <c r="Q68" i="2"/>
  <c r="Q48" i="2"/>
  <c r="Q44" i="2"/>
  <c r="Q20" i="2"/>
  <c r="Q18" i="2"/>
  <c r="O5" i="2"/>
  <c r="N5" i="2"/>
  <c r="M5" i="2"/>
  <c r="N568" i="6"/>
  <c r="M568" i="6"/>
  <c r="N5" i="6"/>
  <c r="M5" i="6"/>
  <c r="L5" i="6"/>
  <c r="P568" i="6" l="1"/>
  <c r="U11" i="2"/>
  <c r="P698" i="2"/>
  <c r="Q7" i="2"/>
  <c r="Q698" i="2" s="1"/>
  <c r="T568" i="6"/>
  <c r="L568" i="6"/>
  <c r="K513" i="6"/>
  <c r="K457" i="6"/>
  <c r="K419" i="6"/>
  <c r="K433" i="6"/>
  <c r="K493" i="6"/>
  <c r="K55" i="6"/>
  <c r="K115" i="6"/>
  <c r="K139" i="6"/>
  <c r="K235" i="6"/>
  <c r="K283" i="6"/>
  <c r="K343" i="6"/>
  <c r="K391" i="6"/>
  <c r="K499" i="6"/>
  <c r="K547" i="6"/>
  <c r="K20" i="6"/>
  <c r="K68" i="6"/>
  <c r="K80" i="6"/>
  <c r="K116" i="6"/>
  <c r="K140" i="6"/>
  <c r="K164" i="6"/>
  <c r="K176" i="6"/>
  <c r="K188" i="6"/>
  <c r="K260" i="6"/>
  <c r="K163" i="6"/>
  <c r="K128" i="6"/>
  <c r="K47" i="6"/>
  <c r="K95" i="6"/>
  <c r="K287" i="6"/>
  <c r="K335" i="6"/>
  <c r="K383" i="6"/>
  <c r="K491" i="6"/>
  <c r="K539" i="6"/>
  <c r="K7" i="6"/>
  <c r="K57" i="6"/>
  <c r="K81" i="6"/>
  <c r="K561" i="6"/>
  <c r="K417" i="6"/>
  <c r="K46" i="6"/>
  <c r="K82" i="6"/>
  <c r="K106" i="6"/>
  <c r="K178" i="6"/>
  <c r="K274" i="6"/>
  <c r="K60" i="6"/>
  <c r="K132" i="6"/>
  <c r="K168" i="6"/>
  <c r="K228" i="6"/>
  <c r="K453" i="6"/>
  <c r="K432" i="6"/>
  <c r="K336" i="6"/>
  <c r="K500" i="6"/>
  <c r="K356" i="6"/>
  <c r="K308" i="6"/>
  <c r="K297" i="6"/>
  <c r="K144" i="6"/>
  <c r="K241" i="6"/>
  <c r="K541" i="6"/>
  <c r="K26" i="6"/>
  <c r="K50" i="6"/>
  <c r="K74" i="6"/>
  <c r="K110" i="6"/>
  <c r="K440" i="6"/>
  <c r="K346" i="6"/>
  <c r="K278" i="6"/>
  <c r="K192" i="6"/>
  <c r="K105" i="6"/>
  <c r="K48" i="6"/>
  <c r="K49" i="6"/>
  <c r="K73" i="6"/>
  <c r="K97" i="6"/>
  <c r="K121" i="6"/>
  <c r="K145" i="6"/>
  <c r="K181" i="6"/>
  <c r="K39" i="6"/>
  <c r="K111" i="6"/>
  <c r="K123" i="6"/>
  <c r="K135" i="6"/>
  <c r="K147" i="6"/>
  <c r="K279" i="6"/>
  <c r="K564" i="6"/>
  <c r="K478" i="6"/>
  <c r="K468" i="6"/>
  <c r="K430" i="6"/>
  <c r="K422" i="6"/>
  <c r="K345" i="6"/>
  <c r="K334" i="6"/>
  <c r="K324" i="6"/>
  <c r="K266" i="6"/>
  <c r="K230" i="6"/>
  <c r="K141" i="6"/>
  <c r="K41" i="6"/>
  <c r="K88" i="6"/>
  <c r="K208" i="6"/>
  <c r="K525" i="6"/>
  <c r="K477" i="6"/>
  <c r="K459" i="6"/>
  <c r="K421" i="6"/>
  <c r="K392" i="6"/>
  <c r="K344" i="6"/>
  <c r="K333" i="6"/>
  <c r="K276" i="6"/>
  <c r="K252" i="6"/>
  <c r="K242" i="6"/>
  <c r="K216" i="6"/>
  <c r="K190" i="6"/>
  <c r="K96" i="6"/>
  <c r="K38" i="6"/>
  <c r="K125" i="6"/>
  <c r="K185" i="6"/>
  <c r="K221" i="6"/>
  <c r="K257" i="6"/>
  <c r="K552" i="6"/>
  <c r="K524" i="6"/>
  <c r="K476" i="6"/>
  <c r="K420" i="6"/>
  <c r="K409" i="6"/>
  <c r="K382" i="6"/>
  <c r="K332" i="6"/>
  <c r="K304" i="6"/>
  <c r="K285" i="6"/>
  <c r="K165" i="6"/>
  <c r="K136" i="6"/>
  <c r="K33" i="6"/>
  <c r="K30" i="6"/>
  <c r="K54" i="6"/>
  <c r="K78" i="6"/>
  <c r="K102" i="6"/>
  <c r="K114" i="6"/>
  <c r="K138" i="6"/>
  <c r="K150" i="6"/>
  <c r="K162" i="6"/>
  <c r="K533" i="6"/>
  <c r="K504" i="6"/>
  <c r="K496" i="6"/>
  <c r="K466" i="6"/>
  <c r="K447" i="6"/>
  <c r="K436" i="6"/>
  <c r="K370" i="6"/>
  <c r="K360" i="6"/>
  <c r="K352" i="6"/>
  <c r="K342" i="6"/>
  <c r="K322" i="6"/>
  <c r="K314" i="6"/>
  <c r="K303" i="6"/>
  <c r="K292" i="6"/>
  <c r="K214" i="6"/>
  <c r="K315" i="6" l="1"/>
  <c r="K218" i="6"/>
  <c r="K158" i="6"/>
  <c r="K469" i="6"/>
  <c r="K149" i="6"/>
  <c r="K264" i="6"/>
  <c r="K84" i="6"/>
  <c r="K405" i="6"/>
  <c r="K166" i="6"/>
  <c r="K9" i="6"/>
  <c r="K395" i="6"/>
  <c r="K371" i="6"/>
  <c r="K323" i="6"/>
  <c r="K167" i="6"/>
  <c r="K119" i="6"/>
  <c r="K23" i="6"/>
  <c r="K248" i="6"/>
  <c r="K200" i="6"/>
  <c r="K152" i="6"/>
  <c r="K523" i="6"/>
  <c r="K475" i="6"/>
  <c r="K367" i="6"/>
  <c r="K175" i="6"/>
  <c r="K67" i="6"/>
  <c r="K19" i="6"/>
  <c r="K506" i="6"/>
  <c r="K239" i="6"/>
  <c r="K434" i="6"/>
  <c r="K289" i="6"/>
  <c r="K22" i="6"/>
  <c r="K310" i="6"/>
  <c r="K532" i="6"/>
  <c r="K313" i="6"/>
  <c r="K501" i="6"/>
  <c r="K550" i="6"/>
  <c r="K357" i="6"/>
  <c r="K400" i="6"/>
  <c r="K316" i="6"/>
  <c r="K281" i="6"/>
  <c r="K531" i="6"/>
  <c r="K186" i="6"/>
  <c r="K372" i="6"/>
  <c r="K543" i="6"/>
  <c r="K171" i="6"/>
  <c r="K490" i="6"/>
  <c r="K288" i="6"/>
  <c r="K416" i="6"/>
  <c r="K272" i="6"/>
  <c r="K71" i="6"/>
  <c r="K518" i="6"/>
  <c r="K386" i="6"/>
  <c r="K225" i="6"/>
  <c r="K549" i="6"/>
  <c r="K380" i="6"/>
  <c r="K520" i="6"/>
  <c r="K495" i="6"/>
  <c r="K558" i="6"/>
  <c r="K375" i="6"/>
  <c r="K231" i="6"/>
  <c r="K124" i="6"/>
  <c r="K538" i="6"/>
  <c r="K484" i="6"/>
  <c r="K473" i="6"/>
  <c r="K377" i="6"/>
  <c r="K52" i="6"/>
  <c r="K282" i="6"/>
  <c r="K448" i="6"/>
  <c r="K86" i="6"/>
  <c r="K126" i="6"/>
  <c r="K293" i="6"/>
  <c r="K112" i="6"/>
  <c r="K64" i="6"/>
  <c r="K16" i="6"/>
  <c r="K277" i="6"/>
  <c r="K489" i="6"/>
  <c r="K63" i="6"/>
  <c r="K517" i="6"/>
  <c r="K536" i="6"/>
  <c r="K298" i="6"/>
  <c r="K464" i="6"/>
  <c r="K129" i="6"/>
  <c r="K563" i="6"/>
  <c r="K515" i="6"/>
  <c r="K467" i="6"/>
  <c r="K359" i="6"/>
  <c r="K311" i="6"/>
  <c r="K263" i="6"/>
  <c r="K215" i="6"/>
  <c r="K44" i="6"/>
  <c r="K415" i="6"/>
  <c r="K307" i="6"/>
  <c r="K259" i="6"/>
  <c r="K211" i="6"/>
  <c r="K374" i="6"/>
  <c r="K465" i="6"/>
  <c r="K492" i="6"/>
  <c r="K256" i="6"/>
  <c r="K546" i="6"/>
  <c r="K337" i="6"/>
  <c r="K509" i="6"/>
  <c r="K388" i="6"/>
  <c r="K519" i="6"/>
  <c r="K182" i="6"/>
  <c r="K330" i="6"/>
  <c r="K174" i="6"/>
  <c r="K240" i="6"/>
  <c r="K184" i="6"/>
  <c r="K381" i="6"/>
  <c r="K497" i="6"/>
  <c r="K133" i="6"/>
  <c r="K390" i="6"/>
  <c r="K77" i="6"/>
  <c r="K169" i="6"/>
  <c r="K361" i="6"/>
  <c r="K232" i="6"/>
  <c r="K286" i="6"/>
  <c r="K516" i="6"/>
  <c r="K159" i="6"/>
  <c r="K85" i="6"/>
  <c r="K37" i="6"/>
  <c r="K554" i="6"/>
  <c r="K146" i="6"/>
  <c r="K309" i="6"/>
  <c r="K72" i="6"/>
  <c r="K24" i="6"/>
  <c r="K510" i="6"/>
  <c r="K94" i="6"/>
  <c r="K548" i="6"/>
  <c r="K189" i="6"/>
  <c r="K368" i="6"/>
  <c r="K407" i="6"/>
  <c r="K155" i="6"/>
  <c r="K107" i="6"/>
  <c r="K59" i="6"/>
  <c r="K11" i="6"/>
  <c r="K236" i="6"/>
  <c r="K92" i="6"/>
  <c r="K559" i="6"/>
  <c r="K511" i="6"/>
  <c r="K403" i="6"/>
  <c r="K355" i="6"/>
  <c r="K350" i="6"/>
  <c r="K454" i="6"/>
  <c r="K540" i="6"/>
  <c r="K502" i="6"/>
  <c r="K220" i="6"/>
  <c r="K471" i="6"/>
  <c r="K534" i="6"/>
  <c r="K363" i="6"/>
  <c r="K219" i="6"/>
  <c r="K113" i="6"/>
  <c r="J568" i="6"/>
  <c r="K472" i="6"/>
  <c r="K376" i="6"/>
  <c r="K553" i="6"/>
  <c r="K449" i="6"/>
  <c r="K365" i="6"/>
  <c r="K269" i="6"/>
  <c r="K222" i="6"/>
  <c r="K398" i="6"/>
  <c r="K66" i="6"/>
  <c r="K120" i="6"/>
  <c r="K34" i="6"/>
  <c r="K249" i="6"/>
  <c r="K93" i="6"/>
  <c r="K45" i="6"/>
  <c r="K418" i="6"/>
  <c r="K203" i="6"/>
  <c r="K451" i="6"/>
  <c r="K151" i="6"/>
  <c r="K103" i="6"/>
  <c r="K338" i="6"/>
  <c r="K565" i="6"/>
  <c r="K321" i="6"/>
  <c r="K514" i="6"/>
  <c r="K196" i="6"/>
  <c r="K351" i="6"/>
  <c r="K522" i="6"/>
  <c r="K262" i="6"/>
  <c r="K556" i="6"/>
  <c r="K446" i="6"/>
  <c r="O568" i="6"/>
  <c r="K18" i="6"/>
  <c r="K205" i="6"/>
  <c r="K217" i="6"/>
  <c r="K250" i="6"/>
  <c r="K408" i="6"/>
  <c r="K234" i="6"/>
  <c r="K353" i="6"/>
  <c r="K65" i="6"/>
  <c r="K204" i="6"/>
  <c r="K410" i="6"/>
  <c r="K100" i="6"/>
  <c r="K207" i="6"/>
  <c r="K51" i="6"/>
  <c r="K253" i="6"/>
  <c r="K254" i="6"/>
  <c r="K98" i="6"/>
  <c r="K209" i="6"/>
  <c r="K394" i="6"/>
  <c r="K12" i="6"/>
  <c r="K202" i="6"/>
  <c r="K142" i="6"/>
  <c r="K177" i="6"/>
  <c r="K512" i="6"/>
  <c r="K551" i="6"/>
  <c r="K503" i="6"/>
  <c r="K455" i="6"/>
  <c r="K347" i="6"/>
  <c r="K299" i="6"/>
  <c r="K251" i="6"/>
  <c r="K32" i="6"/>
  <c r="K295" i="6"/>
  <c r="K247" i="6"/>
  <c r="K199" i="6"/>
  <c r="K326" i="6"/>
  <c r="K529" i="6"/>
  <c r="K193" i="6"/>
  <c r="K456" i="6"/>
  <c r="K474" i="6"/>
  <c r="K284" i="6"/>
  <c r="K261" i="6"/>
  <c r="K526" i="6"/>
  <c r="K438" i="6"/>
  <c r="K327" i="6"/>
  <c r="K498" i="6"/>
  <c r="K339" i="6"/>
  <c r="K15" i="6"/>
  <c r="K280" i="6"/>
  <c r="K137" i="6"/>
  <c r="K226" i="6"/>
  <c r="K172" i="6"/>
  <c r="K557" i="6"/>
  <c r="K341" i="6"/>
  <c r="K197" i="6"/>
  <c r="K461" i="6"/>
  <c r="K507" i="6"/>
  <c r="K318" i="6"/>
  <c r="K290" i="6"/>
  <c r="K444" i="6"/>
  <c r="K369" i="6"/>
  <c r="K237" i="6"/>
  <c r="K562" i="6"/>
  <c r="K402" i="6"/>
  <c r="K183" i="6"/>
  <c r="K450" i="6"/>
  <c r="K544" i="6"/>
  <c r="K364" i="6"/>
  <c r="K555" i="6"/>
  <c r="K435" i="6"/>
  <c r="K258" i="6"/>
  <c r="K29" i="6"/>
  <c r="K399" i="6"/>
  <c r="K229" i="6"/>
  <c r="K148" i="6"/>
  <c r="K40" i="6"/>
  <c r="K362" i="6"/>
  <c r="K195" i="6"/>
  <c r="K296" i="6"/>
  <c r="K134" i="6"/>
  <c r="K442" i="6"/>
  <c r="K108" i="6"/>
  <c r="K130" i="6"/>
  <c r="K191" i="6"/>
  <c r="K143" i="6"/>
  <c r="K463" i="6"/>
  <c r="K224" i="6"/>
  <c r="K439" i="6"/>
  <c r="K91" i="6"/>
  <c r="K43" i="6"/>
  <c r="K445" i="6"/>
  <c r="K396" i="6"/>
  <c r="K406" i="6"/>
  <c r="K481" i="6"/>
  <c r="K354" i="6"/>
  <c r="K414" i="6"/>
  <c r="K291" i="6"/>
  <c r="K268" i="6"/>
  <c r="K244" i="6"/>
  <c r="K160" i="6"/>
  <c r="K273" i="6"/>
  <c r="K545" i="6"/>
  <c r="K413" i="6"/>
  <c r="K329" i="6"/>
  <c r="K530" i="6"/>
  <c r="K306" i="6"/>
  <c r="K325" i="6"/>
  <c r="K312" i="6"/>
  <c r="K566" i="6"/>
  <c r="K462" i="6"/>
  <c r="K366" i="6"/>
  <c r="K62" i="6"/>
  <c r="K542" i="6"/>
  <c r="K486" i="6"/>
  <c r="K101" i="6"/>
  <c r="K53" i="6"/>
  <c r="K488" i="6"/>
  <c r="K99" i="6"/>
  <c r="K411" i="6"/>
  <c r="K243" i="6"/>
  <c r="K87" i="6"/>
  <c r="K61" i="6"/>
  <c r="K13" i="6"/>
  <c r="K373" i="6"/>
  <c r="K122" i="6"/>
  <c r="K14" i="6"/>
  <c r="K480" i="6"/>
  <c r="K156" i="6"/>
  <c r="K118" i="6"/>
  <c r="K10" i="6"/>
  <c r="K21" i="6"/>
  <c r="K443" i="6"/>
  <c r="K131" i="6"/>
  <c r="K83" i="6"/>
  <c r="K35" i="6"/>
  <c r="K212" i="6"/>
  <c r="K535" i="6"/>
  <c r="K487" i="6"/>
  <c r="K379" i="6"/>
  <c r="K331" i="6"/>
  <c r="K187" i="6"/>
  <c r="K31" i="6"/>
  <c r="K458" i="6"/>
  <c r="K385" i="6"/>
  <c r="K300" i="6"/>
  <c r="K358" i="6"/>
  <c r="K426" i="6"/>
  <c r="K201" i="6"/>
  <c r="K267" i="6"/>
  <c r="K25" i="6"/>
  <c r="K173" i="6"/>
  <c r="K424" i="6"/>
  <c r="K245" i="6"/>
  <c r="K521" i="6"/>
  <c r="K401" i="6"/>
  <c r="K317" i="6"/>
  <c r="K508" i="6"/>
  <c r="K483" i="6"/>
  <c r="K423" i="6"/>
  <c r="K246" i="6"/>
  <c r="K90" i="6"/>
  <c r="K42" i="6"/>
  <c r="K17" i="6"/>
  <c r="K429" i="6"/>
  <c r="K265" i="6"/>
  <c r="K505" i="6"/>
  <c r="K28" i="6"/>
  <c r="K157" i="6"/>
  <c r="K384" i="6"/>
  <c r="K441" i="6"/>
  <c r="K528" i="6"/>
  <c r="K154" i="6"/>
  <c r="K58" i="6"/>
  <c r="K213" i="6"/>
  <c r="K69" i="6"/>
  <c r="K431" i="6"/>
  <c r="K227" i="6"/>
  <c r="K179" i="6"/>
  <c r="K427" i="6"/>
  <c r="K127" i="6"/>
  <c r="K470" i="6"/>
  <c r="K349" i="6"/>
  <c r="K180" i="6"/>
  <c r="K70" i="6"/>
  <c r="K378" i="6"/>
  <c r="K319" i="6"/>
  <c r="K397" i="6"/>
  <c r="K348" i="6"/>
  <c r="K412" i="6"/>
  <c r="K328" i="6"/>
  <c r="K560" i="6"/>
  <c r="K294" i="6"/>
  <c r="K270" i="6"/>
  <c r="K198" i="6"/>
  <c r="K437" i="6"/>
  <c r="K161" i="6"/>
  <c r="K89" i="6"/>
  <c r="K76" i="6"/>
  <c r="K206" i="6"/>
  <c r="K75" i="6"/>
  <c r="K27" i="6"/>
  <c r="K109" i="6"/>
  <c r="K393" i="6"/>
  <c r="K170" i="6"/>
  <c r="K452" i="6"/>
  <c r="K537" i="6"/>
  <c r="K36" i="6"/>
  <c r="K320" i="6"/>
  <c r="K238" i="6"/>
  <c r="K79" i="6"/>
  <c r="K527" i="6"/>
  <c r="K479" i="6"/>
  <c r="K275" i="6"/>
  <c r="K104" i="6"/>
  <c r="K56" i="6"/>
  <c r="K8" i="6"/>
  <c r="K271" i="6"/>
  <c r="K223" i="6"/>
  <c r="K494" i="6"/>
  <c r="K482" i="6"/>
  <c r="K301" i="6"/>
  <c r="K117" i="6"/>
  <c r="K153" i="6"/>
  <c r="K404" i="6"/>
  <c r="K387" i="6"/>
  <c r="K255" i="6"/>
  <c r="K340" i="6"/>
  <c r="K233" i="6"/>
  <c r="K485" i="6"/>
  <c r="K389" i="6"/>
  <c r="K305" i="6"/>
  <c r="K460" i="6"/>
  <c r="K425" i="6"/>
  <c r="K302" i="6"/>
  <c r="K194" i="6"/>
  <c r="K428" i="6"/>
  <c r="K210" i="6"/>
  <c r="V19" i="10" l="1" a="1"/>
  <c r="V19" i="10" s="1"/>
  <c r="E46" i="10"/>
  <c r="E54" i="10" s="1"/>
  <c r="E45" i="10"/>
  <c r="E44" i="10"/>
  <c r="AJ698" i="2"/>
  <c r="AI698" i="2"/>
  <c r="AH698" i="2"/>
  <c r="AF698" i="2"/>
  <c r="AE698" i="2"/>
  <c r="AD698" i="2"/>
  <c r="AB698" i="2"/>
  <c r="AA698" i="2"/>
  <c r="Z698" i="2"/>
  <c r="X698" i="2"/>
  <c r="W698" i="2"/>
  <c r="V698" i="2"/>
  <c r="T698" i="2"/>
  <c r="S698" i="2"/>
  <c r="R698" i="2"/>
  <c r="K698" i="2"/>
  <c r="J698" i="2"/>
  <c r="I698" i="2"/>
  <c r="H698" i="2"/>
  <c r="E53" i="10" l="1"/>
  <c r="V7" i="7" l="1"/>
  <c r="C45" i="7" s="1"/>
  <c r="W7" i="7"/>
  <c r="D45" i="7" s="1"/>
  <c r="X7" i="7"/>
  <c r="Y7" i="7"/>
  <c r="F45" i="7" s="1"/>
  <c r="Z7" i="7"/>
  <c r="G45" i="7" s="1"/>
  <c r="AA7" i="7"/>
  <c r="V8" i="7"/>
  <c r="C29" i="7" s="1"/>
  <c r="W8" i="7"/>
  <c r="D29" i="7" s="1"/>
  <c r="X8" i="7"/>
  <c r="E29" i="7" s="1"/>
  <c r="Y8" i="7"/>
  <c r="F29" i="7" s="1"/>
  <c r="Z8" i="7"/>
  <c r="G29" i="7" s="1"/>
  <c r="AA8" i="7"/>
  <c r="H29" i="7" s="1"/>
  <c r="V9" i="7"/>
  <c r="C43" i="7" s="1"/>
  <c r="W9" i="7"/>
  <c r="D43" i="7" s="1"/>
  <c r="X9" i="7"/>
  <c r="E43" i="7" s="1"/>
  <c r="Y9" i="7"/>
  <c r="F43" i="7" s="1"/>
  <c r="Z9" i="7"/>
  <c r="AA9" i="7"/>
  <c r="H43" i="7" s="1"/>
  <c r="V10" i="7"/>
  <c r="C60" i="7" s="1"/>
  <c r="W10" i="7"/>
  <c r="D60" i="7" s="1"/>
  <c r="X10" i="7"/>
  <c r="Y10" i="7"/>
  <c r="F60" i="7" s="1"/>
  <c r="Z10" i="7"/>
  <c r="G60" i="7" s="1"/>
  <c r="AA10" i="7"/>
  <c r="H60" i="7" s="1"/>
  <c r="V11" i="7"/>
  <c r="C39" i="7" s="1"/>
  <c r="W11" i="7"/>
  <c r="D39" i="7" s="1"/>
  <c r="X11" i="7"/>
  <c r="Y11" i="7"/>
  <c r="Z11" i="7"/>
  <c r="G39" i="7" s="1"/>
  <c r="AA11" i="7"/>
  <c r="H39" i="7" s="1"/>
  <c r="V12" i="7"/>
  <c r="C11" i="7" s="1"/>
  <c r="W12" i="7"/>
  <c r="D11" i="7" s="1"/>
  <c r="X12" i="7"/>
  <c r="E11" i="7" s="1"/>
  <c r="Y12" i="7"/>
  <c r="F11" i="7" s="1"/>
  <c r="Z12" i="7"/>
  <c r="G11" i="7" s="1"/>
  <c r="AA12" i="7"/>
  <c r="H11" i="7" s="1"/>
  <c r="V13" i="7"/>
  <c r="C55" i="7" s="1"/>
  <c r="W13" i="7"/>
  <c r="D55" i="7" s="1"/>
  <c r="X13" i="7"/>
  <c r="Y13" i="7"/>
  <c r="F55" i="7" s="1"/>
  <c r="Z13" i="7"/>
  <c r="G55" i="7" s="1"/>
  <c r="AA13" i="7"/>
  <c r="V14" i="7"/>
  <c r="C7" i="7" s="1"/>
  <c r="W14" i="7"/>
  <c r="D7" i="7" s="1"/>
  <c r="X14" i="7"/>
  <c r="E7" i="7" s="1"/>
  <c r="Y14" i="7"/>
  <c r="F7" i="7" s="1"/>
  <c r="Z14" i="7"/>
  <c r="G7" i="7" s="1"/>
  <c r="AA14" i="7"/>
  <c r="H7" i="7" s="1"/>
  <c r="V15" i="7"/>
  <c r="C46" i="7" s="1"/>
  <c r="W15" i="7"/>
  <c r="D46" i="7" s="1"/>
  <c r="X15" i="7"/>
  <c r="Y15" i="7"/>
  <c r="F46" i="7" s="1"/>
  <c r="Z15" i="7"/>
  <c r="G46" i="7" s="1"/>
  <c r="AA15" i="7"/>
  <c r="H46" i="7" s="1"/>
  <c r="V16" i="7"/>
  <c r="C59" i="7" s="1"/>
  <c r="W16" i="7"/>
  <c r="D59" i="7" s="1"/>
  <c r="X16" i="7"/>
  <c r="E59" i="7" s="1"/>
  <c r="Y16" i="7"/>
  <c r="F59" i="7" s="1"/>
  <c r="Z16" i="7"/>
  <c r="G59" i="7" s="1"/>
  <c r="AA16" i="7"/>
  <c r="H59" i="7" s="1"/>
  <c r="V17" i="7"/>
  <c r="C37" i="7" s="1"/>
  <c r="W17" i="7"/>
  <c r="D37" i="7" s="1"/>
  <c r="X17" i="7"/>
  <c r="E37" i="7" s="1"/>
  <c r="Y17" i="7"/>
  <c r="F37" i="7" s="1"/>
  <c r="Z17" i="7"/>
  <c r="G37" i="7" s="1"/>
  <c r="AA17" i="7"/>
  <c r="V18" i="7"/>
  <c r="C18" i="7" s="1"/>
  <c r="W18" i="7"/>
  <c r="D18" i="7" s="1"/>
  <c r="X18" i="7"/>
  <c r="E18" i="7" s="1"/>
  <c r="Y18" i="7"/>
  <c r="F18" i="7" s="1"/>
  <c r="Z18" i="7"/>
  <c r="G18" i="7" s="1"/>
  <c r="AA18" i="7"/>
  <c r="H18" i="7" s="1"/>
  <c r="V19" i="7"/>
  <c r="C27" i="7" s="1"/>
  <c r="W19" i="7"/>
  <c r="D27" i="7" s="1"/>
  <c r="X19" i="7"/>
  <c r="E27" i="7" s="1"/>
  <c r="Y19" i="7"/>
  <c r="Z19" i="7"/>
  <c r="G27" i="7" s="1"/>
  <c r="AA19" i="7"/>
  <c r="H27" i="7" s="1"/>
  <c r="V20" i="7"/>
  <c r="C40" i="7" s="1"/>
  <c r="W20" i="7"/>
  <c r="D40" i="7" s="1"/>
  <c r="X20" i="7"/>
  <c r="E40" i="7" s="1"/>
  <c r="Y20" i="7"/>
  <c r="F40" i="7" s="1"/>
  <c r="Z20" i="7"/>
  <c r="G40" i="7" s="1"/>
  <c r="AA20" i="7"/>
  <c r="H40" i="7" s="1"/>
  <c r="V21" i="7"/>
  <c r="C6" i="7" s="1"/>
  <c r="W21" i="7"/>
  <c r="D6" i="7" s="1"/>
  <c r="X21" i="7"/>
  <c r="E6" i="7" s="1"/>
  <c r="Y21" i="7"/>
  <c r="F6" i="7" s="1"/>
  <c r="Z21" i="7"/>
  <c r="G6" i="7" s="1"/>
  <c r="AA21" i="7"/>
  <c r="V22" i="7"/>
  <c r="C12" i="7" s="1"/>
  <c r="W22" i="7"/>
  <c r="D12" i="7" s="1"/>
  <c r="X22" i="7"/>
  <c r="E12" i="7" s="1"/>
  <c r="Y22" i="7"/>
  <c r="F12" i="7" s="1"/>
  <c r="Z22" i="7"/>
  <c r="G12" i="7" s="1"/>
  <c r="AA22" i="7"/>
  <c r="H12" i="7" s="1"/>
  <c r="V23" i="7"/>
  <c r="C22" i="7" s="1"/>
  <c r="W23" i="7"/>
  <c r="D22" i="7" s="1"/>
  <c r="X23" i="7"/>
  <c r="Y23" i="7"/>
  <c r="F22" i="7" s="1"/>
  <c r="Z23" i="7"/>
  <c r="G22" i="7" s="1"/>
  <c r="AA23" i="7"/>
  <c r="V24" i="7"/>
  <c r="C32" i="7" s="1"/>
  <c r="W24" i="7"/>
  <c r="D32" i="7" s="1"/>
  <c r="X24" i="7"/>
  <c r="E32" i="7" s="1"/>
  <c r="Y24" i="7"/>
  <c r="F32" i="7" s="1"/>
  <c r="Z24" i="7"/>
  <c r="G32" i="7" s="1"/>
  <c r="AA24" i="7"/>
  <c r="H32" i="7" s="1"/>
  <c r="V25" i="7"/>
  <c r="C14" i="7" s="1"/>
  <c r="W25" i="7"/>
  <c r="D14" i="7" s="1"/>
  <c r="X25" i="7"/>
  <c r="E14" i="7" s="1"/>
  <c r="Y25" i="7"/>
  <c r="F14" i="7" s="1"/>
  <c r="Z25" i="7"/>
  <c r="G14" i="7" s="1"/>
  <c r="AA25" i="7"/>
  <c r="H14" i="7" s="1"/>
  <c r="V26" i="7"/>
  <c r="C16" i="7" s="1"/>
  <c r="W26" i="7"/>
  <c r="D16" i="7" s="1"/>
  <c r="X26" i="7"/>
  <c r="E16" i="7" s="1"/>
  <c r="Y26" i="7"/>
  <c r="F16" i="7" s="1"/>
  <c r="Z26" i="7"/>
  <c r="G16" i="7" s="1"/>
  <c r="AA26" i="7"/>
  <c r="H16" i="7" s="1"/>
  <c r="V27" i="7"/>
  <c r="C19" i="7" s="1"/>
  <c r="W27" i="7"/>
  <c r="D19" i="7" s="1"/>
  <c r="X27" i="7"/>
  <c r="Y27" i="7"/>
  <c r="F19" i="7" s="1"/>
  <c r="Z27" i="7"/>
  <c r="G19" i="7" s="1"/>
  <c r="AA27" i="7"/>
  <c r="H19" i="7" s="1"/>
  <c r="V28" i="7"/>
  <c r="C57" i="7" s="1"/>
  <c r="W28" i="7"/>
  <c r="D57" i="7" s="1"/>
  <c r="X28" i="7"/>
  <c r="E57" i="7" s="1"/>
  <c r="Y28" i="7"/>
  <c r="F57" i="7" s="1"/>
  <c r="Z28" i="7"/>
  <c r="G57" i="7" s="1"/>
  <c r="AA28" i="7"/>
  <c r="H57" i="7" s="1"/>
  <c r="V29" i="7"/>
  <c r="C54" i="7" s="1"/>
  <c r="W29" i="7"/>
  <c r="D54" i="7" s="1"/>
  <c r="X29" i="7"/>
  <c r="E54" i="7" s="1"/>
  <c r="Y29" i="7"/>
  <c r="F54" i="7" s="1"/>
  <c r="Z29" i="7"/>
  <c r="AA29" i="7"/>
  <c r="V30" i="7"/>
  <c r="C53" i="7" s="1"/>
  <c r="W30" i="7"/>
  <c r="D53" i="7" s="1"/>
  <c r="X30" i="7"/>
  <c r="E53" i="7" s="1"/>
  <c r="Y30" i="7"/>
  <c r="F53" i="7" s="1"/>
  <c r="Z30" i="7"/>
  <c r="G53" i="7" s="1"/>
  <c r="AA30" i="7"/>
  <c r="H53" i="7" s="1"/>
  <c r="V31" i="7"/>
  <c r="C44" i="7" s="1"/>
  <c r="W31" i="7"/>
  <c r="D44" i="7" s="1"/>
  <c r="X31" i="7"/>
  <c r="E44" i="7" s="1"/>
  <c r="Y31" i="7"/>
  <c r="F44" i="7" s="1"/>
  <c r="Z31" i="7"/>
  <c r="AA31" i="7"/>
  <c r="V32" i="7"/>
  <c r="C24" i="7" s="1"/>
  <c r="W32" i="7"/>
  <c r="D24" i="7" s="1"/>
  <c r="X32" i="7"/>
  <c r="E24" i="7" s="1"/>
  <c r="Y32" i="7"/>
  <c r="F24" i="7" s="1"/>
  <c r="Z32" i="7"/>
  <c r="G24" i="7" s="1"/>
  <c r="AA32" i="7"/>
  <c r="H24" i="7" s="1"/>
  <c r="V33" i="7"/>
  <c r="C33" i="7" s="1"/>
  <c r="W33" i="7"/>
  <c r="D33" i="7" s="1"/>
  <c r="X33" i="7"/>
  <c r="Y33" i="7"/>
  <c r="F33" i="7" s="1"/>
  <c r="Z33" i="7"/>
  <c r="G33" i="7" s="1"/>
  <c r="AA33" i="7"/>
  <c r="H33" i="7" s="1"/>
  <c r="V34" i="7"/>
  <c r="C15" i="7" s="1"/>
  <c r="W34" i="7"/>
  <c r="D15" i="7" s="1"/>
  <c r="X34" i="7"/>
  <c r="E15" i="7" s="1"/>
  <c r="Y34" i="7"/>
  <c r="F15" i="7" s="1"/>
  <c r="Z34" i="7"/>
  <c r="G15" i="7" s="1"/>
  <c r="AA34" i="7"/>
  <c r="H15" i="7" s="1"/>
  <c r="V35" i="7"/>
  <c r="C21" i="7" s="1"/>
  <c r="W35" i="7"/>
  <c r="D21" i="7" s="1"/>
  <c r="X35" i="7"/>
  <c r="E21" i="7" s="1"/>
  <c r="Y35" i="7"/>
  <c r="F21" i="7" s="1"/>
  <c r="Z35" i="7"/>
  <c r="G21" i="7" s="1"/>
  <c r="AA35" i="7"/>
  <c r="H21" i="7" s="1"/>
  <c r="V36" i="7"/>
  <c r="C62" i="7" s="1"/>
  <c r="W36" i="7"/>
  <c r="D62" i="7" s="1"/>
  <c r="X36" i="7"/>
  <c r="E62" i="7" s="1"/>
  <c r="Y36" i="7"/>
  <c r="F62" i="7" s="1"/>
  <c r="Z36" i="7"/>
  <c r="G62" i="7" s="1"/>
  <c r="AA36" i="7"/>
  <c r="H62" i="7" s="1"/>
  <c r="V37" i="7"/>
  <c r="C61" i="7" s="1"/>
  <c r="W37" i="7"/>
  <c r="D61" i="7" s="1"/>
  <c r="X37" i="7"/>
  <c r="E61" i="7" s="1"/>
  <c r="Y37" i="7"/>
  <c r="F61" i="7" s="1"/>
  <c r="Z37" i="7"/>
  <c r="G61" i="7" s="1"/>
  <c r="AA37" i="7"/>
  <c r="H61" i="7" s="1"/>
  <c r="V38" i="7"/>
  <c r="C34" i="7" s="1"/>
  <c r="W38" i="7"/>
  <c r="D34" i="7" s="1"/>
  <c r="X38" i="7"/>
  <c r="E34" i="7" s="1"/>
  <c r="Y38" i="7"/>
  <c r="F34" i="7" s="1"/>
  <c r="Z38" i="7"/>
  <c r="G34" i="7" s="1"/>
  <c r="AA38" i="7"/>
  <c r="H34" i="7" s="1"/>
  <c r="V39" i="7"/>
  <c r="C9" i="7" s="1"/>
  <c r="W39" i="7"/>
  <c r="D9" i="7" s="1"/>
  <c r="X39" i="7"/>
  <c r="E9" i="7" s="1"/>
  <c r="Y39" i="7"/>
  <c r="F9" i="7" s="1"/>
  <c r="Z39" i="7"/>
  <c r="G9" i="7" s="1"/>
  <c r="AA39" i="7"/>
  <c r="H9" i="7" s="1"/>
  <c r="V40" i="7"/>
  <c r="C38" i="7" s="1"/>
  <c r="W40" i="7"/>
  <c r="D38" i="7" s="1"/>
  <c r="X40" i="7"/>
  <c r="E38" i="7" s="1"/>
  <c r="Y40" i="7"/>
  <c r="F38" i="7" s="1"/>
  <c r="Z40" i="7"/>
  <c r="G38" i="7" s="1"/>
  <c r="AA40" i="7"/>
  <c r="H38" i="7" s="1"/>
  <c r="V41" i="7"/>
  <c r="C10" i="7" s="1"/>
  <c r="W41" i="7"/>
  <c r="D10" i="7" s="1"/>
  <c r="X41" i="7"/>
  <c r="E10" i="7" s="1"/>
  <c r="Y41" i="7"/>
  <c r="F10" i="7" s="1"/>
  <c r="Z41" i="7"/>
  <c r="G10" i="7" s="1"/>
  <c r="AA41" i="7"/>
  <c r="V42" i="7"/>
  <c r="C23" i="7" s="1"/>
  <c r="W42" i="7"/>
  <c r="D23" i="7" s="1"/>
  <c r="X42" i="7"/>
  <c r="E23" i="7" s="1"/>
  <c r="Y42" i="7"/>
  <c r="F23" i="7" s="1"/>
  <c r="Z42" i="7"/>
  <c r="G23" i="7" s="1"/>
  <c r="AA42" i="7"/>
  <c r="H23" i="7" s="1"/>
  <c r="V43" i="7"/>
  <c r="C35" i="7" s="1"/>
  <c r="W43" i="7"/>
  <c r="D35" i="7" s="1"/>
  <c r="X43" i="7"/>
  <c r="E35" i="7" s="1"/>
  <c r="Y43" i="7"/>
  <c r="F35" i="7" s="1"/>
  <c r="Z43" i="7"/>
  <c r="G35" i="7" s="1"/>
  <c r="AA43" i="7"/>
  <c r="H35" i="7" s="1"/>
  <c r="V44" i="7"/>
  <c r="C17" i="7" s="1"/>
  <c r="W44" i="7"/>
  <c r="D17" i="7" s="1"/>
  <c r="X44" i="7"/>
  <c r="E17" i="7" s="1"/>
  <c r="Y44" i="7"/>
  <c r="F17" i="7" s="1"/>
  <c r="Z44" i="7"/>
  <c r="G17" i="7" s="1"/>
  <c r="AA44" i="7"/>
  <c r="H17" i="7" s="1"/>
  <c r="V45" i="7"/>
  <c r="C48" i="7" s="1"/>
  <c r="W45" i="7"/>
  <c r="D48" i="7" s="1"/>
  <c r="X45" i="7"/>
  <c r="E48" i="7" s="1"/>
  <c r="Y45" i="7"/>
  <c r="F48" i="7" s="1"/>
  <c r="Z45" i="7"/>
  <c r="G48" i="7" s="1"/>
  <c r="AA45" i="7"/>
  <c r="H48" i="7" s="1"/>
  <c r="V46" i="7"/>
  <c r="C30" i="7" s="1"/>
  <c r="W46" i="7"/>
  <c r="D30" i="7" s="1"/>
  <c r="X46" i="7"/>
  <c r="E30" i="7" s="1"/>
  <c r="Y46" i="7"/>
  <c r="F30" i="7" s="1"/>
  <c r="Z46" i="7"/>
  <c r="G30" i="7" s="1"/>
  <c r="AA46" i="7"/>
  <c r="H30" i="7" s="1"/>
  <c r="V47" i="7"/>
  <c r="C31" i="7" s="1"/>
  <c r="W47" i="7"/>
  <c r="D31" i="7" s="1"/>
  <c r="X47" i="7"/>
  <c r="E31" i="7" s="1"/>
  <c r="Y47" i="7"/>
  <c r="F31" i="7" s="1"/>
  <c r="Z47" i="7"/>
  <c r="G31" i="7" s="1"/>
  <c r="AA47" i="7"/>
  <c r="H31" i="7" s="1"/>
  <c r="V48" i="7"/>
  <c r="C13" i="7" s="1"/>
  <c r="W48" i="7"/>
  <c r="D13" i="7" s="1"/>
  <c r="X48" i="7"/>
  <c r="E13" i="7" s="1"/>
  <c r="Y48" i="7"/>
  <c r="F13" i="7" s="1"/>
  <c r="Z48" i="7"/>
  <c r="G13" i="7" s="1"/>
  <c r="AA48" i="7"/>
  <c r="H13" i="7" s="1"/>
  <c r="V49" i="7"/>
  <c r="C8" i="7" s="1"/>
  <c r="W49" i="7"/>
  <c r="D8" i="7" s="1"/>
  <c r="X49" i="7"/>
  <c r="E8" i="7" s="1"/>
  <c r="Y49" i="7"/>
  <c r="F8" i="7" s="1"/>
  <c r="Z49" i="7"/>
  <c r="G8" i="7" s="1"/>
  <c r="AA49" i="7"/>
  <c r="V50" i="7"/>
  <c r="C41" i="7" s="1"/>
  <c r="W50" i="7"/>
  <c r="D41" i="7" s="1"/>
  <c r="X50" i="7"/>
  <c r="E41" i="7" s="1"/>
  <c r="Y50" i="7"/>
  <c r="F41" i="7" s="1"/>
  <c r="Z50" i="7"/>
  <c r="G41" i="7" s="1"/>
  <c r="AA50" i="7"/>
  <c r="H41" i="7" s="1"/>
  <c r="V51" i="7"/>
  <c r="C42" i="7" s="1"/>
  <c r="W51" i="7"/>
  <c r="D42" i="7" s="1"/>
  <c r="X51" i="7"/>
  <c r="E42" i="7" s="1"/>
  <c r="Y51" i="7"/>
  <c r="F42" i="7" s="1"/>
  <c r="Z51" i="7"/>
  <c r="G42" i="7" s="1"/>
  <c r="AA51" i="7"/>
  <c r="H42" i="7" s="1"/>
  <c r="V52" i="7"/>
  <c r="C28" i="7" s="1"/>
  <c r="W52" i="7"/>
  <c r="D28" i="7" s="1"/>
  <c r="X52" i="7"/>
  <c r="E28" i="7" s="1"/>
  <c r="Y52" i="7"/>
  <c r="F28" i="7" s="1"/>
  <c r="Z52" i="7"/>
  <c r="G28" i="7" s="1"/>
  <c r="AA52" i="7"/>
  <c r="H28" i="7" s="1"/>
  <c r="V53" i="7"/>
  <c r="C26" i="7" s="1"/>
  <c r="W53" i="7"/>
  <c r="D26" i="7" s="1"/>
  <c r="X53" i="7"/>
  <c r="E26" i="7" s="1"/>
  <c r="Y53" i="7"/>
  <c r="F26" i="7" s="1"/>
  <c r="Z53" i="7"/>
  <c r="G26" i="7" s="1"/>
  <c r="AA53" i="7"/>
  <c r="V54" i="7"/>
  <c r="C52" i="7" s="1"/>
  <c r="W54" i="7"/>
  <c r="D52" i="7" s="1"/>
  <c r="X54" i="7"/>
  <c r="E52" i="7" s="1"/>
  <c r="Y54" i="7"/>
  <c r="F52" i="7" s="1"/>
  <c r="Z54" i="7"/>
  <c r="G52" i="7" s="1"/>
  <c r="AA54" i="7"/>
  <c r="H52" i="7" s="1"/>
  <c r="V55" i="7"/>
  <c r="C20" i="7" s="1"/>
  <c r="W55" i="7"/>
  <c r="D20" i="7" s="1"/>
  <c r="X55" i="7"/>
  <c r="E20" i="7" s="1"/>
  <c r="Y55" i="7"/>
  <c r="F20" i="7" s="1"/>
  <c r="Z55" i="7"/>
  <c r="G20" i="7" s="1"/>
  <c r="AA55" i="7"/>
  <c r="H20" i="7" s="1"/>
  <c r="V56" i="7"/>
  <c r="C58" i="7" s="1"/>
  <c r="W56" i="7"/>
  <c r="D58" i="7" s="1"/>
  <c r="X56" i="7"/>
  <c r="E58" i="7" s="1"/>
  <c r="Y56" i="7"/>
  <c r="F58" i="7" s="1"/>
  <c r="Z56" i="7"/>
  <c r="G58" i="7" s="1"/>
  <c r="AA56" i="7"/>
  <c r="H58" i="7" s="1"/>
  <c r="V57" i="7"/>
  <c r="C25" i="7" s="1"/>
  <c r="W57" i="7"/>
  <c r="D25" i="7" s="1"/>
  <c r="X57" i="7"/>
  <c r="E25" i="7" s="1"/>
  <c r="Y57" i="7"/>
  <c r="F25" i="7" s="1"/>
  <c r="Z57" i="7"/>
  <c r="G25" i="7" s="1"/>
  <c r="AA57" i="7"/>
  <c r="H25" i="7" s="1"/>
  <c r="V58" i="7"/>
  <c r="C50" i="7" s="1"/>
  <c r="W58" i="7"/>
  <c r="D50" i="7" s="1"/>
  <c r="X58" i="7"/>
  <c r="E50" i="7" s="1"/>
  <c r="Y58" i="7"/>
  <c r="F50" i="7" s="1"/>
  <c r="Z58" i="7"/>
  <c r="G50" i="7" s="1"/>
  <c r="AA58" i="7"/>
  <c r="H50" i="7" s="1"/>
  <c r="V59" i="7"/>
  <c r="C49" i="7" s="1"/>
  <c r="W59" i="7"/>
  <c r="D49" i="7" s="1"/>
  <c r="X59" i="7"/>
  <c r="E49" i="7" s="1"/>
  <c r="Y59" i="7"/>
  <c r="F49" i="7" s="1"/>
  <c r="Z59" i="7"/>
  <c r="G49" i="7" s="1"/>
  <c r="AA59" i="7"/>
  <c r="H49" i="7" s="1"/>
  <c r="V60" i="7"/>
  <c r="C51" i="7" s="1"/>
  <c r="W60" i="7"/>
  <c r="D51" i="7" s="1"/>
  <c r="X60" i="7"/>
  <c r="E51" i="7" s="1"/>
  <c r="Y60" i="7"/>
  <c r="F51" i="7" s="1"/>
  <c r="Z60" i="7"/>
  <c r="G51" i="7" s="1"/>
  <c r="AA60" i="7"/>
  <c r="H51" i="7" s="1"/>
  <c r="V61" i="7"/>
  <c r="C47" i="7" s="1"/>
  <c r="W61" i="7"/>
  <c r="D47" i="7" s="1"/>
  <c r="X61" i="7"/>
  <c r="E47" i="7" s="1"/>
  <c r="Y61" i="7"/>
  <c r="F47" i="7" s="1"/>
  <c r="Z61" i="7"/>
  <c r="G47" i="7" s="1"/>
  <c r="AA61" i="7"/>
  <c r="H47" i="7" s="1"/>
  <c r="V62" i="7"/>
  <c r="C36" i="7" s="1"/>
  <c r="W62" i="7"/>
  <c r="D36" i="7" s="1"/>
  <c r="X62" i="7"/>
  <c r="E36" i="7" s="1"/>
  <c r="Y62" i="7"/>
  <c r="F36" i="7" s="1"/>
  <c r="Z62" i="7"/>
  <c r="G36" i="7" s="1"/>
  <c r="AA62" i="7"/>
  <c r="H36" i="7" s="1"/>
  <c r="AA6" i="7"/>
  <c r="H56" i="7" s="1"/>
  <c r="Z6" i="7"/>
  <c r="G56" i="7" s="1"/>
  <c r="Y6" i="7"/>
  <c r="F56" i="7" s="1"/>
  <c r="E46" i="7"/>
  <c r="E19" i="7"/>
  <c r="X6" i="7"/>
  <c r="E56" i="7" s="1"/>
  <c r="W6" i="7"/>
  <c r="D56" i="7" s="1"/>
  <c r="V6" i="7"/>
  <c r="C56" i="7" s="1"/>
  <c r="B62" i="7"/>
  <c r="B61" i="7"/>
  <c r="B60" i="7"/>
  <c r="B59" i="7"/>
  <c r="B58" i="7"/>
  <c r="B57" i="7"/>
  <c r="B56" i="7"/>
  <c r="B55" i="7"/>
  <c r="G54" i="7"/>
  <c r="B54" i="7"/>
  <c r="B53" i="7"/>
  <c r="B52" i="7"/>
  <c r="B51" i="7"/>
  <c r="B50" i="7"/>
  <c r="H8" i="7"/>
  <c r="B49" i="7"/>
  <c r="B48" i="7"/>
  <c r="B47" i="7"/>
  <c r="B46" i="7"/>
  <c r="B45" i="7"/>
  <c r="H44" i="7"/>
  <c r="G44" i="7"/>
  <c r="B44" i="7"/>
  <c r="B43" i="7"/>
  <c r="B42" i="7"/>
  <c r="B41" i="7"/>
  <c r="B40" i="7"/>
  <c r="F39" i="7"/>
  <c r="B39" i="7"/>
  <c r="B38" i="7"/>
  <c r="H37" i="7"/>
  <c r="B37" i="7"/>
  <c r="B36" i="7"/>
  <c r="B35" i="7"/>
  <c r="B34" i="7"/>
  <c r="E33" i="7"/>
  <c r="B33" i="7"/>
  <c r="B32" i="7"/>
  <c r="B31" i="7"/>
  <c r="B30" i="7"/>
  <c r="H54" i="7"/>
  <c r="B29" i="7"/>
  <c r="B28" i="7"/>
  <c r="F27" i="7"/>
  <c r="B27" i="7"/>
  <c r="H26" i="7"/>
  <c r="B26" i="7"/>
  <c r="B25" i="7"/>
  <c r="B24" i="7"/>
  <c r="H22" i="7"/>
  <c r="B23" i="7"/>
  <c r="E22" i="7"/>
  <c r="B22" i="7"/>
  <c r="B21" i="7"/>
  <c r="B20" i="7"/>
  <c r="B19" i="7"/>
  <c r="B18" i="7"/>
  <c r="B17" i="7"/>
  <c r="B16" i="7"/>
  <c r="B15" i="7"/>
  <c r="B14" i="7"/>
  <c r="H55" i="7"/>
  <c r="E55" i="7"/>
  <c r="B13" i="7"/>
  <c r="B12" i="7"/>
  <c r="E39" i="7"/>
  <c r="B11" i="7"/>
  <c r="E60" i="7"/>
  <c r="H10" i="7"/>
  <c r="B10" i="7"/>
  <c r="G43" i="7"/>
  <c r="B9" i="7"/>
  <c r="B8" i="7"/>
  <c r="H45" i="7"/>
  <c r="E45" i="7"/>
  <c r="B7" i="7"/>
  <c r="H6" i="7"/>
  <c r="B6" i="7"/>
  <c r="O5" i="7"/>
  <c r="N5" i="7"/>
  <c r="M5" i="7"/>
  <c r="L5" i="7"/>
  <c r="K5" i="7"/>
  <c r="J5" i="7"/>
  <c r="AJ5" i="6"/>
  <c r="AI5" i="6"/>
  <c r="AH5" i="6"/>
  <c r="AF5" i="6"/>
  <c r="AE5" i="6"/>
  <c r="AD5" i="6"/>
  <c r="AB5" i="6"/>
  <c r="AA5" i="6"/>
  <c r="Z5" i="6"/>
  <c r="X5" i="6"/>
  <c r="W5" i="6"/>
  <c r="V5" i="6"/>
  <c r="S5" i="6"/>
  <c r="R5" i="6"/>
  <c r="Q5" i="6"/>
  <c r="I5" i="6"/>
  <c r="H5" i="6"/>
  <c r="G5" i="6"/>
  <c r="I49" i="1" s="1" a="1"/>
  <c r="I49" i="1" s="1"/>
  <c r="L49" i="1" l="1" a="1"/>
  <c r="L49" i="1" s="1"/>
  <c r="G48" i="1" a="1"/>
  <c r="G48" i="1" s="1"/>
  <c r="G50" i="1" a="1"/>
  <c r="G50" i="1" s="1"/>
  <c r="H48" i="1" a="1"/>
  <c r="H48" i="1" s="1"/>
  <c r="H50" i="1" a="1"/>
  <c r="H50" i="1" s="1"/>
  <c r="I48" i="1" a="1"/>
  <c r="I48" i="1" s="1"/>
  <c r="I50" i="1" a="1"/>
  <c r="I50" i="1" s="1"/>
  <c r="J48" i="1" a="1"/>
  <c r="J48" i="1" s="1"/>
  <c r="J50" i="1" a="1"/>
  <c r="J50" i="1" s="1"/>
  <c r="K48" i="1" a="1"/>
  <c r="K48" i="1" s="1"/>
  <c r="K50" i="1" a="1"/>
  <c r="K50" i="1" s="1"/>
  <c r="L48" i="1" a="1"/>
  <c r="L48" i="1" s="1"/>
  <c r="L50" i="1" a="1"/>
  <c r="L50" i="1" s="1"/>
  <c r="G49" i="1" a="1"/>
  <c r="G49" i="1" s="1"/>
  <c r="H49" i="1" a="1"/>
  <c r="H49" i="1" s="1"/>
  <c r="J49" i="1" a="1"/>
  <c r="J49" i="1" s="1"/>
  <c r="K49" i="1" a="1"/>
  <c r="K49" i="1" s="1"/>
  <c r="N10" i="7"/>
  <c r="N8" i="7"/>
  <c r="M35" i="7"/>
  <c r="O41" i="7"/>
  <c r="K47" i="7"/>
  <c r="J45" i="7"/>
  <c r="N34" i="7"/>
  <c r="N47" i="7"/>
  <c r="M51" i="7"/>
  <c r="J23" i="7"/>
  <c r="J49" i="7"/>
  <c r="L13" i="7"/>
  <c r="N33" i="7"/>
  <c r="J6" i="7"/>
  <c r="K6" i="7"/>
  <c r="J44" i="7"/>
  <c r="O16" i="7"/>
  <c r="N17" i="7"/>
  <c r="J60" i="7"/>
  <c r="J56" i="7"/>
  <c r="L21" i="7"/>
  <c r="K43" i="7"/>
  <c r="J33" i="7"/>
  <c r="K33" i="7"/>
  <c r="L47" i="7"/>
  <c r="J62" i="7"/>
  <c r="J29" i="7"/>
  <c r="O34" i="7"/>
  <c r="O48" i="7"/>
  <c r="J58" i="7"/>
  <c r="K15" i="7"/>
  <c r="M32" i="7"/>
  <c r="M61" i="7"/>
  <c r="L48" i="7"/>
  <c r="M20" i="7"/>
  <c r="L31" i="7"/>
  <c r="K54" i="7"/>
  <c r="M53" i="7"/>
  <c r="K41" i="7"/>
  <c r="N58" i="7"/>
  <c r="M57" i="7"/>
  <c r="J9" i="7"/>
  <c r="J25" i="7"/>
  <c r="K18" i="7"/>
  <c r="O10" i="7"/>
  <c r="O52" i="7"/>
  <c r="K55" i="7"/>
  <c r="N21" i="7"/>
  <c r="K44" i="7"/>
  <c r="N6" i="7"/>
  <c r="L7" i="7"/>
  <c r="L39" i="7"/>
  <c r="J14" i="7"/>
  <c r="J24" i="7"/>
  <c r="L25" i="7"/>
  <c r="O20" i="7"/>
  <c r="L53" i="7"/>
  <c r="N36" i="7"/>
  <c r="L16" i="7"/>
  <c r="M16" i="7"/>
  <c r="K14" i="7"/>
  <c r="J37" i="7"/>
  <c r="J28" i="7"/>
  <c r="J53" i="7"/>
  <c r="J51" i="7"/>
  <c r="M18" i="7"/>
  <c r="O60" i="7"/>
  <c r="N13" i="7"/>
  <c r="K46" i="7"/>
  <c r="J59" i="7"/>
  <c r="N26" i="7"/>
  <c r="J52" i="7"/>
  <c r="J21" i="7"/>
  <c r="N28" i="7"/>
  <c r="O45" i="7"/>
  <c r="K21" i="7"/>
  <c r="K22" i="7"/>
  <c r="L23" i="7"/>
  <c r="J38" i="7"/>
  <c r="J57" i="7"/>
  <c r="K17" i="7"/>
  <c r="J39" i="7"/>
  <c r="J18" i="7"/>
  <c r="L33" i="7"/>
  <c r="J36" i="7"/>
  <c r="M38" i="7"/>
  <c r="J43" i="7"/>
  <c r="K49" i="7"/>
  <c r="N51" i="7"/>
  <c r="K16" i="7"/>
  <c r="N7" i="7"/>
  <c r="M41" i="7"/>
  <c r="J13" i="7"/>
  <c r="L8" i="7"/>
  <c r="M48" i="7"/>
  <c r="O7" i="7"/>
  <c r="K25" i="7"/>
  <c r="L61" i="7"/>
  <c r="N41" i="7"/>
  <c r="M42" i="7"/>
  <c r="N54" i="7"/>
  <c r="O6" i="7"/>
  <c r="L41" i="7"/>
  <c r="L28" i="7"/>
  <c r="M13" i="7"/>
  <c r="N16" i="7"/>
  <c r="J17" i="7"/>
  <c r="L18" i="7"/>
  <c r="J19" i="7"/>
  <c r="N20" i="7"/>
  <c r="J22" i="7"/>
  <c r="K23" i="7"/>
  <c r="K24" i="7"/>
  <c r="M25" i="7"/>
  <c r="M28" i="7"/>
  <c r="J54" i="7"/>
  <c r="L15" i="7"/>
  <c r="O55" i="7"/>
  <c r="O13" i="7"/>
  <c r="J16" i="7"/>
  <c r="O18" i="7"/>
  <c r="J27" i="7"/>
  <c r="L22" i="7"/>
  <c r="M23" i="7"/>
  <c r="O26" i="7"/>
  <c r="N56" i="7"/>
  <c r="N45" i="7"/>
  <c r="O29" i="7"/>
  <c r="J10" i="7"/>
  <c r="O21" i="7"/>
  <c r="N38" i="7"/>
  <c r="M59" i="7"/>
  <c r="M31" i="7"/>
  <c r="M46" i="7"/>
  <c r="M21" i="7"/>
  <c r="N9" i="7"/>
  <c r="M7" i="7"/>
  <c r="M6" i="7"/>
  <c r="L14" i="7"/>
  <c r="L57" i="7"/>
  <c r="M33" i="7"/>
  <c r="J41" i="7"/>
  <c r="M47" i="7"/>
  <c r="K48" i="7"/>
  <c r="L49" i="7"/>
  <c r="N25" i="7"/>
  <c r="N31" i="7"/>
  <c r="B64" i="7"/>
  <c r="N37" i="7"/>
  <c r="L12" i="7"/>
  <c r="O28" i="7"/>
  <c r="L34" i="7"/>
  <c r="L36" i="7"/>
  <c r="K10" i="7"/>
  <c r="L50" i="7"/>
  <c r="N18" i="7"/>
  <c r="N35" i="7"/>
  <c r="N23" i="7"/>
  <c r="O47" i="7"/>
  <c r="L6" i="7"/>
  <c r="L29" i="7"/>
  <c r="L60" i="7"/>
  <c r="N39" i="7"/>
  <c r="L20" i="7"/>
  <c r="M19" i="7"/>
  <c r="M44" i="7"/>
  <c r="O35" i="7"/>
  <c r="O36" i="7"/>
  <c r="K38" i="7"/>
  <c r="O44" i="7"/>
  <c r="N48" i="7"/>
  <c r="J47" i="7"/>
  <c r="N11" i="7"/>
  <c r="N24" i="7"/>
  <c r="K7" i="7"/>
  <c r="O15" i="7"/>
  <c r="N22" i="7"/>
  <c r="J61" i="7"/>
  <c r="L38" i="7"/>
  <c r="O31" i="7"/>
  <c r="M8" i="7"/>
  <c r="L52" i="7"/>
  <c r="O14" i="7"/>
  <c r="O54" i="7"/>
  <c r="K31" i="7"/>
  <c r="J15" i="7"/>
  <c r="M36" i="7"/>
  <c r="M9" i="7"/>
  <c r="J8" i="7"/>
  <c r="J26" i="7"/>
  <c r="J35" i="7"/>
  <c r="J46" i="7"/>
  <c r="J48" i="7"/>
  <c r="O8" i="7"/>
  <c r="L51" i="7"/>
  <c r="K52" i="7"/>
  <c r="N52" i="7"/>
  <c r="O12" i="7"/>
  <c r="J40" i="7"/>
  <c r="K28" i="7"/>
  <c r="K26" i="7"/>
  <c r="K58" i="7"/>
  <c r="J11" i="7"/>
  <c r="L27" i="7"/>
  <c r="M22" i="7"/>
  <c r="O30" i="7"/>
  <c r="O32" i="7"/>
  <c r="O42" i="7"/>
  <c r="M49" i="7"/>
  <c r="O51" i="7"/>
  <c r="J55" i="7"/>
  <c r="K56" i="7"/>
  <c r="K8" i="7"/>
  <c r="O9" i="7"/>
  <c r="O11" i="7"/>
  <c r="K11" i="7"/>
  <c r="L55" i="7"/>
  <c r="N46" i="7"/>
  <c r="L37" i="7"/>
  <c r="M40" i="7"/>
  <c r="J12" i="7"/>
  <c r="J32" i="7"/>
  <c r="O25" i="7"/>
  <c r="O27" i="7"/>
  <c r="O33" i="7"/>
  <c r="K34" i="7"/>
  <c r="M62" i="7"/>
  <c r="L30" i="7"/>
  <c r="J42" i="7"/>
  <c r="J20" i="7"/>
  <c r="M58" i="7"/>
  <c r="N49" i="7"/>
  <c r="M55" i="7"/>
  <c r="N40" i="7"/>
  <c r="K32" i="7"/>
  <c r="K29" i="7"/>
  <c r="N62" i="7"/>
  <c r="M30" i="7"/>
  <c r="L42" i="7"/>
  <c r="K42" i="7"/>
  <c r="O58" i="7"/>
  <c r="J50" i="7"/>
  <c r="K50" i="7"/>
  <c r="M56" i="7"/>
  <c r="N55" i="7"/>
  <c r="L59" i="7"/>
  <c r="O40" i="7"/>
  <c r="L24" i="7"/>
  <c r="M24" i="7"/>
  <c r="O62" i="7"/>
  <c r="K39" i="7"/>
  <c r="K13" i="7"/>
  <c r="O46" i="7"/>
  <c r="K20" i="7"/>
  <c r="L54" i="7"/>
  <c r="N53" i="7"/>
  <c r="M37" i="7"/>
  <c r="O38" i="7"/>
  <c r="N44" i="7"/>
  <c r="M50" i="7"/>
  <c r="N12" i="7"/>
  <c r="M12" i="7"/>
  <c r="M39" i="7"/>
  <c r="L44" i="7"/>
  <c r="K60" i="7"/>
  <c r="L43" i="7"/>
  <c r="O59" i="7"/>
  <c r="N14" i="7"/>
  <c r="M14" i="7"/>
  <c r="M54" i="7"/>
  <c r="O53" i="7"/>
  <c r="O24" i="7"/>
  <c r="O37" i="7"/>
  <c r="L9" i="7"/>
  <c r="K9" i="7"/>
  <c r="N50" i="7"/>
  <c r="O50" i="7"/>
  <c r="M15" i="7"/>
  <c r="M60" i="7"/>
  <c r="N19" i="7"/>
  <c r="K53" i="7"/>
  <c r="K59" i="7"/>
  <c r="C64" i="7"/>
  <c r="K19" i="7"/>
  <c r="L19" i="7"/>
  <c r="D64" i="7"/>
  <c r="M43" i="7"/>
  <c r="M29" i="7"/>
  <c r="O39" i="7"/>
  <c r="M45" i="7"/>
  <c r="N29" i="7"/>
  <c r="O43" i="7"/>
  <c r="N60" i="7"/>
  <c r="O22" i="7"/>
  <c r="O19" i="7"/>
  <c r="K57" i="7"/>
  <c r="K61" i="7"/>
  <c r="K51" i="7"/>
  <c r="M52" i="7"/>
  <c r="O56" i="7"/>
  <c r="O49" i="7"/>
  <c r="N59" i="7"/>
  <c r="K45" i="7"/>
  <c r="L45" i="7"/>
  <c r="N43" i="7"/>
  <c r="K12" i="7"/>
  <c r="M17" i="7"/>
  <c r="L17" i="7"/>
  <c r="L35" i="7"/>
  <c r="K35" i="7"/>
  <c r="L46" i="7"/>
  <c r="L56" i="7"/>
  <c r="L10" i="7"/>
  <c r="K40" i="7"/>
  <c r="K27" i="7"/>
  <c r="N61" i="7"/>
  <c r="N42" i="7"/>
  <c r="J30" i="7"/>
  <c r="K30" i="7"/>
  <c r="M26" i="7"/>
  <c r="L26" i="7"/>
  <c r="L11" i="7"/>
  <c r="L32" i="7"/>
  <c r="M11" i="7"/>
  <c r="N57" i="7"/>
  <c r="N30" i="7"/>
  <c r="N32" i="7"/>
  <c r="K62" i="7"/>
  <c r="K37" i="7"/>
  <c r="L40" i="7"/>
  <c r="O23" i="7"/>
  <c r="M27" i="7"/>
  <c r="O57" i="7"/>
  <c r="L62" i="7"/>
  <c r="O61" i="7"/>
  <c r="O17" i="7"/>
  <c r="L58" i="7"/>
  <c r="E64" i="7"/>
  <c r="H64" i="7"/>
  <c r="J34" i="7"/>
  <c r="G64" i="7"/>
  <c r="F64" i="7"/>
  <c r="J7" i="7"/>
  <c r="M10" i="7"/>
  <c r="N15" i="7"/>
  <c r="N27" i="7"/>
  <c r="J31" i="7"/>
  <c r="M34" i="7"/>
  <c r="K36" i="7"/>
  <c r="AE568" i="6"/>
  <c r="AJ568" i="6"/>
  <c r="AA568" i="6"/>
  <c r="O64" i="7" l="1"/>
  <c r="J64" i="7"/>
  <c r="K64" i="7"/>
  <c r="L64" i="7"/>
  <c r="M64" i="7"/>
  <c r="N64" i="7"/>
  <c r="AD568" i="6"/>
  <c r="G568" i="6"/>
  <c r="Z568" i="6"/>
  <c r="X568" i="6"/>
  <c r="I568" i="6"/>
  <c r="W568" i="6"/>
  <c r="H568" i="6"/>
  <c r="AI568" i="6"/>
  <c r="AB568" i="6"/>
  <c r="S568" i="6"/>
  <c r="R568" i="6"/>
  <c r="AF568" i="6"/>
  <c r="AH568" i="6"/>
  <c r="Q568" i="6"/>
  <c r="F38" i="10" l="1" a="1"/>
  <c r="F38" i="10" s="1"/>
  <c r="F37" i="10" a="1"/>
  <c r="F37" i="10" s="1"/>
  <c r="F35" i="10" a="1"/>
  <c r="F35" i="10" s="1"/>
  <c r="V568" i="6"/>
  <c r="Y568" i="6"/>
  <c r="F36" i="10" s="1" a="1"/>
  <c r="F36" i="10" s="1"/>
  <c r="AC568" i="6"/>
  <c r="U568" i="6"/>
  <c r="AK568" i="6"/>
  <c r="K568" i="6"/>
  <c r="L35" i="10" s="1" a="1"/>
  <c r="L35" i="10" s="1"/>
  <c r="AG568" i="6"/>
  <c r="F39" i="10" l="1"/>
  <c r="G37" i="10" a="1"/>
  <c r="G37" i="10" s="1"/>
  <c r="K35" i="10" a="1"/>
  <c r="K35" i="10" s="1"/>
  <c r="K36" i="10" a="1"/>
  <c r="K36" i="10" s="1"/>
  <c r="H36" i="10" a="1"/>
  <c r="H36" i="10" s="1"/>
  <c r="K37" i="10" a="1"/>
  <c r="K37" i="10" s="1"/>
  <c r="G35" i="10" a="1"/>
  <c r="G35" i="10" s="1"/>
  <c r="H35" i="10" a="1"/>
  <c r="H35" i="10" s="1"/>
  <c r="I37" i="10" a="1"/>
  <c r="I37" i="10" s="1"/>
  <c r="L36" i="10" a="1"/>
  <c r="L36" i="10" s="1"/>
  <c r="L37" i="10" a="1"/>
  <c r="L37" i="10" s="1"/>
  <c r="I36" i="10" a="1"/>
  <c r="I36" i="10" s="1"/>
  <c r="I35" i="10" a="1"/>
  <c r="I35" i="10" s="1"/>
  <c r="J35" i="10" a="1"/>
  <c r="J35" i="10" s="1"/>
  <c r="J36" i="10" a="1"/>
  <c r="J36" i="10" s="1"/>
  <c r="G36" i="10" a="1"/>
  <c r="G36" i="10" s="1"/>
  <c r="J37" i="10" a="1"/>
  <c r="J37" i="10" s="1"/>
  <c r="H37" i="10" a="1"/>
  <c r="H37" i="10" s="1"/>
  <c r="G38" i="10" a="1"/>
  <c r="G38" i="10" s="1"/>
  <c r="L7" i="2"/>
  <c r="H39" i="10" l="1"/>
  <c r="G39" i="10"/>
  <c r="J39" i="10"/>
  <c r="K39" i="10"/>
  <c r="I39" i="10"/>
  <c r="L39" i="10"/>
  <c r="B45" i="5"/>
  <c r="B29" i="5"/>
  <c r="B43" i="5"/>
  <c r="B60" i="5"/>
  <c r="B39" i="5"/>
  <c r="B11" i="5"/>
  <c r="B55" i="5"/>
  <c r="B7" i="5"/>
  <c r="B46" i="5"/>
  <c r="B59" i="5"/>
  <c r="B37" i="5"/>
  <c r="B18" i="5"/>
  <c r="B27" i="5"/>
  <c r="B40" i="5"/>
  <c r="B6" i="5"/>
  <c r="B12" i="5"/>
  <c r="B22" i="5"/>
  <c r="B32" i="5"/>
  <c r="B14" i="5"/>
  <c r="B16" i="5"/>
  <c r="B19" i="5"/>
  <c r="B57" i="5"/>
  <c r="B54" i="5"/>
  <c r="B53" i="5"/>
  <c r="B44" i="5"/>
  <c r="B24" i="5"/>
  <c r="B33" i="5"/>
  <c r="B15" i="5"/>
  <c r="B21" i="5"/>
  <c r="B62" i="5"/>
  <c r="B61" i="5"/>
  <c r="B34" i="5"/>
  <c r="B9" i="5"/>
  <c r="B38" i="5"/>
  <c r="B10" i="5"/>
  <c r="B23" i="5"/>
  <c r="B35" i="5"/>
  <c r="B17" i="5"/>
  <c r="B48" i="5"/>
  <c r="B30" i="5"/>
  <c r="B31" i="5"/>
  <c r="B13" i="5"/>
  <c r="B8" i="5"/>
  <c r="B41" i="5"/>
  <c r="B42" i="5"/>
  <c r="B28" i="5"/>
  <c r="B26" i="5"/>
  <c r="B52" i="5"/>
  <c r="B20" i="5"/>
  <c r="B58" i="5"/>
  <c r="B25" i="5"/>
  <c r="B50" i="5"/>
  <c r="B49" i="5"/>
  <c r="B51" i="5"/>
  <c r="B47" i="5"/>
  <c r="B36" i="5"/>
  <c r="B56" i="5"/>
  <c r="K40" i="10" l="1"/>
  <c r="J40" i="10"/>
  <c r="I40" i="10"/>
  <c r="L40" i="10"/>
  <c r="H40" i="10"/>
  <c r="B64" i="5"/>
  <c r="N5" i="5" l="1"/>
  <c r="AJ5" i="2"/>
  <c r="AI5" i="2"/>
  <c r="AH5" i="2"/>
  <c r="AF5" i="2"/>
  <c r="AE5" i="2"/>
  <c r="AD5" i="2"/>
  <c r="AB5" i="2"/>
  <c r="AA5" i="2"/>
  <c r="Z5" i="2"/>
  <c r="X5" i="2"/>
  <c r="W5" i="2"/>
  <c r="V5" i="2"/>
  <c r="T5" i="2"/>
  <c r="S5" i="2"/>
  <c r="R5" i="2"/>
  <c r="J5" i="2"/>
  <c r="I5" i="2"/>
  <c r="H5" i="2"/>
  <c r="F51" i="1"/>
  <c r="F55" i="1" s="1"/>
  <c r="L299" i="2" l="1"/>
  <c r="L295" i="2"/>
  <c r="L294" i="2"/>
  <c r="J5" i="5"/>
  <c r="L5" i="5"/>
  <c r="K5" i="5"/>
  <c r="M5" i="5"/>
  <c r="O5" i="5"/>
  <c r="F57" i="1"/>
  <c r="F56" i="1"/>
  <c r="L274" i="2" l="1"/>
  <c r="L279" i="2"/>
  <c r="L267" i="2"/>
  <c r="L264" i="2"/>
  <c r="L260" i="2"/>
  <c r="L284" i="2"/>
  <c r="L318" i="2"/>
  <c r="L342" i="2"/>
  <c r="L322" i="2"/>
  <c r="L337" i="2"/>
  <c r="L310" i="2"/>
  <c r="L339" i="2"/>
  <c r="L311" i="2"/>
  <c r="L325" i="2"/>
  <c r="L347" i="2"/>
  <c r="L315" i="2"/>
  <c r="L316" i="2"/>
  <c r="L375" i="2"/>
  <c r="L308" i="2"/>
  <c r="L314" i="2"/>
  <c r="L330" i="2"/>
  <c r="L303" i="2"/>
  <c r="L321" i="2"/>
  <c r="L317" i="2"/>
  <c r="L376" i="2"/>
  <c r="L357" i="2"/>
  <c r="L346" i="2"/>
  <c r="L354" i="2"/>
  <c r="L387" i="2"/>
  <c r="L366" i="2"/>
  <c r="L431" i="2"/>
  <c r="L410" i="2"/>
  <c r="L411" i="2"/>
  <c r="L400" i="2"/>
  <c r="L402" i="2"/>
  <c r="L416" i="2"/>
  <c r="L444" i="2"/>
  <c r="L460" i="2"/>
  <c r="L457" i="2"/>
  <c r="L453" i="2"/>
  <c r="L482" i="2"/>
  <c r="L503" i="2"/>
  <c r="L492" i="2"/>
  <c r="L497" i="2"/>
  <c r="L521" i="2"/>
  <c r="L511" i="2"/>
  <c r="L528" i="2"/>
  <c r="L545" i="2"/>
  <c r="L548" i="2"/>
  <c r="L549" i="2"/>
  <c r="L572" i="2"/>
  <c r="L562" i="2"/>
  <c r="L563" i="2"/>
  <c r="L591" i="2"/>
  <c r="L600" i="2"/>
  <c r="L596" i="2"/>
  <c r="L605" i="2"/>
  <c r="L607" i="2"/>
  <c r="L313" i="2"/>
  <c r="L329" i="2"/>
  <c r="L333" i="2"/>
  <c r="L307" i="2"/>
  <c r="L327" i="2"/>
  <c r="L319" i="2"/>
  <c r="L377" i="2"/>
  <c r="L363" i="2"/>
  <c r="L369" i="2"/>
  <c r="L368" i="2"/>
  <c r="L398" i="2"/>
  <c r="L392" i="2"/>
  <c r="L432" i="2"/>
  <c r="L414" i="2"/>
  <c r="L424" i="2"/>
  <c r="L403" i="2"/>
  <c r="L404" i="2"/>
  <c r="L434" i="2"/>
  <c r="L447" i="2"/>
  <c r="L462" i="2"/>
  <c r="L463" i="2"/>
  <c r="L459" i="2"/>
  <c r="L483" i="2"/>
  <c r="L485" i="2"/>
  <c r="L493" i="2"/>
  <c r="L500" i="2"/>
  <c r="L523" i="2"/>
  <c r="L517" i="2"/>
  <c r="L529" i="2"/>
  <c r="L547" i="2"/>
  <c r="L540" i="2"/>
  <c r="L554" i="2"/>
  <c r="L575" i="2"/>
  <c r="L573" i="2"/>
  <c r="L567" i="2"/>
  <c r="L593" i="2"/>
  <c r="L601" i="2"/>
  <c r="L597" i="2"/>
  <c r="L610" i="2"/>
  <c r="L616" i="2"/>
  <c r="L628" i="2"/>
  <c r="L648" i="2"/>
  <c r="L328" i="2"/>
  <c r="L332" i="2"/>
  <c r="L344" i="2"/>
  <c r="L323" i="2"/>
  <c r="L336" i="2"/>
  <c r="L324" i="2"/>
  <c r="L345" i="2"/>
  <c r="L356" i="2"/>
  <c r="L380" i="2"/>
  <c r="L382" i="2"/>
  <c r="L384" i="2"/>
  <c r="L360" i="2"/>
  <c r="L348" i="2"/>
  <c r="L394" i="2"/>
  <c r="L440" i="2"/>
  <c r="L429" i="2"/>
  <c r="L441" i="2"/>
  <c r="L425" i="2"/>
  <c r="L408" i="2"/>
  <c r="L413" i="2"/>
  <c r="L465" i="2"/>
  <c r="L477" i="2"/>
  <c r="L469" i="2"/>
  <c r="L454" i="2"/>
  <c r="L501" i="2"/>
  <c r="L506" i="2"/>
  <c r="L478" i="2"/>
  <c r="L525" i="2"/>
  <c r="L507" i="2"/>
  <c r="L520" i="2"/>
  <c r="L522" i="2"/>
  <c r="L536" i="2"/>
  <c r="L542" i="2"/>
  <c r="L555" i="2"/>
  <c r="L565" i="2"/>
  <c r="L571" i="2"/>
  <c r="L579" i="2"/>
  <c r="L592" i="2"/>
  <c r="L586" i="2"/>
  <c r="L603" i="2"/>
  <c r="L620" i="2"/>
  <c r="L626" i="2"/>
  <c r="L612" i="2"/>
  <c r="L664" i="2"/>
  <c r="L681" i="2"/>
  <c r="L306" i="2"/>
  <c r="L340" i="2"/>
  <c r="L309" i="2"/>
  <c r="L326" i="2"/>
  <c r="L349" i="2"/>
  <c r="L362" i="2"/>
  <c r="L381" i="2"/>
  <c r="L383" i="2"/>
  <c r="L393" i="2"/>
  <c r="L364" i="2"/>
  <c r="L355" i="2"/>
  <c r="L417" i="2"/>
  <c r="L421" i="2"/>
  <c r="L397" i="2"/>
  <c r="L443" i="2"/>
  <c r="L426" i="2"/>
  <c r="L415" i="2"/>
  <c r="L433" i="2"/>
  <c r="L471" i="2"/>
  <c r="L456" i="2"/>
  <c r="L450" i="2"/>
  <c r="L473" i="2"/>
  <c r="L484" i="2"/>
  <c r="L489" i="2"/>
  <c r="L495" i="2"/>
  <c r="L535" i="2"/>
  <c r="L508" i="2"/>
  <c r="L526" i="2"/>
  <c r="L530" i="2"/>
  <c r="L552" i="2"/>
  <c r="L553" i="2"/>
  <c r="L564" i="2"/>
  <c r="L576" i="2"/>
  <c r="L559" i="2"/>
  <c r="L583" i="2"/>
  <c r="L602" i="2"/>
  <c r="L595" i="2"/>
  <c r="L625" i="2"/>
  <c r="L621" i="2"/>
  <c r="L629" i="2"/>
  <c r="L613" i="2"/>
  <c r="L667" i="2"/>
  <c r="L683" i="2"/>
  <c r="L312" i="2"/>
  <c r="L367" i="2"/>
  <c r="L391" i="2"/>
  <c r="L389" i="2"/>
  <c r="L395" i="2"/>
  <c r="L385" i="2"/>
  <c r="L359" i="2"/>
  <c r="L420" i="2"/>
  <c r="L445" i="2"/>
  <c r="L399" i="2"/>
  <c r="L449" i="2"/>
  <c r="L442" i="2"/>
  <c r="L423" i="2"/>
  <c r="L436" i="2"/>
  <c r="L472" i="2"/>
  <c r="L468" i="2"/>
  <c r="L451" i="2"/>
  <c r="L480" i="2"/>
  <c r="L486" i="2"/>
  <c r="L490" i="2"/>
  <c r="L496" i="2"/>
  <c r="L505" i="2"/>
  <c r="L509" i="2"/>
  <c r="L527" i="2"/>
  <c r="L539" i="2"/>
  <c r="L544" i="2"/>
  <c r="L531" i="2"/>
  <c r="L568" i="2"/>
  <c r="L561" i="2"/>
  <c r="L566" i="2"/>
  <c r="L588" i="2"/>
  <c r="L581" i="2"/>
  <c r="L587" i="2"/>
  <c r="L630" i="2"/>
  <c r="L636" i="2"/>
  <c r="L611" i="2"/>
  <c r="L609" i="2"/>
  <c r="L669" i="2"/>
  <c r="L685" i="2"/>
  <c r="L624" i="2"/>
  <c r="L653" i="2"/>
  <c r="L668" i="2"/>
  <c r="L684" i="2"/>
  <c r="L649" i="2"/>
  <c r="L661" i="2"/>
  <c r="L280" i="2"/>
  <c r="L265" i="2"/>
  <c r="L263" i="2"/>
  <c r="L302" i="2"/>
  <c r="L290" i="2"/>
  <c r="L291" i="2"/>
  <c r="L22" i="2"/>
  <c r="L29" i="2"/>
  <c r="L8" i="2"/>
  <c r="L14" i="2"/>
  <c r="L47" i="2"/>
  <c r="L64" i="2"/>
  <c r="L63" i="2"/>
  <c r="L75" i="2"/>
  <c r="L86" i="2"/>
  <c r="L98" i="2"/>
  <c r="L91" i="2"/>
  <c r="L103" i="2"/>
  <c r="L110" i="2"/>
  <c r="L116" i="2"/>
  <c r="L119" i="2"/>
  <c r="L133" i="2"/>
  <c r="L136" i="2"/>
  <c r="L142" i="2"/>
  <c r="L151" i="2"/>
  <c r="L155" i="2"/>
  <c r="L180" i="2"/>
  <c r="L171" i="2"/>
  <c r="L195" i="2"/>
  <c r="L175" i="2"/>
  <c r="L200" i="2"/>
  <c r="L208" i="2"/>
  <c r="L213" i="2"/>
  <c r="L226" i="2"/>
  <c r="L252" i="2"/>
  <c r="L244" i="2"/>
  <c r="L249" i="2"/>
  <c r="L353" i="2"/>
  <c r="L390" i="2"/>
  <c r="L350" i="2"/>
  <c r="L386" i="2"/>
  <c r="L361" i="2"/>
  <c r="L430" i="2"/>
  <c r="L446" i="2"/>
  <c r="L401" i="2"/>
  <c r="L396" i="2"/>
  <c r="L448" i="2"/>
  <c r="L412" i="2"/>
  <c r="L437" i="2"/>
  <c r="L474" i="2"/>
  <c r="L476" i="2"/>
  <c r="L452" i="2"/>
  <c r="L481" i="2"/>
  <c r="L502" i="2"/>
  <c r="L491" i="2"/>
  <c r="L479" i="2"/>
  <c r="L513" i="2"/>
  <c r="L510" i="2"/>
  <c r="L533" i="2"/>
  <c r="L543" i="2"/>
  <c r="L546" i="2"/>
  <c r="L538" i="2"/>
  <c r="L570" i="2"/>
  <c r="L580" i="2"/>
  <c r="L574" i="2"/>
  <c r="L589" i="2"/>
  <c r="L584" i="2"/>
  <c r="L594" i="2"/>
  <c r="L604" i="2"/>
  <c r="L606" i="2"/>
  <c r="L618" i="2"/>
  <c r="L615" i="2"/>
  <c r="L671" i="2"/>
  <c r="L687" i="2"/>
  <c r="L639" i="2"/>
  <c r="L632" i="2"/>
  <c r="L670" i="2"/>
  <c r="L686" i="2"/>
  <c r="L665" i="2"/>
  <c r="L255" i="2"/>
  <c r="L271" i="2"/>
  <c r="L273" i="2"/>
  <c r="L304" i="2"/>
  <c r="L297" i="2"/>
  <c r="L25" i="2"/>
  <c r="L13" i="2"/>
  <c r="L16" i="2"/>
  <c r="L34" i="2"/>
  <c r="L59" i="2"/>
  <c r="L68" i="2"/>
  <c r="L40" i="2"/>
  <c r="L80" i="2"/>
  <c r="L85" i="2"/>
  <c r="L67" i="2"/>
  <c r="L93" i="2"/>
  <c r="L104" i="2"/>
  <c r="L111" i="2"/>
  <c r="L117" i="2"/>
  <c r="L121" i="2"/>
  <c r="L139" i="2"/>
  <c r="L141" i="2"/>
  <c r="L147" i="2"/>
  <c r="L152" i="2"/>
  <c r="L158" i="2"/>
  <c r="L182" i="2"/>
  <c r="L173" i="2"/>
  <c r="L197" i="2"/>
  <c r="L178" i="2"/>
  <c r="L204" i="2"/>
  <c r="L224" i="2"/>
  <c r="L214" i="2"/>
  <c r="L232" i="2"/>
  <c r="L237" i="2"/>
  <c r="L245" i="2"/>
  <c r="L248" i="2"/>
  <c r="L627" i="2"/>
  <c r="L631" i="2"/>
  <c r="L673" i="2"/>
  <c r="L689" i="2"/>
  <c r="L644" i="2"/>
  <c r="L640" i="2"/>
  <c r="L672" i="2"/>
  <c r="L688" i="2"/>
  <c r="L642" i="2"/>
  <c r="L262" i="2"/>
  <c r="L266" i="2"/>
  <c r="L258" i="2"/>
  <c r="L281" i="2"/>
  <c r="L30" i="2"/>
  <c r="L15" i="2"/>
  <c r="L17" i="2"/>
  <c r="L37" i="2"/>
  <c r="L60" i="2"/>
  <c r="L39" i="2"/>
  <c r="L42" i="2"/>
  <c r="L89" i="2"/>
  <c r="L94" i="2"/>
  <c r="L70" i="2"/>
  <c r="L74" i="2"/>
  <c r="L105" i="2"/>
  <c r="L112" i="2"/>
  <c r="L124" i="2"/>
  <c r="L102" i="2"/>
  <c r="L144" i="2"/>
  <c r="L130" i="2"/>
  <c r="L149" i="2"/>
  <c r="L167" i="2"/>
  <c r="L161" i="2"/>
  <c r="L185" i="2"/>
  <c r="L179" i="2"/>
  <c r="L174" i="2"/>
  <c r="L177" i="2"/>
  <c r="L210" i="2"/>
  <c r="L201" i="2"/>
  <c r="L206" i="2"/>
  <c r="L233" i="2"/>
  <c r="L239" i="2"/>
  <c r="L251" i="2"/>
  <c r="L231" i="2"/>
  <c r="L675" i="2"/>
  <c r="L691" i="2"/>
  <c r="L647" i="2"/>
  <c r="L643" i="2"/>
  <c r="L674" i="2"/>
  <c r="L690" i="2"/>
  <c r="L652" i="2"/>
  <c r="L270" i="2"/>
  <c r="L277" i="2"/>
  <c r="L282" i="2"/>
  <c r="L287" i="2"/>
  <c r="L35" i="2"/>
  <c r="L18" i="2"/>
  <c r="L23" i="2"/>
  <c r="L43" i="2"/>
  <c r="L61" i="2"/>
  <c r="L50" i="2"/>
  <c r="L45" i="2"/>
  <c r="L77" i="2"/>
  <c r="L100" i="2"/>
  <c r="L72" i="2"/>
  <c r="L76" i="2"/>
  <c r="L107" i="2"/>
  <c r="L113" i="2"/>
  <c r="L127" i="2"/>
  <c r="L120" i="2"/>
  <c r="L146" i="2"/>
  <c r="L137" i="2"/>
  <c r="L153" i="2"/>
  <c r="L168" i="2"/>
  <c r="L154" i="2"/>
  <c r="L186" i="2"/>
  <c r="L188" i="2"/>
  <c r="L176" i="2"/>
  <c r="L183" i="2"/>
  <c r="L211" i="2"/>
  <c r="L202" i="2"/>
  <c r="L215" i="2"/>
  <c r="L234" i="2"/>
  <c r="L240" i="2"/>
  <c r="L228" i="2"/>
  <c r="L341" i="2"/>
  <c r="L305" i="2"/>
  <c r="L334" i="2"/>
  <c r="L335" i="2"/>
  <c r="L320" i="2"/>
  <c r="L378" i="2"/>
  <c r="L371" i="2"/>
  <c r="L370" i="2"/>
  <c r="L373" i="2"/>
  <c r="L351" i="2"/>
  <c r="L352" i="2"/>
  <c r="L438" i="2"/>
  <c r="L418" i="2"/>
  <c r="L427" i="2"/>
  <c r="L406" i="2"/>
  <c r="L405" i="2"/>
  <c r="L435" i="2"/>
  <c r="L455" i="2"/>
  <c r="L466" i="2"/>
  <c r="L458" i="2"/>
  <c r="L464" i="2"/>
  <c r="L498" i="2"/>
  <c r="L487" i="2"/>
  <c r="L494" i="2"/>
  <c r="L524" i="2"/>
  <c r="L512" i="2"/>
  <c r="L518" i="2"/>
  <c r="L532" i="2"/>
  <c r="L534" i="2"/>
  <c r="L550" i="2"/>
  <c r="L541" i="2"/>
  <c r="L577" i="2"/>
  <c r="L558" i="2"/>
  <c r="L556" i="2"/>
  <c r="L599" i="2"/>
  <c r="L585" i="2"/>
  <c r="L598" i="2"/>
  <c r="L614" i="2"/>
  <c r="L622" i="2"/>
  <c r="L634" i="2"/>
  <c r="L651" i="2"/>
  <c r="L677" i="2"/>
  <c r="L693" i="2"/>
  <c r="L650" i="2"/>
  <c r="L646" i="2"/>
  <c r="L676" i="2"/>
  <c r="L692" i="2"/>
  <c r="L655" i="2"/>
  <c r="L256" i="2"/>
  <c r="L278" i="2"/>
  <c r="L272" i="2"/>
  <c r="L288" i="2"/>
  <c r="L285" i="2"/>
  <c r="L275" i="2"/>
  <c r="L9" i="2"/>
  <c r="L19" i="2"/>
  <c r="L36" i="2"/>
  <c r="L46" i="2"/>
  <c r="L48" i="2"/>
  <c r="L41" i="2"/>
  <c r="L54" i="2"/>
  <c r="L87" i="2"/>
  <c r="L69" i="2"/>
  <c r="L65" i="2"/>
  <c r="L79" i="2"/>
  <c r="L125" i="2"/>
  <c r="L114" i="2"/>
  <c r="L95" i="2"/>
  <c r="L128" i="2"/>
  <c r="L134" i="2"/>
  <c r="L123" i="2"/>
  <c r="L157" i="2"/>
  <c r="L170" i="2"/>
  <c r="L162" i="2"/>
  <c r="L187" i="2"/>
  <c r="L191" i="2"/>
  <c r="L181" i="2"/>
  <c r="L216" i="2"/>
  <c r="L227" i="2"/>
  <c r="L212" i="2"/>
  <c r="L219" i="2"/>
  <c r="L235" i="2"/>
  <c r="L246" i="2"/>
  <c r="L229" i="2"/>
  <c r="L338" i="2"/>
  <c r="L343" i="2"/>
  <c r="L331" i="2"/>
  <c r="L379" i="2"/>
  <c r="L374" i="2"/>
  <c r="L372" i="2"/>
  <c r="L358" i="2"/>
  <c r="L365" i="2"/>
  <c r="L388" i="2"/>
  <c r="L439" i="2"/>
  <c r="L422" i="2"/>
  <c r="L428" i="2"/>
  <c r="L419" i="2"/>
  <c r="L407" i="2"/>
  <c r="L409" i="2"/>
  <c r="L461" i="2"/>
  <c r="L475" i="2"/>
  <c r="L467" i="2"/>
  <c r="L470" i="2"/>
  <c r="L499" i="2"/>
  <c r="L488" i="2"/>
  <c r="L504" i="2"/>
  <c r="L516" i="2"/>
  <c r="L515" i="2"/>
  <c r="L519" i="2"/>
  <c r="L514" i="2"/>
  <c r="L557" i="2"/>
  <c r="L537" i="2"/>
  <c r="L551" i="2"/>
  <c r="L578" i="2"/>
  <c r="L569" i="2"/>
  <c r="L560" i="2"/>
  <c r="L590" i="2"/>
  <c r="L582" i="2"/>
  <c r="L617" i="2"/>
  <c r="L623" i="2"/>
  <c r="L608" i="2"/>
  <c r="L654" i="2"/>
  <c r="L679" i="2"/>
  <c r="L635" i="2"/>
  <c r="L660" i="2"/>
  <c r="L656" i="2"/>
  <c r="L678" i="2"/>
  <c r="L694" i="2"/>
  <c r="L658" i="2"/>
  <c r="L261" i="2"/>
  <c r="L254" i="2"/>
  <c r="L276" i="2"/>
  <c r="L292" i="2"/>
  <c r="L289" i="2"/>
  <c r="L283" i="2"/>
  <c r="L26" i="2"/>
  <c r="L21" i="2"/>
  <c r="L20" i="2"/>
  <c r="L11" i="2"/>
  <c r="L56" i="2"/>
  <c r="L62" i="2"/>
  <c r="L51" i="2"/>
  <c r="L55" i="2"/>
  <c r="L88" i="2"/>
  <c r="L78" i="2"/>
  <c r="L71" i="2"/>
  <c r="L90" i="2"/>
  <c r="L106" i="2"/>
  <c r="L122" i="2"/>
  <c r="L96" i="2"/>
  <c r="L132" i="2"/>
  <c r="L140" i="2"/>
  <c r="L129" i="2"/>
  <c r="L166" i="2"/>
  <c r="L156" i="2"/>
  <c r="L163" i="2"/>
  <c r="L189" i="2"/>
  <c r="L192" i="2"/>
  <c r="L184" i="2"/>
  <c r="L222" i="2"/>
  <c r="L203" i="2"/>
  <c r="L218" i="2"/>
  <c r="L220" i="2"/>
  <c r="L247" i="2"/>
  <c r="L241" i="2"/>
  <c r="L230" i="2"/>
  <c r="L641" i="2"/>
  <c r="L663" i="2"/>
  <c r="L659" i="2"/>
  <c r="L680" i="2"/>
  <c r="L633" i="2"/>
  <c r="L638" i="2"/>
  <c r="L268" i="2"/>
  <c r="L298" i="2"/>
  <c r="L293" i="2"/>
  <c r="L296" i="2"/>
  <c r="L31" i="2"/>
  <c r="L24" i="2"/>
  <c r="L28" i="2"/>
  <c r="L27" i="2"/>
  <c r="L57" i="2"/>
  <c r="L49" i="2"/>
  <c r="L52" i="2"/>
  <c r="L58" i="2"/>
  <c r="L97" i="2"/>
  <c r="L82" i="2"/>
  <c r="L73" i="2"/>
  <c r="L92" i="2"/>
  <c r="L108" i="2"/>
  <c r="L126" i="2"/>
  <c r="L99" i="2"/>
  <c r="L143" i="2"/>
  <c r="L145" i="2"/>
  <c r="L131" i="2"/>
  <c r="L169" i="2"/>
  <c r="L159" i="2"/>
  <c r="L164" i="2"/>
  <c r="L190" i="2"/>
  <c r="L172" i="2"/>
  <c r="L193" i="2"/>
  <c r="L205" i="2"/>
  <c r="L209" i="2"/>
  <c r="L199" i="2"/>
  <c r="L221" i="2"/>
  <c r="L236" i="2"/>
  <c r="L242" i="2"/>
  <c r="L250" i="2"/>
  <c r="L657" i="2"/>
  <c r="L666" i="2"/>
  <c r="L662" i="2"/>
  <c r="L682" i="2"/>
  <c r="L637" i="2"/>
  <c r="L645" i="2"/>
  <c r="L269" i="2"/>
  <c r="L259" i="2"/>
  <c r="L257" i="2"/>
  <c r="L301" i="2"/>
  <c r="L286" i="2"/>
  <c r="L300" i="2"/>
  <c r="L12" i="2"/>
  <c r="L10" i="2"/>
  <c r="L33" i="2"/>
  <c r="L32" i="2"/>
  <c r="L44" i="2"/>
  <c r="L38" i="2"/>
  <c r="L53" i="2"/>
  <c r="L66" i="2"/>
  <c r="L81" i="2"/>
  <c r="L84" i="2"/>
  <c r="L83" i="2"/>
  <c r="L101" i="2"/>
  <c r="L109" i="2"/>
  <c r="L115" i="2"/>
  <c r="L118" i="2"/>
  <c r="L148" i="2"/>
  <c r="L135" i="2"/>
  <c r="L138" i="2"/>
  <c r="L150" i="2"/>
  <c r="L160" i="2"/>
  <c r="L165" i="2"/>
  <c r="L198" i="2"/>
  <c r="L194" i="2"/>
  <c r="L196" i="2"/>
  <c r="L217" i="2"/>
  <c r="L223" i="2"/>
  <c r="L207" i="2"/>
  <c r="L225" i="2"/>
  <c r="L238" i="2"/>
  <c r="L243" i="2"/>
  <c r="L253" i="2"/>
  <c r="AK591" i="2"/>
  <c r="AC590" i="2"/>
  <c r="AG420" i="2"/>
  <c r="AG628" i="2"/>
  <c r="AG632" i="2"/>
  <c r="AG556" i="2"/>
  <c r="AG622" i="2"/>
  <c r="AG637" i="2"/>
  <c r="AG595" i="2"/>
  <c r="AG519" i="2"/>
  <c r="AG575" i="2"/>
  <c r="AG607" i="2"/>
  <c r="AG511" i="2"/>
  <c r="AG527" i="2"/>
  <c r="AG531" i="2"/>
  <c r="AG528" i="2"/>
  <c r="AG547" i="2"/>
  <c r="AG574" i="2"/>
  <c r="AG602" i="2"/>
  <c r="AG411" i="2"/>
  <c r="AG431" i="2"/>
  <c r="AG507" i="2"/>
  <c r="AG393" i="2"/>
  <c r="AG438" i="2"/>
  <c r="AG403" i="2"/>
  <c r="AG429" i="2"/>
  <c r="AG404" i="2"/>
  <c r="AG426" i="2"/>
  <c r="AG446" i="2"/>
  <c r="AG308" i="2"/>
  <c r="AG435" i="2"/>
  <c r="AG322" i="2"/>
  <c r="AG215" i="2"/>
  <c r="AG390" i="2"/>
  <c r="AG303" i="2"/>
  <c r="AG349" i="2"/>
  <c r="AG321" i="2"/>
  <c r="AG253" i="2"/>
  <c r="AG226" i="2"/>
  <c r="AG270" i="2"/>
  <c r="AG238" i="2"/>
  <c r="AG283" i="2"/>
  <c r="AG219" i="2"/>
  <c r="AG281" i="2"/>
  <c r="AG269" i="2"/>
  <c r="AG174" i="2"/>
  <c r="AG285" i="2"/>
  <c r="AG552" i="2"/>
  <c r="AG209" i="2"/>
  <c r="AG190" i="2"/>
  <c r="AG384" i="2"/>
  <c r="AG177" i="2"/>
  <c r="AG189" i="2"/>
  <c r="AG169" i="2"/>
  <c r="AG50" i="2"/>
  <c r="AG497" i="2"/>
  <c r="AG460" i="2"/>
  <c r="AG150" i="2"/>
  <c r="AG502" i="2"/>
  <c r="AG344" i="2"/>
  <c r="AG471" i="2"/>
  <c r="AG345" i="2"/>
  <c r="AG33" i="2"/>
  <c r="AG89" i="2"/>
  <c r="AG90" i="2"/>
  <c r="AG146" i="2"/>
  <c r="AG143" i="2"/>
  <c r="AG92" i="2"/>
  <c r="AG78" i="2"/>
  <c r="AG123" i="2"/>
  <c r="AG116" i="2"/>
  <c r="AG113" i="2"/>
  <c r="AG368" i="2"/>
  <c r="AG369" i="2"/>
  <c r="AG373" i="2"/>
  <c r="AG370" i="2"/>
  <c r="AG11" i="2"/>
  <c r="AG163" i="2"/>
  <c r="AG160" i="2"/>
  <c r="AG157" i="2"/>
  <c r="AG154" i="2"/>
  <c r="AG635" i="2"/>
  <c r="AG596" i="2"/>
  <c r="AG560" i="2"/>
  <c r="AG626" i="2"/>
  <c r="AG592" i="2"/>
  <c r="AG598" i="2"/>
  <c r="AG523" i="2"/>
  <c r="AG578" i="2"/>
  <c r="AG616" i="2"/>
  <c r="AG569" i="2"/>
  <c r="AG508" i="2"/>
  <c r="AG538" i="2"/>
  <c r="AG509" i="2"/>
  <c r="AG549" i="2"/>
  <c r="AG580" i="2"/>
  <c r="AG506" i="2"/>
  <c r="AG415" i="2"/>
  <c r="AG434" i="2"/>
  <c r="AG448" i="2"/>
  <c r="AG475" i="2"/>
  <c r="AG537" i="2"/>
  <c r="AG413" i="2"/>
  <c r="AG516" i="2"/>
  <c r="AG410" i="2"/>
  <c r="AG430" i="2"/>
  <c r="AG423" i="2"/>
  <c r="AG357" i="2"/>
  <c r="AG439" i="2"/>
  <c r="AG320" i="2"/>
  <c r="AG216" i="2"/>
  <c r="AG355" i="2"/>
  <c r="AG310" i="2"/>
  <c r="AG352" i="2"/>
  <c r="AG222" i="2"/>
  <c r="AG256" i="2"/>
  <c r="AG235" i="2"/>
  <c r="AG272" i="2"/>
  <c r="AG244" i="2"/>
  <c r="AG227" i="2"/>
  <c r="AG231" i="2"/>
  <c r="AG284" i="2"/>
  <c r="AG273" i="2"/>
  <c r="AG360" i="2"/>
  <c r="AG288" i="2"/>
  <c r="AG186" i="2"/>
  <c r="AG184" i="2"/>
  <c r="AG196" i="2"/>
  <c r="AG334" i="2"/>
  <c r="AG381" i="2"/>
  <c r="AG385" i="2"/>
  <c r="AG379" i="2"/>
  <c r="AG55" i="2"/>
  <c r="AG501" i="2"/>
  <c r="AG36" i="2"/>
  <c r="AG490" i="2"/>
  <c r="AG461" i="2"/>
  <c r="AG348" i="2"/>
  <c r="AG34" i="2"/>
  <c r="AG148" i="2"/>
  <c r="AG35" i="2"/>
  <c r="AG59" i="2"/>
  <c r="AG56" i="2"/>
  <c r="AG84" i="2"/>
  <c r="AG147" i="2"/>
  <c r="AG98" i="2"/>
  <c r="AG95" i="2"/>
  <c r="AG126" i="2"/>
  <c r="AG120" i="2"/>
  <c r="AG117" i="2"/>
  <c r="AG375" i="2"/>
  <c r="AG372" i="2"/>
  <c r="AG377" i="2"/>
  <c r="AG10" i="2"/>
  <c r="AG371" i="2"/>
  <c r="AG167" i="2"/>
  <c r="AG164" i="2"/>
  <c r="AG161" i="2"/>
  <c r="AG158" i="2"/>
  <c r="AG638" i="2"/>
  <c r="AG594" i="2"/>
  <c r="AG563" i="2"/>
  <c r="AG630" i="2"/>
  <c r="AG326" i="2"/>
  <c r="AG554" i="2"/>
  <c r="AG526" i="2"/>
  <c r="AG587" i="2"/>
  <c r="AG618" i="2"/>
  <c r="AG579" i="2"/>
  <c r="AG576" i="2"/>
  <c r="AG541" i="2"/>
  <c r="AG577" i="2"/>
  <c r="AG546" i="2"/>
  <c r="AG604" i="2"/>
  <c r="AG455" i="2"/>
  <c r="AG392" i="2"/>
  <c r="AG536" i="2"/>
  <c r="AG394" i="2"/>
  <c r="AG479" i="2"/>
  <c r="AG409" i="2"/>
  <c r="AG417" i="2"/>
  <c r="AG601" i="2"/>
  <c r="AG414" i="2"/>
  <c r="AG356" i="2"/>
  <c r="AG388" i="2"/>
  <c r="AG301" i="2"/>
  <c r="AG443" i="2"/>
  <c r="AG351" i="2"/>
  <c r="AG217" i="2"/>
  <c r="AG361" i="2"/>
  <c r="AG300" i="2"/>
  <c r="AG332" i="2"/>
  <c r="AG232" i="2"/>
  <c r="AG268" i="2"/>
  <c r="AG243" i="2"/>
  <c r="AG280" i="2"/>
  <c r="AG249" i="2"/>
  <c r="AG236" i="2"/>
  <c r="AG234" i="2"/>
  <c r="AG225" i="2"/>
  <c r="AG279" i="2"/>
  <c r="AG386" i="2"/>
  <c r="AG192" i="2"/>
  <c r="AG187" i="2"/>
  <c r="AG172" i="2"/>
  <c r="AG599" i="2"/>
  <c r="AG621" i="2"/>
  <c r="AG568" i="2"/>
  <c r="AG633" i="2"/>
  <c r="AG565" i="2"/>
  <c r="AG558" i="2"/>
  <c r="AG533" i="2"/>
  <c r="AG611" i="2"/>
  <c r="AG548" i="2"/>
  <c r="AG585" i="2"/>
  <c r="AG582" i="2"/>
  <c r="AG512" i="2"/>
  <c r="AG583" i="2"/>
  <c r="AG522" i="2"/>
  <c r="AG606" i="2"/>
  <c r="AG450" i="2"/>
  <c r="AG474" i="2"/>
  <c r="AG456" i="2"/>
  <c r="AG398" i="2"/>
  <c r="AG483" i="2"/>
  <c r="AG454" i="2"/>
  <c r="AG472" i="2"/>
  <c r="AG505" i="2"/>
  <c r="AG391" i="2"/>
  <c r="AG304" i="2"/>
  <c r="AG350" i="2"/>
  <c r="AG305" i="2"/>
  <c r="AG447" i="2"/>
  <c r="AG302" i="2"/>
  <c r="AG218" i="2"/>
  <c r="AG331" i="2"/>
  <c r="AG437" i="2"/>
  <c r="AG329" i="2"/>
  <c r="AG264" i="2"/>
  <c r="AG274" i="2"/>
  <c r="AG246" i="2"/>
  <c r="AG230" i="2"/>
  <c r="AG254" i="2"/>
  <c r="AG247" i="2"/>
  <c r="AG239" i="2"/>
  <c r="AG228" i="2"/>
  <c r="AG292" i="2"/>
  <c r="AG290" i="2"/>
  <c r="AG555" i="2"/>
  <c r="AG625" i="2"/>
  <c r="AG597" i="2"/>
  <c r="AG639" i="2"/>
  <c r="AG631" i="2"/>
  <c r="AG539" i="2"/>
  <c r="AG544" i="2"/>
  <c r="AG517" i="2"/>
  <c r="AG609" i="2"/>
  <c r="AG605" i="2"/>
  <c r="AG513" i="2"/>
  <c r="AG586" i="2"/>
  <c r="AG525" i="2"/>
  <c r="AG608" i="2"/>
  <c r="AG407" i="2"/>
  <c r="AG478" i="2"/>
  <c r="AG408" i="2"/>
  <c r="AG402" i="2"/>
  <c r="AG424" i="2"/>
  <c r="AG451" i="2"/>
  <c r="AG476" i="2"/>
  <c r="AG406" i="2"/>
  <c r="AG473" i="2"/>
  <c r="AG311" i="2"/>
  <c r="AG353" i="2"/>
  <c r="AG314" i="2"/>
  <c r="AG364" i="2"/>
  <c r="AG306" i="2"/>
  <c r="AG440" i="2"/>
  <c r="AG328" i="2"/>
  <c r="AG441" i="2"/>
  <c r="AG324" i="2"/>
  <c r="AG229" i="2"/>
  <c r="AG276" i="2"/>
  <c r="AG251" i="2"/>
  <c r="AG233" i="2"/>
  <c r="AG257" i="2"/>
  <c r="AG252" i="2"/>
  <c r="AG250" i="2"/>
  <c r="AG242" i="2"/>
  <c r="AG208" i="2"/>
  <c r="AG294" i="2"/>
  <c r="AG200" i="2"/>
  <c r="AG380" i="2"/>
  <c r="AG176" i="2"/>
  <c r="AG181" i="2"/>
  <c r="AG207" i="2"/>
  <c r="AG210" i="2"/>
  <c r="AG194" i="2"/>
  <c r="AG504" i="2"/>
  <c r="AG346" i="2"/>
  <c r="AG469" i="2"/>
  <c r="AG51" i="2"/>
  <c r="AG457" i="2"/>
  <c r="AG37" i="2"/>
  <c r="AG495" i="2"/>
  <c r="AG503" i="2"/>
  <c r="AG496" i="2"/>
  <c r="AG137" i="2"/>
  <c r="AG138" i="2"/>
  <c r="AG131" i="2"/>
  <c r="AG132" i="2"/>
  <c r="AG58" i="2"/>
  <c r="AG110" i="2"/>
  <c r="AG107" i="2"/>
  <c r="AG100" i="2"/>
  <c r="AG97" i="2"/>
  <c r="AG79" i="2"/>
  <c r="AG66" i="2"/>
  <c r="AG63" i="2"/>
  <c r="AG68" i="2"/>
  <c r="AG61" i="2"/>
  <c r="AG27" i="2"/>
  <c r="AG24" i="2"/>
  <c r="AG21" i="2"/>
  <c r="AG18" i="2"/>
  <c r="AG12" i="2"/>
  <c r="AG559" i="2"/>
  <c r="AG629" i="2"/>
  <c r="AG600" i="2"/>
  <c r="AG557" i="2"/>
  <c r="AG623" i="2"/>
  <c r="AG593" i="2"/>
  <c r="AG543" i="2"/>
  <c r="AG530" i="2"/>
  <c r="AG520" i="2"/>
  <c r="AG612" i="2"/>
  <c r="AG518" i="2"/>
  <c r="AG570" i="2"/>
  <c r="AG610" i="2"/>
  <c r="AG532" i="2"/>
  <c r="AG615" i="2"/>
  <c r="AG453" i="2"/>
  <c r="AG482" i="2"/>
  <c r="AG436" i="2"/>
  <c r="AG405" i="2"/>
  <c r="AG428" i="2"/>
  <c r="AG449" i="2"/>
  <c r="AG480" i="2"/>
  <c r="AG452" i="2"/>
  <c r="AG477" i="2"/>
  <c r="AG319" i="2"/>
  <c r="AG362" i="2"/>
  <c r="AG317" i="2"/>
  <c r="AG389" i="2"/>
  <c r="AG309" i="2"/>
  <c r="AG444" i="2"/>
  <c r="AG323" i="2"/>
  <c r="AG445" i="2"/>
  <c r="AG307" i="2"/>
  <c r="AG237" i="2"/>
  <c r="AG282" i="2"/>
  <c r="AG259" i="2"/>
  <c r="AG241" i="2"/>
  <c r="AG260" i="2"/>
  <c r="AG263" i="2"/>
  <c r="AG255" i="2"/>
  <c r="AG245" i="2"/>
  <c r="AG211" i="2"/>
  <c r="AG180" i="2"/>
  <c r="AG203" i="2"/>
  <c r="AG387" i="2"/>
  <c r="AG286" i="2"/>
  <c r="AG178" i="2"/>
  <c r="AG185" i="2"/>
  <c r="AG550" i="2"/>
  <c r="AG197" i="2"/>
  <c r="AG459" i="2"/>
  <c r="AG149" i="2"/>
  <c r="AG31" i="2"/>
  <c r="AG339" i="2"/>
  <c r="AG466" i="2"/>
  <c r="AG41" i="2"/>
  <c r="AG499" i="2"/>
  <c r="AG38" i="2"/>
  <c r="AG500" i="2"/>
  <c r="AG144" i="2"/>
  <c r="AG145" i="2"/>
  <c r="AG135" i="2"/>
  <c r="AG136" i="2"/>
  <c r="AG128" i="2"/>
  <c r="AG114" i="2"/>
  <c r="AG111" i="2"/>
  <c r="AG104" i="2"/>
  <c r="AG101" i="2"/>
  <c r="AG94" i="2"/>
  <c r="AG70" i="2"/>
  <c r="AG67" i="2"/>
  <c r="AG72" i="2"/>
  <c r="AG65" i="2"/>
  <c r="AG151" i="2"/>
  <c r="AG28" i="2"/>
  <c r="AG25" i="2"/>
  <c r="AG22" i="2"/>
  <c r="AG15" i="2"/>
  <c r="AG620" i="2"/>
  <c r="AG562" i="2"/>
  <c r="AG636" i="2"/>
  <c r="AG325" i="2"/>
  <c r="AG561" i="2"/>
  <c r="AG627" i="2"/>
  <c r="AG327" i="2"/>
  <c r="AG510" i="2"/>
  <c r="AG514" i="2"/>
  <c r="AG534" i="2"/>
  <c r="AG614" i="2"/>
  <c r="AG521" i="2"/>
  <c r="AG573" i="2"/>
  <c r="AG613" i="2"/>
  <c r="AG542" i="2"/>
  <c r="AG529" i="2"/>
  <c r="AG397" i="2"/>
  <c r="AG486" i="2"/>
  <c r="AG515" i="2"/>
  <c r="AG412" i="2"/>
  <c r="AG432" i="2"/>
  <c r="AG395" i="2"/>
  <c r="AG484" i="2"/>
  <c r="AG396" i="2"/>
  <c r="AG481" i="2"/>
  <c r="AG214" i="2"/>
  <c r="AG333" i="2"/>
  <c r="AG298" i="2"/>
  <c r="AG354" i="2"/>
  <c r="AG312" i="2"/>
  <c r="AG421" i="2"/>
  <c r="AG315" i="2"/>
  <c r="AG422" i="2"/>
  <c r="AG313" i="2"/>
  <c r="AG240" i="2"/>
  <c r="AG220" i="2"/>
  <c r="AG262" i="2"/>
  <c r="AG277" i="2"/>
  <c r="AG266" i="2"/>
  <c r="AG278" i="2"/>
  <c r="AG267" i="2"/>
  <c r="AG258" i="2"/>
  <c r="AG551" i="2"/>
  <c r="AG175" i="2"/>
  <c r="AG206" i="2"/>
  <c r="AG337" i="2"/>
  <c r="AG291" i="2"/>
  <c r="AG188" i="2"/>
  <c r="AG173" i="2"/>
  <c r="AG182" i="2"/>
  <c r="AG202" i="2"/>
  <c r="AG39" i="2"/>
  <c r="AG624" i="2"/>
  <c r="AG567" i="2"/>
  <c r="AG553" i="2"/>
  <c r="AG566" i="2"/>
  <c r="AG564" i="2"/>
  <c r="AG634" i="2"/>
  <c r="AG584" i="2"/>
  <c r="AG572" i="2"/>
  <c r="AG581" i="2"/>
  <c r="AG540" i="2"/>
  <c r="AG545" i="2"/>
  <c r="AG524" i="2"/>
  <c r="AG588" i="2"/>
  <c r="AG617" i="2"/>
  <c r="AG571" i="2"/>
  <c r="AG535" i="2"/>
  <c r="AG401" i="2"/>
  <c r="AG427" i="2"/>
  <c r="AG603" i="2"/>
  <c r="AG416" i="2"/>
  <c r="AG433" i="2"/>
  <c r="AG399" i="2"/>
  <c r="AG425" i="2"/>
  <c r="AG400" i="2"/>
  <c r="AG485" i="2"/>
  <c r="AG442" i="2"/>
  <c r="AG330" i="2"/>
  <c r="AG221" i="2"/>
  <c r="AG363" i="2"/>
  <c r="AG299" i="2"/>
  <c r="AG365" i="2"/>
  <c r="AG318" i="2"/>
  <c r="AG366" i="2"/>
  <c r="AG316" i="2"/>
  <c r="AG248" i="2"/>
  <c r="AG223" i="2"/>
  <c r="AG265" i="2"/>
  <c r="AG224" i="2"/>
  <c r="AG275" i="2"/>
  <c r="AG287" i="2"/>
  <c r="AG271" i="2"/>
  <c r="AG261" i="2"/>
  <c r="AG183" i="2"/>
  <c r="AG383" i="2"/>
  <c r="AG212" i="2"/>
  <c r="AG198" i="2"/>
  <c r="AG293" i="2"/>
  <c r="AG171" i="2"/>
  <c r="AG359" i="2"/>
  <c r="AG179" i="2"/>
  <c r="AG205" i="2"/>
  <c r="AC325" i="2"/>
  <c r="AC561" i="2"/>
  <c r="AC627" i="2"/>
  <c r="AC555" i="2"/>
  <c r="AC636" i="2"/>
  <c r="AC585" i="2"/>
  <c r="AC588" i="2"/>
  <c r="AC512" i="2"/>
  <c r="AC513" i="2"/>
  <c r="AC617" i="2"/>
  <c r="AC604" i="2"/>
  <c r="AC523" i="2"/>
  <c r="AC587" i="2"/>
  <c r="AC616" i="2"/>
  <c r="AC448" i="2"/>
  <c r="AC479" i="2"/>
  <c r="AC409" i="2"/>
  <c r="AC413" i="2"/>
  <c r="AC516" i="2"/>
  <c r="AC414" i="2"/>
  <c r="AC535" i="2"/>
  <c r="AC397" i="2"/>
  <c r="AC486" i="2"/>
  <c r="AC439" i="2"/>
  <c r="AC320" i="2"/>
  <c r="AC299" i="2"/>
  <c r="AC355" i="2"/>
  <c r="AC303" i="2"/>
  <c r="AC366" i="2"/>
  <c r="AC356" i="2"/>
  <c r="AC446" i="2"/>
  <c r="AC308" i="2"/>
  <c r="AC230" i="2"/>
  <c r="AC247" i="2"/>
  <c r="AC227" i="2"/>
  <c r="AC231" i="2"/>
  <c r="AC271" i="2"/>
  <c r="AC279" i="2"/>
  <c r="AC240" i="2"/>
  <c r="AC280" i="2"/>
  <c r="AC246" i="2"/>
  <c r="AC358" i="2"/>
  <c r="AC204" i="2"/>
  <c r="AC334" i="2"/>
  <c r="AC199" i="2"/>
  <c r="AC335" i="2"/>
  <c r="AC292" i="2"/>
  <c r="AC336" i="2"/>
  <c r="AC195" i="2"/>
  <c r="AC187" i="2"/>
  <c r="AC490" i="2"/>
  <c r="AC461" i="2"/>
  <c r="AC348" i="2"/>
  <c r="AC45" i="2"/>
  <c r="AC488" i="2"/>
  <c r="AC46" i="2"/>
  <c r="AC338" i="2"/>
  <c r="AC462" i="2"/>
  <c r="AC36" i="2"/>
  <c r="AC135" i="2"/>
  <c r="AC136" i="2"/>
  <c r="AC58" i="2"/>
  <c r="AC86" i="2"/>
  <c r="AC87" i="2"/>
  <c r="AC120" i="2"/>
  <c r="AC117" i="2"/>
  <c r="AC106" i="2"/>
  <c r="AC103" i="2"/>
  <c r="AC367" i="2"/>
  <c r="AC10" i="2"/>
  <c r="AC14" i="2"/>
  <c r="AC66" i="2"/>
  <c r="AC74" i="2"/>
  <c r="AC566" i="2"/>
  <c r="AC564" i="2"/>
  <c r="AC631" i="2"/>
  <c r="AC620" i="2"/>
  <c r="AC559" i="2"/>
  <c r="AC600" i="2"/>
  <c r="AC612" i="2"/>
  <c r="AC605" i="2"/>
  <c r="AC567" i="2"/>
  <c r="AC515" i="2"/>
  <c r="AC546" i="2"/>
  <c r="AC606" i="2"/>
  <c r="AC526" i="2"/>
  <c r="AC611" i="2"/>
  <c r="AC618" i="2"/>
  <c r="AC398" i="2"/>
  <c r="AC483" i="2"/>
  <c r="AC433" i="2"/>
  <c r="AC417" i="2"/>
  <c r="AC601" i="2"/>
  <c r="AC391" i="2"/>
  <c r="AC602" i="2"/>
  <c r="AC401" i="2"/>
  <c r="AC427" i="2"/>
  <c r="AC443" i="2"/>
  <c r="AC215" i="2"/>
  <c r="AC218" i="2"/>
  <c r="AC361" i="2"/>
  <c r="AC310" i="2"/>
  <c r="AC349" i="2"/>
  <c r="AC304" i="2"/>
  <c r="AC423" i="2"/>
  <c r="AC317" i="2"/>
  <c r="AC233" i="2"/>
  <c r="AC249" i="2"/>
  <c r="AC236" i="2"/>
  <c r="AC234" i="2"/>
  <c r="AC273" i="2"/>
  <c r="AC222" i="2"/>
  <c r="AC248" i="2"/>
  <c r="AC282" i="2"/>
  <c r="AC251" i="2"/>
  <c r="AC176" i="2"/>
  <c r="AC213" i="2"/>
  <c r="AC289" i="2"/>
  <c r="AC202" i="2"/>
  <c r="AC191" i="2"/>
  <c r="AC208" i="2"/>
  <c r="AC290" i="2"/>
  <c r="AC200" i="2"/>
  <c r="AC170" i="2"/>
  <c r="AC494" i="2"/>
  <c r="AC32" i="2"/>
  <c r="AC487" i="2"/>
  <c r="AC49" i="2"/>
  <c r="AC492" i="2"/>
  <c r="AC50" i="2"/>
  <c r="AC342" i="2"/>
  <c r="AC465" i="2"/>
  <c r="AC40" i="2"/>
  <c r="AC142" i="2"/>
  <c r="AC91" i="2"/>
  <c r="AC128" i="2"/>
  <c r="AC89" i="2"/>
  <c r="AC90" i="2"/>
  <c r="AC124" i="2"/>
  <c r="AC121" i="2"/>
  <c r="AC110" i="2"/>
  <c r="AC107" i="2"/>
  <c r="AC373" i="2"/>
  <c r="AC13" i="2"/>
  <c r="AC371" i="2"/>
  <c r="AC70" i="2"/>
  <c r="AC63" i="2"/>
  <c r="AC157" i="2"/>
  <c r="AC158" i="2"/>
  <c r="AG201" i="2"/>
  <c r="AG193" i="2"/>
  <c r="AG289" i="2"/>
  <c r="AG335" i="2"/>
  <c r="AG382" i="2"/>
  <c r="AG338" i="2"/>
  <c r="AG462" i="2"/>
  <c r="AG40" i="2"/>
  <c r="AG494" i="2"/>
  <c r="AG463" i="2"/>
  <c r="AG487" i="2"/>
  <c r="AG45" i="2"/>
  <c r="AG488" i="2"/>
  <c r="AG46" i="2"/>
  <c r="AG134" i="2"/>
  <c r="AG60" i="2"/>
  <c r="AG57" i="2"/>
  <c r="AG85" i="2"/>
  <c r="AG102" i="2"/>
  <c r="AG99" i="2"/>
  <c r="AG96" i="2"/>
  <c r="AG124" i="2"/>
  <c r="AG121" i="2"/>
  <c r="AG73" i="2"/>
  <c r="AG376" i="2"/>
  <c r="AG75" i="2"/>
  <c r="AG374" i="2"/>
  <c r="AG19" i="2"/>
  <c r="AG16" i="2"/>
  <c r="AG168" i="2"/>
  <c r="AG165" i="2"/>
  <c r="AG162" i="2"/>
  <c r="AC622" i="2"/>
  <c r="AC568" i="2"/>
  <c r="AC634" i="2"/>
  <c r="AC624" i="2"/>
  <c r="AC562" i="2"/>
  <c r="AC553" i="2"/>
  <c r="AC614" i="2"/>
  <c r="AC518" i="2"/>
  <c r="AC570" i="2"/>
  <c r="AC577" i="2"/>
  <c r="AC522" i="2"/>
  <c r="AC608" i="2"/>
  <c r="AC533" i="2"/>
  <c r="AC548" i="2"/>
  <c r="AC517" i="2"/>
  <c r="AC402" i="2"/>
  <c r="AC424" i="2"/>
  <c r="AC505" i="2"/>
  <c r="AC472" i="2"/>
  <c r="AC406" i="2"/>
  <c r="AC473" i="2"/>
  <c r="AC506" i="2"/>
  <c r="AC411" i="2"/>
  <c r="AC431" i="2"/>
  <c r="AC447" i="2"/>
  <c r="AC351" i="2"/>
  <c r="AC436" i="2"/>
  <c r="AC331" i="2"/>
  <c r="AC321" i="2"/>
  <c r="AC332" i="2"/>
  <c r="AC311" i="2"/>
  <c r="AC388" i="2"/>
  <c r="AC357" i="2"/>
  <c r="AC241" i="2"/>
  <c r="AC254" i="2"/>
  <c r="AC252" i="2"/>
  <c r="AC239" i="2"/>
  <c r="AC284" i="2"/>
  <c r="AC232" i="2"/>
  <c r="AC256" i="2"/>
  <c r="AC285" i="2"/>
  <c r="AC262" i="2"/>
  <c r="AC337" i="2"/>
  <c r="AC181" i="2"/>
  <c r="AC193" i="2"/>
  <c r="AC210" i="2"/>
  <c r="AC194" i="2"/>
  <c r="AC211" i="2"/>
  <c r="AC294" i="2"/>
  <c r="AC203" i="2"/>
  <c r="AC380" i="2"/>
  <c r="AC498" i="2"/>
  <c r="AC34" i="2"/>
  <c r="AC491" i="2"/>
  <c r="AC503" i="2"/>
  <c r="AC496" i="2"/>
  <c r="AC53" i="2"/>
  <c r="AC346" i="2"/>
  <c r="AC469" i="2"/>
  <c r="AC44" i="2"/>
  <c r="AG195" i="2"/>
  <c r="AG170" i="2"/>
  <c r="AG358" i="2"/>
  <c r="AG213" i="2"/>
  <c r="AG204" i="2"/>
  <c r="AG199" i="2"/>
  <c r="AG191" i="2"/>
  <c r="AG336" i="2"/>
  <c r="AG342" i="2"/>
  <c r="AG465" i="2"/>
  <c r="AG44" i="2"/>
  <c r="AG498" i="2"/>
  <c r="AG32" i="2"/>
  <c r="AG491" i="2"/>
  <c r="AG49" i="2"/>
  <c r="AG492" i="2"/>
  <c r="AG53" i="2"/>
  <c r="AG141" i="2"/>
  <c r="AG129" i="2"/>
  <c r="AG127" i="2"/>
  <c r="AG88" i="2"/>
  <c r="AG106" i="2"/>
  <c r="AG103" i="2"/>
  <c r="AG93" i="2"/>
  <c r="AG76" i="2"/>
  <c r="AG77" i="2"/>
  <c r="AG62" i="2"/>
  <c r="AG74" i="2"/>
  <c r="AG64" i="2"/>
  <c r="AG378" i="2"/>
  <c r="AG23" i="2"/>
  <c r="AG20" i="2"/>
  <c r="AG17" i="2"/>
  <c r="AG14" i="2"/>
  <c r="AG166" i="2"/>
  <c r="AC626" i="2"/>
  <c r="AC592" i="2"/>
  <c r="AC595" i="2"/>
  <c r="AC628" i="2"/>
  <c r="AC632" i="2"/>
  <c r="AC556" i="2"/>
  <c r="AC545" i="2"/>
  <c r="AC521" i="2"/>
  <c r="AC573" i="2"/>
  <c r="AC580" i="2"/>
  <c r="AC525" i="2"/>
  <c r="AC615" i="2"/>
  <c r="AC539" i="2"/>
  <c r="AC544" i="2"/>
  <c r="AC520" i="2"/>
  <c r="AC405" i="2"/>
  <c r="AC428" i="2"/>
  <c r="AC454" i="2"/>
  <c r="AC476" i="2"/>
  <c r="AC452" i="2"/>
  <c r="AC477" i="2"/>
  <c r="AC455" i="2"/>
  <c r="AC415" i="2"/>
  <c r="AC536" i="2"/>
  <c r="AC364" i="2"/>
  <c r="AC328" i="2"/>
  <c r="AC440" i="2"/>
  <c r="AC323" i="2"/>
  <c r="AC300" i="2"/>
  <c r="AC329" i="2"/>
  <c r="AC319" i="2"/>
  <c r="AC350" i="2"/>
  <c r="AC301" i="2"/>
  <c r="AC275" i="2"/>
  <c r="AC257" i="2"/>
  <c r="AC263" i="2"/>
  <c r="AC242" i="2"/>
  <c r="AC228" i="2"/>
  <c r="AC253" i="2"/>
  <c r="AC259" i="2"/>
  <c r="AC217" i="2"/>
  <c r="AC265" i="2"/>
  <c r="AC291" i="2"/>
  <c r="AC178" i="2"/>
  <c r="AC207" i="2"/>
  <c r="AC550" i="2"/>
  <c r="AC197" i="2"/>
  <c r="AC551" i="2"/>
  <c r="AC180" i="2"/>
  <c r="AC206" i="2"/>
  <c r="AC387" i="2"/>
  <c r="AC502" i="2"/>
  <c r="AC37" i="2"/>
  <c r="AC495" i="2"/>
  <c r="AC38" i="2"/>
  <c r="AC500" i="2"/>
  <c r="AC630" i="2"/>
  <c r="AC326" i="2"/>
  <c r="AC598" i="2"/>
  <c r="AC635" i="2"/>
  <c r="AC594" i="2"/>
  <c r="AC560" i="2"/>
  <c r="AC527" i="2"/>
  <c r="AC524" i="2"/>
  <c r="AC547" i="2"/>
  <c r="AC583" i="2"/>
  <c r="AC532" i="2"/>
  <c r="AC519" i="2"/>
  <c r="AC543" i="2"/>
  <c r="AC530" i="2"/>
  <c r="AC534" i="2"/>
  <c r="AC412" i="2"/>
  <c r="AC432" i="2"/>
  <c r="AC449" i="2"/>
  <c r="AC480" i="2"/>
  <c r="AC396" i="2"/>
  <c r="AC481" i="2"/>
  <c r="AC450" i="2"/>
  <c r="AC392" i="2"/>
  <c r="AC603" i="2"/>
  <c r="AC389" i="2"/>
  <c r="AC302" i="2"/>
  <c r="AC444" i="2"/>
  <c r="AC315" i="2"/>
  <c r="AC437" i="2"/>
  <c r="AC324" i="2"/>
  <c r="AC214" i="2"/>
  <c r="AC353" i="2"/>
  <c r="AC305" i="2"/>
  <c r="AC277" i="2"/>
  <c r="AC260" i="2"/>
  <c r="AC278" i="2"/>
  <c r="AC250" i="2"/>
  <c r="AC245" i="2"/>
  <c r="AC286" i="2"/>
  <c r="AC268" i="2"/>
  <c r="AC220" i="2"/>
  <c r="AC270" i="2"/>
  <c r="AC293" i="2"/>
  <c r="AC188" i="2"/>
  <c r="AC185" i="2"/>
  <c r="AC182" i="2"/>
  <c r="AC205" i="2"/>
  <c r="AC183" i="2"/>
  <c r="AC175" i="2"/>
  <c r="AC212" i="2"/>
  <c r="AC339" i="2"/>
  <c r="AC463" i="2"/>
  <c r="AC41" i="2"/>
  <c r="AC499" i="2"/>
  <c r="AC42" i="2"/>
  <c r="AC464" i="2"/>
  <c r="AC459" i="2"/>
  <c r="AC489" i="2"/>
  <c r="AC54" i="2"/>
  <c r="AC56" i="2"/>
  <c r="AC84" i="2"/>
  <c r="AC143" i="2"/>
  <c r="AC92" i="2"/>
  <c r="AC141" i="2"/>
  <c r="AC104" i="2"/>
  <c r="AC101" i="2"/>
  <c r="AC94" i="2"/>
  <c r="AC122" i="2"/>
  <c r="AC119" i="2"/>
  <c r="AC64" i="2"/>
  <c r="AC61" i="2"/>
  <c r="AC368" i="2"/>
  <c r="AC16" i="2"/>
  <c r="AC17" i="2"/>
  <c r="AC18" i="2"/>
  <c r="AC633" i="2"/>
  <c r="AC554" i="2"/>
  <c r="AC558" i="2"/>
  <c r="AC638" i="2"/>
  <c r="AC621" i="2"/>
  <c r="AC563" i="2"/>
  <c r="AC508" i="2"/>
  <c r="AC531" i="2"/>
  <c r="AC549" i="2"/>
  <c r="AC586" i="2"/>
  <c r="AC542" i="2"/>
  <c r="AC529" i="2"/>
  <c r="AC510" i="2"/>
  <c r="AC581" i="2"/>
  <c r="AC540" i="2"/>
  <c r="AC416" i="2"/>
  <c r="AC435" i="2"/>
  <c r="AC395" i="2"/>
  <c r="AC484" i="2"/>
  <c r="AC400" i="2"/>
  <c r="AC485" i="2"/>
  <c r="AC407" i="2"/>
  <c r="AC474" i="2"/>
  <c r="AC456" i="2"/>
  <c r="AC354" i="2"/>
  <c r="AC306" i="2"/>
  <c r="AC421" i="2"/>
  <c r="AC318" i="2"/>
  <c r="AC441" i="2"/>
  <c r="AC307" i="2"/>
  <c r="AC434" i="2"/>
  <c r="AC362" i="2"/>
  <c r="AC314" i="2"/>
  <c r="AC224" i="2"/>
  <c r="AC266" i="2"/>
  <c r="AC281" i="2"/>
  <c r="AC255" i="2"/>
  <c r="AC258" i="2"/>
  <c r="AC229" i="2"/>
  <c r="AC272" i="2"/>
  <c r="AC223" i="2"/>
  <c r="AC198" i="2"/>
  <c r="AC190" i="2"/>
  <c r="AC171" i="2"/>
  <c r="AC173" i="2"/>
  <c r="AC179" i="2"/>
  <c r="AC169" i="2"/>
  <c r="AC174" i="2"/>
  <c r="AC383" i="2"/>
  <c r="AC552" i="2"/>
  <c r="AC343" i="2"/>
  <c r="AC466" i="2"/>
  <c r="AC52" i="2"/>
  <c r="AC458" i="2"/>
  <c r="AC341" i="2"/>
  <c r="AC468" i="2"/>
  <c r="AC31" i="2"/>
  <c r="AC493" i="2"/>
  <c r="AC55" i="2"/>
  <c r="AC60" i="2"/>
  <c r="AC57" i="2"/>
  <c r="AC147" i="2"/>
  <c r="AC137" i="2"/>
  <c r="AC138" i="2"/>
  <c r="AC108" i="2"/>
  <c r="AC105" i="2"/>
  <c r="AC125" i="2"/>
  <c r="AC78" i="2"/>
  <c r="AC123" i="2"/>
  <c r="AC68" i="2"/>
  <c r="AC65" i="2"/>
  <c r="AC375" i="2"/>
  <c r="AC81" i="2"/>
  <c r="AC21" i="2"/>
  <c r="AC22" i="2"/>
  <c r="AC15" i="2"/>
  <c r="AC167" i="2"/>
  <c r="AC168" i="2"/>
  <c r="AG489" i="2"/>
  <c r="AG47" i="2"/>
  <c r="AG343" i="2"/>
  <c r="AG470" i="2"/>
  <c r="AG52" i="2"/>
  <c r="AG458" i="2"/>
  <c r="AG42" i="2"/>
  <c r="AG464" i="2"/>
  <c r="AG82" i="2"/>
  <c r="AG83" i="2"/>
  <c r="AG142" i="2"/>
  <c r="AG91" i="2"/>
  <c r="AG130" i="2"/>
  <c r="AG118" i="2"/>
  <c r="AG115" i="2"/>
  <c r="AG108" i="2"/>
  <c r="AG105" i="2"/>
  <c r="AG125" i="2"/>
  <c r="AG8" i="2"/>
  <c r="AG71" i="2"/>
  <c r="AG13" i="2"/>
  <c r="AG69" i="2"/>
  <c r="AG155" i="2"/>
  <c r="AG152" i="2"/>
  <c r="AG29" i="2"/>
  <c r="AG26" i="2"/>
  <c r="AC639" i="2"/>
  <c r="AC637" i="2"/>
  <c r="AC565" i="2"/>
  <c r="AC593" i="2"/>
  <c r="AC596" i="2"/>
  <c r="AC625" i="2"/>
  <c r="AC569" i="2"/>
  <c r="AC576" i="2"/>
  <c r="AC538" i="2"/>
  <c r="AC528" i="2"/>
  <c r="AC610" i="2"/>
  <c r="AC571" i="2"/>
  <c r="AC578" i="2"/>
  <c r="AC572" i="2"/>
  <c r="AC607" i="2"/>
  <c r="AC511" i="2"/>
  <c r="AC393" i="2"/>
  <c r="AC537" i="2"/>
  <c r="AC399" i="2"/>
  <c r="AC425" i="2"/>
  <c r="AC404" i="2"/>
  <c r="AC426" i="2"/>
  <c r="AC514" i="2"/>
  <c r="AC478" i="2"/>
  <c r="AC394" i="2"/>
  <c r="AC363" i="2"/>
  <c r="AC309" i="2"/>
  <c r="AC365" i="2"/>
  <c r="AC216" i="2"/>
  <c r="AC445" i="2"/>
  <c r="AC313" i="2"/>
  <c r="AC438" i="2"/>
  <c r="AC333" i="2"/>
  <c r="AC298" i="2"/>
  <c r="AC238" i="2"/>
  <c r="AC283" i="2"/>
  <c r="AC287" i="2"/>
  <c r="AC267" i="2"/>
  <c r="AC261" i="2"/>
  <c r="AC235" i="2"/>
  <c r="AC274" i="2"/>
  <c r="AC226" i="2"/>
  <c r="AC209" i="2"/>
  <c r="AC196" i="2"/>
  <c r="AC381" i="2"/>
  <c r="AC359" i="2"/>
  <c r="AC189" i="2"/>
  <c r="AC379" i="2"/>
  <c r="AC360" i="2"/>
  <c r="AC288" i="2"/>
  <c r="AC184" i="2"/>
  <c r="AC347" i="2"/>
  <c r="AC470" i="2"/>
  <c r="AC340" i="2"/>
  <c r="AC467" i="2"/>
  <c r="AC345" i="2"/>
  <c r="AC33" i="2"/>
  <c r="AC39" i="2"/>
  <c r="AG43" i="2"/>
  <c r="AG493" i="2"/>
  <c r="AG54" i="2"/>
  <c r="AG347" i="2"/>
  <c r="AG48" i="2"/>
  <c r="AG340" i="2"/>
  <c r="AG467" i="2"/>
  <c r="AG341" i="2"/>
  <c r="AG468" i="2"/>
  <c r="AG86" i="2"/>
  <c r="AG87" i="2"/>
  <c r="AQ87" i="2" s="1"/>
  <c r="AG139" i="2"/>
  <c r="AG140" i="2"/>
  <c r="AG133" i="2"/>
  <c r="AG122" i="2"/>
  <c r="AG119" i="2"/>
  <c r="AG112" i="2"/>
  <c r="AG109" i="2"/>
  <c r="AG80" i="2"/>
  <c r="AG81" i="2"/>
  <c r="AG9" i="2"/>
  <c r="AG367" i="2"/>
  <c r="AG7" i="2"/>
  <c r="AG159" i="2"/>
  <c r="AG156" i="2"/>
  <c r="AG153" i="2"/>
  <c r="AG30" i="2"/>
  <c r="W56" i="5"/>
  <c r="AC597" i="2"/>
  <c r="AC557" i="2"/>
  <c r="AC623" i="2"/>
  <c r="AC327" i="2"/>
  <c r="AC599" i="2"/>
  <c r="AC629" i="2"/>
  <c r="AC579" i="2"/>
  <c r="AC582" i="2"/>
  <c r="AC541" i="2"/>
  <c r="AC509" i="2"/>
  <c r="AC613" i="2"/>
  <c r="AC574" i="2"/>
  <c r="AC584" i="2"/>
  <c r="AC575" i="2"/>
  <c r="AC609" i="2"/>
  <c r="AC507" i="2"/>
  <c r="AC475" i="2"/>
  <c r="AC451" i="2"/>
  <c r="AC403" i="2"/>
  <c r="AC429" i="2"/>
  <c r="AC410" i="2"/>
  <c r="AC430" i="2"/>
  <c r="AC453" i="2"/>
  <c r="AC482" i="2"/>
  <c r="AC408" i="2"/>
  <c r="AC322" i="2"/>
  <c r="AC312" i="2"/>
  <c r="AC390" i="2"/>
  <c r="AC352" i="2"/>
  <c r="AC422" i="2"/>
  <c r="AC316" i="2"/>
  <c r="AC442" i="2"/>
  <c r="AC330" i="2"/>
  <c r="AC219" i="2"/>
  <c r="AC244" i="2"/>
  <c r="AC221" i="2"/>
  <c r="AC225" i="2"/>
  <c r="AC269" i="2"/>
  <c r="AC264" i="2"/>
  <c r="AC237" i="2"/>
  <c r="AC276" i="2"/>
  <c r="AC243" i="2"/>
  <c r="AC172" i="2"/>
  <c r="AC201" i="2"/>
  <c r="AC384" i="2"/>
  <c r="AC177" i="2"/>
  <c r="AC385" i="2"/>
  <c r="AC382" i="2"/>
  <c r="AC386" i="2"/>
  <c r="AC192" i="2"/>
  <c r="AC186" i="2"/>
  <c r="AC150" i="2"/>
  <c r="AC48" i="2"/>
  <c r="AC344" i="2"/>
  <c r="AC471" i="2"/>
  <c r="AC148" i="2"/>
  <c r="AC35" i="2"/>
  <c r="AC43" i="2"/>
  <c r="AC501" i="2"/>
  <c r="AC153" i="2"/>
  <c r="AC154" i="2"/>
  <c r="AC27" i="2"/>
  <c r="AC28" i="2"/>
  <c r="AK326" i="2"/>
  <c r="AK558" i="2"/>
  <c r="AK638" i="2"/>
  <c r="AR638" i="2" s="1"/>
  <c r="AK594" i="2"/>
  <c r="AK563" i="2"/>
  <c r="AK633" i="2"/>
  <c r="AK528" i="2"/>
  <c r="AR528" i="2" s="1"/>
  <c r="AK549" i="2"/>
  <c r="AK586" i="2"/>
  <c r="AK584" i="2"/>
  <c r="AK543" i="2"/>
  <c r="AK530" i="2"/>
  <c r="AK534" i="2"/>
  <c r="AK612" i="2"/>
  <c r="AK605" i="2"/>
  <c r="AK451" i="2"/>
  <c r="AK480" i="2"/>
  <c r="AK406" i="2"/>
  <c r="AR406" i="2" s="1"/>
  <c r="AK473" i="2"/>
  <c r="AR473" i="2" s="1"/>
  <c r="AK602" i="2"/>
  <c r="AK401" i="2"/>
  <c r="AK427" i="2"/>
  <c r="AK448" i="2"/>
  <c r="AK475" i="2"/>
  <c r="AR475" i="2" s="1"/>
  <c r="AK409" i="2"/>
  <c r="AK328" i="2"/>
  <c r="AK303" i="2"/>
  <c r="AK349" i="2"/>
  <c r="AK321" i="2"/>
  <c r="AK446" i="2"/>
  <c r="AK308" i="2"/>
  <c r="AR308" i="2" s="1"/>
  <c r="AK439" i="2"/>
  <c r="AK320" i="2"/>
  <c r="AK221" i="2"/>
  <c r="AK236" i="2"/>
  <c r="AK219" i="2"/>
  <c r="AK279" i="2"/>
  <c r="AK237" i="2"/>
  <c r="AK282" i="2"/>
  <c r="AK262" i="2"/>
  <c r="AR262" i="2" s="1"/>
  <c r="AK218" i="2"/>
  <c r="AK260" i="2"/>
  <c r="AK207" i="2"/>
  <c r="AR207" i="2" s="1"/>
  <c r="AK185" i="2"/>
  <c r="AK202" i="2"/>
  <c r="AK208" i="2"/>
  <c r="AK294" i="2"/>
  <c r="AK203" i="2"/>
  <c r="AK383" i="2"/>
  <c r="AK293" i="2"/>
  <c r="AK171" i="2"/>
  <c r="AK495" i="2"/>
  <c r="AK503" i="2"/>
  <c r="AK488" i="2"/>
  <c r="AK53" i="2"/>
  <c r="AK338" i="2"/>
  <c r="AK462" i="2"/>
  <c r="AK40" i="2"/>
  <c r="AK490" i="2"/>
  <c r="AR490" i="2" s="1"/>
  <c r="AK463" i="2"/>
  <c r="AK91" i="2"/>
  <c r="AK58" i="2"/>
  <c r="AK59" i="2"/>
  <c r="AK87" i="2"/>
  <c r="AK146" i="2"/>
  <c r="AK121" i="2"/>
  <c r="AK118" i="2"/>
  <c r="AK111" i="2"/>
  <c r="AR111" i="2" s="1"/>
  <c r="AK108" i="2"/>
  <c r="AK370" i="2"/>
  <c r="AK7" i="2"/>
  <c r="AK66" i="2"/>
  <c r="AK74" i="2"/>
  <c r="AK377" i="2"/>
  <c r="AK30" i="2"/>
  <c r="AR30" i="2" s="1"/>
  <c r="AK151" i="2"/>
  <c r="AC151" i="2"/>
  <c r="AC152" i="2"/>
  <c r="AK631" i="2"/>
  <c r="AK599" i="2"/>
  <c r="AK621" i="2"/>
  <c r="AR621" i="2" s="1"/>
  <c r="AK566" i="2"/>
  <c r="AK639" i="2"/>
  <c r="AK538" i="2"/>
  <c r="AK522" i="2"/>
  <c r="AK608" i="2"/>
  <c r="AK604" i="2"/>
  <c r="AK510" i="2"/>
  <c r="AK572" i="2"/>
  <c r="AR572" i="2" s="1"/>
  <c r="AK540" i="2"/>
  <c r="AK614" i="2"/>
  <c r="AK518" i="2"/>
  <c r="AK395" i="2"/>
  <c r="AK484" i="2"/>
  <c r="AK452" i="2"/>
  <c r="AK477" i="2"/>
  <c r="AK506" i="2"/>
  <c r="AK411" i="2"/>
  <c r="AK431" i="2"/>
  <c r="AK394" i="2"/>
  <c r="AK479" i="2"/>
  <c r="AK440" i="2"/>
  <c r="AK323" i="2"/>
  <c r="AK310" i="2"/>
  <c r="AK352" i="2"/>
  <c r="AK356" i="2"/>
  <c r="AR356" i="2" s="1"/>
  <c r="AK423" i="2"/>
  <c r="AK357" i="2"/>
  <c r="AK443" i="2"/>
  <c r="AK351" i="2"/>
  <c r="AK227" i="2"/>
  <c r="AK239" i="2"/>
  <c r="AK225" i="2"/>
  <c r="AR225" i="2" s="1"/>
  <c r="AK281" i="2"/>
  <c r="AK240" i="2"/>
  <c r="AK223" i="2"/>
  <c r="AK265" i="2"/>
  <c r="AK224" i="2"/>
  <c r="AK266" i="2"/>
  <c r="AK173" i="2"/>
  <c r="AK179" i="2"/>
  <c r="AK169" i="2"/>
  <c r="AK211" i="2"/>
  <c r="AR211" i="2" s="1"/>
  <c r="AK180" i="2"/>
  <c r="AK206" i="2"/>
  <c r="AK387" i="2"/>
  <c r="AK190" i="2"/>
  <c r="AK384" i="2"/>
  <c r="AK499" i="2"/>
  <c r="AK458" i="2"/>
  <c r="AK492" i="2"/>
  <c r="AK504" i="2"/>
  <c r="AK342" i="2"/>
  <c r="AK465" i="2"/>
  <c r="AK44" i="2"/>
  <c r="AK494" i="2"/>
  <c r="AK32" i="2"/>
  <c r="AK136" i="2"/>
  <c r="AR136" i="2" s="1"/>
  <c r="AK133" i="2"/>
  <c r="AK128" i="2"/>
  <c r="AK90" i="2"/>
  <c r="AK84" i="2"/>
  <c r="AR84" i="2" s="1"/>
  <c r="AK77" i="2"/>
  <c r="AK122" i="2"/>
  <c r="AK115" i="2"/>
  <c r="AK112" i="2"/>
  <c r="AK10" i="2"/>
  <c r="AK11" i="2"/>
  <c r="AK70" i="2"/>
  <c r="AK63" i="2"/>
  <c r="AK75" i="2"/>
  <c r="AK154" i="2"/>
  <c r="AK155" i="2"/>
  <c r="AK152" i="2"/>
  <c r="AK29" i="2"/>
  <c r="AC139" i="2"/>
  <c r="AC93" i="2"/>
  <c r="AC130" i="2"/>
  <c r="AC59" i="2"/>
  <c r="AC96" i="2"/>
  <c r="AC76" i="2"/>
  <c r="AC77" i="2"/>
  <c r="AC114" i="2"/>
  <c r="AC111" i="2"/>
  <c r="AC377" i="2"/>
  <c r="AC374" i="2"/>
  <c r="AC11" i="2"/>
  <c r="AC372" i="2"/>
  <c r="AC67" i="2"/>
  <c r="AC161" i="2"/>
  <c r="AC162" i="2"/>
  <c r="AC155" i="2"/>
  <c r="AC156" i="2"/>
  <c r="AK623" i="2"/>
  <c r="AK593" i="2"/>
  <c r="AK555" i="2"/>
  <c r="AK625" i="2"/>
  <c r="AK597" i="2"/>
  <c r="AK557" i="2"/>
  <c r="AK509" i="2"/>
  <c r="AK525" i="2"/>
  <c r="AK615" i="2"/>
  <c r="AK606" i="2"/>
  <c r="AK514" i="2"/>
  <c r="AK581" i="2"/>
  <c r="AK511" i="2"/>
  <c r="AK545" i="2"/>
  <c r="AK521" i="2"/>
  <c r="AR521" i="2" s="1"/>
  <c r="AK399" i="2"/>
  <c r="AK425" i="2"/>
  <c r="AK396" i="2"/>
  <c r="AK481" i="2"/>
  <c r="AK455" i="2"/>
  <c r="AR455" i="2" s="1"/>
  <c r="AK415" i="2"/>
  <c r="AR415" i="2" s="1"/>
  <c r="AK536" i="2"/>
  <c r="AK398" i="2"/>
  <c r="AR398" i="2" s="1"/>
  <c r="AK483" i="2"/>
  <c r="AK444" i="2"/>
  <c r="AK306" i="2"/>
  <c r="AK300" i="2"/>
  <c r="AK332" i="2"/>
  <c r="AK304" i="2"/>
  <c r="AK388" i="2"/>
  <c r="AK301" i="2"/>
  <c r="AK447" i="2"/>
  <c r="AK302" i="2"/>
  <c r="AK247" i="2"/>
  <c r="AK250" i="2"/>
  <c r="AK228" i="2"/>
  <c r="AK222" i="2"/>
  <c r="AK248" i="2"/>
  <c r="AK226" i="2"/>
  <c r="AR226" i="2" s="1"/>
  <c r="AK272" i="2"/>
  <c r="AK230" i="2"/>
  <c r="AK275" i="2"/>
  <c r="AR275" i="2" s="1"/>
  <c r="AK359" i="2"/>
  <c r="AK189" i="2"/>
  <c r="AK379" i="2"/>
  <c r="AK551" i="2"/>
  <c r="AK174" i="2"/>
  <c r="AK212" i="2"/>
  <c r="AK198" i="2"/>
  <c r="AK196" i="2"/>
  <c r="AR196" i="2" s="1"/>
  <c r="AK334" i="2"/>
  <c r="AK461" i="2"/>
  <c r="AK38" i="2"/>
  <c r="AK496" i="2"/>
  <c r="AK459" i="2"/>
  <c r="AR459" i="2" s="1"/>
  <c r="AK346" i="2"/>
  <c r="AK469" i="2"/>
  <c r="AK51" i="2"/>
  <c r="AK498" i="2"/>
  <c r="AK37" i="2"/>
  <c r="AR37" i="2" s="1"/>
  <c r="AK140" i="2"/>
  <c r="AK130" i="2"/>
  <c r="AK134" i="2"/>
  <c r="AK60" i="2"/>
  <c r="AK97" i="2"/>
  <c r="AK94" i="2"/>
  <c r="AK125" i="2"/>
  <c r="AK119" i="2"/>
  <c r="AK116" i="2"/>
  <c r="AK12" i="2"/>
  <c r="AK371" i="2"/>
  <c r="AK8" i="2"/>
  <c r="AK67" i="2"/>
  <c r="AC504" i="2"/>
  <c r="AC149" i="2"/>
  <c r="AC47" i="2"/>
  <c r="AC51" i="2"/>
  <c r="AC146" i="2"/>
  <c r="AC140" i="2"/>
  <c r="AC133" i="2"/>
  <c r="AC134" i="2"/>
  <c r="AC100" i="2"/>
  <c r="AC97" i="2"/>
  <c r="AC79" i="2"/>
  <c r="AC118" i="2"/>
  <c r="AC115" i="2"/>
  <c r="AC75" i="2"/>
  <c r="AC378" i="2"/>
  <c r="AC80" i="2"/>
  <c r="AC8" i="2"/>
  <c r="AC71" i="2"/>
  <c r="AC165" i="2"/>
  <c r="AC166" i="2"/>
  <c r="AC159" i="2"/>
  <c r="AC160" i="2"/>
  <c r="AK627" i="2"/>
  <c r="AK327" i="2"/>
  <c r="AK559" i="2"/>
  <c r="AK629" i="2"/>
  <c r="AR629" i="2" s="1"/>
  <c r="AK600" i="2"/>
  <c r="AK561" i="2"/>
  <c r="AK577" i="2"/>
  <c r="AK532" i="2"/>
  <c r="AK617" i="2"/>
  <c r="AK519" i="2"/>
  <c r="AK575" i="2"/>
  <c r="AK616" i="2"/>
  <c r="AK569" i="2"/>
  <c r="AK527" i="2"/>
  <c r="AK524" i="2"/>
  <c r="AK403" i="2"/>
  <c r="AK429" i="2"/>
  <c r="AK400" i="2"/>
  <c r="AK485" i="2"/>
  <c r="AK450" i="2"/>
  <c r="AK392" i="2"/>
  <c r="AR392" i="2" s="1"/>
  <c r="AK456" i="2"/>
  <c r="AK402" i="2"/>
  <c r="AK424" i="2"/>
  <c r="AK421" i="2"/>
  <c r="AK312" i="2"/>
  <c r="AK437" i="2"/>
  <c r="AK329" i="2"/>
  <c r="AK311" i="2"/>
  <c r="AK350" i="2"/>
  <c r="AK305" i="2"/>
  <c r="AR305" i="2" s="1"/>
  <c r="AK364" i="2"/>
  <c r="AK309" i="2"/>
  <c r="AK252" i="2"/>
  <c r="AK255" i="2"/>
  <c r="AK242" i="2"/>
  <c r="AK232" i="2"/>
  <c r="AK253" i="2"/>
  <c r="AK235" i="2"/>
  <c r="AK280" i="2"/>
  <c r="AK238" i="2"/>
  <c r="AK283" i="2"/>
  <c r="AK177" i="2"/>
  <c r="AK385" i="2"/>
  <c r="AK382" i="2"/>
  <c r="AK183" i="2"/>
  <c r="AK175" i="2"/>
  <c r="AK552" i="2"/>
  <c r="AK209" i="2"/>
  <c r="AK201" i="2"/>
  <c r="AR201" i="2" s="1"/>
  <c r="AK340" i="2"/>
  <c r="AK467" i="2"/>
  <c r="AK42" i="2"/>
  <c r="AK500" i="2"/>
  <c r="AK39" i="2"/>
  <c r="AK149" i="2"/>
  <c r="AK31" i="2"/>
  <c r="AK56" i="2"/>
  <c r="AK457" i="2"/>
  <c r="AK41" i="2"/>
  <c r="AK143" i="2"/>
  <c r="AK137" i="2"/>
  <c r="AK141" i="2"/>
  <c r="AK131" i="2"/>
  <c r="AK101" i="2"/>
  <c r="AK98" i="2"/>
  <c r="AK78" i="2"/>
  <c r="AK123" i="2"/>
  <c r="AK120" i="2"/>
  <c r="AK374" i="2"/>
  <c r="AK80" i="2"/>
  <c r="AC12" i="2"/>
  <c r="AC163" i="2"/>
  <c r="AC164" i="2"/>
  <c r="AK634" i="2"/>
  <c r="AK620" i="2"/>
  <c r="AR620" i="2" s="1"/>
  <c r="AK562" i="2"/>
  <c r="AK636" i="2"/>
  <c r="AK325" i="2"/>
  <c r="AK564" i="2"/>
  <c r="AK583" i="2"/>
  <c r="AK542" i="2"/>
  <c r="AK546" i="2"/>
  <c r="AK523" i="2"/>
  <c r="AR523" i="2" s="1"/>
  <c r="AK578" i="2"/>
  <c r="AK618" i="2"/>
  <c r="AK579" i="2"/>
  <c r="AK508" i="2"/>
  <c r="AK531" i="2"/>
  <c r="AK413" i="2"/>
  <c r="AK601" i="2"/>
  <c r="AK404" i="2"/>
  <c r="AK426" i="2"/>
  <c r="AK407" i="2"/>
  <c r="AK474" i="2"/>
  <c r="AK408" i="2"/>
  <c r="AK405" i="2"/>
  <c r="AK428" i="2"/>
  <c r="AK365" i="2"/>
  <c r="AR365" i="2" s="1"/>
  <c r="AK315" i="2"/>
  <c r="AK441" i="2"/>
  <c r="AR441" i="2" s="1"/>
  <c r="AK324" i="2"/>
  <c r="AK319" i="2"/>
  <c r="AK353" i="2"/>
  <c r="AK314" i="2"/>
  <c r="AK389" i="2"/>
  <c r="AK299" i="2"/>
  <c r="AK263" i="2"/>
  <c r="AR263" i="2" s="1"/>
  <c r="AK267" i="2"/>
  <c r="AK245" i="2"/>
  <c r="AK261" i="2"/>
  <c r="AK256" i="2"/>
  <c r="AK243" i="2"/>
  <c r="AK233" i="2"/>
  <c r="AK244" i="2"/>
  <c r="AK289" i="2"/>
  <c r="AK381" i="2"/>
  <c r="AK336" i="2"/>
  <c r="AK335" i="2"/>
  <c r="AK360" i="2"/>
  <c r="AK288" i="2"/>
  <c r="AK186" i="2"/>
  <c r="AR186" i="2" s="1"/>
  <c r="AK184" i="2"/>
  <c r="AR184" i="2" s="1"/>
  <c r="AK213" i="2"/>
  <c r="AK344" i="2"/>
  <c r="AK471" i="2"/>
  <c r="AK337" i="2"/>
  <c r="AK464" i="2"/>
  <c r="AK43" i="2"/>
  <c r="AR43" i="2" s="1"/>
  <c r="AK489" i="2"/>
  <c r="AK33" i="2"/>
  <c r="AR33" i="2" s="1"/>
  <c r="AK339" i="2"/>
  <c r="AK466" i="2"/>
  <c r="AK52" i="2"/>
  <c r="AK147" i="2"/>
  <c r="AK144" i="2"/>
  <c r="AK93" i="2"/>
  <c r="AK135" i="2"/>
  <c r="AK105" i="2"/>
  <c r="AK102" i="2"/>
  <c r="AR102" i="2" s="1"/>
  <c r="AK95" i="2"/>
  <c r="AK126" i="2"/>
  <c r="AK124" i="2"/>
  <c r="AK378" i="2"/>
  <c r="AK368" i="2"/>
  <c r="AK81" i="2"/>
  <c r="AK13" i="2"/>
  <c r="AK595" i="2"/>
  <c r="AK624" i="2"/>
  <c r="AK567" i="2"/>
  <c r="AK553" i="2"/>
  <c r="AK622" i="2"/>
  <c r="AR622" i="2" s="1"/>
  <c r="AK570" i="2"/>
  <c r="AK610" i="2"/>
  <c r="AK571" i="2"/>
  <c r="AR571" i="2" s="1"/>
  <c r="AK529" i="2"/>
  <c r="AK526" i="2"/>
  <c r="AK587" i="2"/>
  <c r="AK548" i="2"/>
  <c r="AK585" i="2"/>
  <c r="AK516" i="2"/>
  <c r="AR516" i="2" s="1"/>
  <c r="AK541" i="2"/>
  <c r="AK417" i="2"/>
  <c r="AK505" i="2"/>
  <c r="AK410" i="2"/>
  <c r="AK430" i="2"/>
  <c r="AK436" i="2"/>
  <c r="AR436" i="2" s="1"/>
  <c r="AK478" i="2"/>
  <c r="AK515" i="2"/>
  <c r="AK412" i="2"/>
  <c r="AR412" i="2" s="1"/>
  <c r="AK432" i="2"/>
  <c r="AK390" i="2"/>
  <c r="AK318" i="2"/>
  <c r="AR318" i="2" s="1"/>
  <c r="AK445" i="2"/>
  <c r="AK307" i="2"/>
  <c r="AK214" i="2"/>
  <c r="AK362" i="2"/>
  <c r="AR362" i="2" s="1"/>
  <c r="AK317" i="2"/>
  <c r="AK354" i="2"/>
  <c r="AK215" i="2"/>
  <c r="AK278" i="2"/>
  <c r="AK271" i="2"/>
  <c r="AK258" i="2"/>
  <c r="AK264" i="2"/>
  <c r="AK268" i="2"/>
  <c r="AK246" i="2"/>
  <c r="AK241" i="2"/>
  <c r="AK249" i="2"/>
  <c r="AK291" i="2"/>
  <c r="AK210" i="2"/>
  <c r="AK287" i="2"/>
  <c r="AR287" i="2" s="1"/>
  <c r="AK191" i="2"/>
  <c r="AK386" i="2"/>
  <c r="AK192" i="2"/>
  <c r="AK187" i="2"/>
  <c r="AK172" i="2"/>
  <c r="AK181" i="2"/>
  <c r="AK348" i="2"/>
  <c r="AR348" i="2" s="1"/>
  <c r="AK34" i="2"/>
  <c r="AK341" i="2"/>
  <c r="AK468" i="2"/>
  <c r="AK50" i="2"/>
  <c r="AK493" i="2"/>
  <c r="AK47" i="2"/>
  <c r="AK343" i="2"/>
  <c r="AK470" i="2"/>
  <c r="AK57" i="2"/>
  <c r="AK85" i="2"/>
  <c r="AK82" i="2"/>
  <c r="AK138" i="2"/>
  <c r="AK142" i="2"/>
  <c r="AK109" i="2"/>
  <c r="AK106" i="2"/>
  <c r="AK99" i="2"/>
  <c r="AK96" i="2"/>
  <c r="AK76" i="2"/>
  <c r="AK61" i="2"/>
  <c r="AK375" i="2"/>
  <c r="AK369" i="2"/>
  <c r="AK9" i="2"/>
  <c r="AK18" i="2"/>
  <c r="AK19" i="2"/>
  <c r="AK16" i="2"/>
  <c r="AK168" i="2"/>
  <c r="AC497" i="2"/>
  <c r="AC457" i="2"/>
  <c r="AC129" i="2"/>
  <c r="AC127" i="2"/>
  <c r="AC85" i="2"/>
  <c r="AC144" i="2"/>
  <c r="AC145" i="2"/>
  <c r="AC112" i="2"/>
  <c r="AC109" i="2"/>
  <c r="AC98" i="2"/>
  <c r="AC95" i="2"/>
  <c r="AC126" i="2"/>
  <c r="AC72" i="2"/>
  <c r="AC69" i="2"/>
  <c r="AC73" i="2"/>
  <c r="AC369" i="2"/>
  <c r="AC25" i="2"/>
  <c r="AC26" i="2"/>
  <c r="AC19" i="2"/>
  <c r="AC20" i="2"/>
  <c r="AK637" i="2"/>
  <c r="AR637" i="2" s="1"/>
  <c r="AK598" i="2"/>
  <c r="AK628" i="2"/>
  <c r="AK632" i="2"/>
  <c r="AK556" i="2"/>
  <c r="AK626" i="2"/>
  <c r="AK573" i="2"/>
  <c r="AK613" i="2"/>
  <c r="AK574" i="2"/>
  <c r="AK565" i="2"/>
  <c r="AR565" i="2" s="1"/>
  <c r="AK533" i="2"/>
  <c r="AK611" i="2"/>
  <c r="AK517" i="2"/>
  <c r="AK607" i="2"/>
  <c r="AK576" i="2"/>
  <c r="AK512" i="2"/>
  <c r="AK472" i="2"/>
  <c r="AK454" i="2"/>
  <c r="AK414" i="2"/>
  <c r="AK434" i="2"/>
  <c r="AK453" i="2"/>
  <c r="AK482" i="2"/>
  <c r="AK603" i="2"/>
  <c r="AK416" i="2"/>
  <c r="AK433" i="2"/>
  <c r="AK355" i="2"/>
  <c r="AR355" i="2" s="1"/>
  <c r="AK220" i="2"/>
  <c r="AR220" i="2" s="1"/>
  <c r="AK422" i="2"/>
  <c r="AR422" i="2" s="1"/>
  <c r="AK313" i="2"/>
  <c r="AK438" i="2"/>
  <c r="AK333" i="2"/>
  <c r="AK298" i="2"/>
  <c r="AK363" i="2"/>
  <c r="AK216" i="2"/>
  <c r="AK231" i="2"/>
  <c r="AK284" i="2"/>
  <c r="AK269" i="2"/>
  <c r="AK285" i="2"/>
  <c r="AK274" i="2"/>
  <c r="AR274" i="2" s="1"/>
  <c r="AK251" i="2"/>
  <c r="AK270" i="2"/>
  <c r="AR270" i="2" s="1"/>
  <c r="AK254" i="2"/>
  <c r="AK193" i="2"/>
  <c r="AK550" i="2"/>
  <c r="AK197" i="2"/>
  <c r="AR197" i="2" s="1"/>
  <c r="AK194" i="2"/>
  <c r="AK290" i="2"/>
  <c r="AR290" i="2" s="1"/>
  <c r="AK195" i="2"/>
  <c r="AK170" i="2"/>
  <c r="AK358" i="2"/>
  <c r="AK178" i="2"/>
  <c r="AK487" i="2"/>
  <c r="AK45" i="2"/>
  <c r="AK345" i="2"/>
  <c r="AR345" i="2" s="1"/>
  <c r="AK35" i="2"/>
  <c r="AK54" i="2"/>
  <c r="AK497" i="2"/>
  <c r="AR497" i="2" s="1"/>
  <c r="AK460" i="2"/>
  <c r="AK347" i="2"/>
  <c r="AK48" i="2"/>
  <c r="AK127" i="2"/>
  <c r="AK88" i="2"/>
  <c r="AK86" i="2"/>
  <c r="AK145" i="2"/>
  <c r="AK129" i="2"/>
  <c r="AK113" i="2"/>
  <c r="AK110" i="2"/>
  <c r="AK103" i="2"/>
  <c r="AK100" i="2"/>
  <c r="AK79" i="2"/>
  <c r="AK65" i="2"/>
  <c r="AR65" i="2" s="1"/>
  <c r="AC460" i="2"/>
  <c r="AC131" i="2"/>
  <c r="AC132" i="2"/>
  <c r="AC88" i="2"/>
  <c r="AC82" i="2"/>
  <c r="AC83" i="2"/>
  <c r="AC116" i="2"/>
  <c r="AC113" i="2"/>
  <c r="AC102" i="2"/>
  <c r="AC99" i="2"/>
  <c r="AC9" i="2"/>
  <c r="AC370" i="2"/>
  <c r="AC7" i="2"/>
  <c r="AC62" i="2"/>
  <c r="AC376" i="2"/>
  <c r="AC29" i="2"/>
  <c r="AC30" i="2"/>
  <c r="AC23" i="2"/>
  <c r="AC24" i="2"/>
  <c r="AK592" i="2"/>
  <c r="AK554" i="2"/>
  <c r="AK635" i="2"/>
  <c r="AK596" i="2"/>
  <c r="AK560" i="2"/>
  <c r="AK630" i="2"/>
  <c r="AK588" i="2"/>
  <c r="AK547" i="2"/>
  <c r="AK580" i="2"/>
  <c r="AR580" i="2" s="1"/>
  <c r="AK568" i="2"/>
  <c r="AR568" i="2" s="1"/>
  <c r="AK539" i="2"/>
  <c r="AK544" i="2"/>
  <c r="AK520" i="2"/>
  <c r="AK609" i="2"/>
  <c r="AK582" i="2"/>
  <c r="AK513" i="2"/>
  <c r="AK476" i="2"/>
  <c r="AK449" i="2"/>
  <c r="AK391" i="2"/>
  <c r="AK535" i="2"/>
  <c r="AK397" i="2"/>
  <c r="AK486" i="2"/>
  <c r="AK507" i="2"/>
  <c r="AK393" i="2"/>
  <c r="AK537" i="2"/>
  <c r="AK331" i="2"/>
  <c r="AK361" i="2"/>
  <c r="AK366" i="2"/>
  <c r="AK316" i="2"/>
  <c r="AK442" i="2"/>
  <c r="AK330" i="2"/>
  <c r="AK435" i="2"/>
  <c r="AK322" i="2"/>
  <c r="AK217" i="2"/>
  <c r="AK234" i="2"/>
  <c r="AK286" i="2"/>
  <c r="AK273" i="2"/>
  <c r="AK229" i="2"/>
  <c r="AK276" i="2"/>
  <c r="AK259" i="2"/>
  <c r="AK277" i="2"/>
  <c r="AK257" i="2"/>
  <c r="AK204" i="2"/>
  <c r="AK182" i="2"/>
  <c r="AK199" i="2"/>
  <c r="AK205" i="2"/>
  <c r="AK292" i="2"/>
  <c r="AR292" i="2" s="1"/>
  <c r="AK200" i="2"/>
  <c r="AK380" i="2"/>
  <c r="AK176" i="2"/>
  <c r="AK188" i="2"/>
  <c r="AK491" i="2"/>
  <c r="AK49" i="2"/>
  <c r="AK148" i="2"/>
  <c r="AK46" i="2"/>
  <c r="AK55" i="2"/>
  <c r="AK501" i="2"/>
  <c r="AK36" i="2"/>
  <c r="AR36" i="2" s="1"/>
  <c r="AK150" i="2"/>
  <c r="AK502" i="2"/>
  <c r="AK132" i="2"/>
  <c r="AK92" i="2"/>
  <c r="AK89" i="2"/>
  <c r="AR89" i="2" s="1"/>
  <c r="AK83" i="2"/>
  <c r="AK139" i="2"/>
  <c r="AK117" i="2"/>
  <c r="AK114" i="2"/>
  <c r="AK107" i="2"/>
  <c r="AK104" i="2"/>
  <c r="AK367" i="2"/>
  <c r="AK69" i="2"/>
  <c r="AK62" i="2"/>
  <c r="AR62" i="2" s="1"/>
  <c r="AK376" i="2"/>
  <c r="AK28" i="2"/>
  <c r="AK25" i="2"/>
  <c r="Y627" i="2"/>
  <c r="Y327" i="2"/>
  <c r="AO327" i="2" s="1"/>
  <c r="Y599" i="2"/>
  <c r="Y636" i="2"/>
  <c r="Y325" i="2"/>
  <c r="Y564" i="2"/>
  <c r="Y586" i="2"/>
  <c r="Y525" i="2"/>
  <c r="Y529" i="2"/>
  <c r="Y533" i="2"/>
  <c r="Y609" i="2"/>
  <c r="Y614" i="2"/>
  <c r="Y585" i="2"/>
  <c r="Y576" i="2"/>
  <c r="Y570" i="2"/>
  <c r="Y406" i="2"/>
  <c r="Y473" i="2"/>
  <c r="Y506" i="2"/>
  <c r="Y411" i="2"/>
  <c r="Y431" i="2"/>
  <c r="Y507" i="2"/>
  <c r="AO507" i="2" s="1"/>
  <c r="Y479" i="2"/>
  <c r="Y409" i="2"/>
  <c r="AO409" i="2" s="1"/>
  <c r="Y403" i="2"/>
  <c r="AO403" i="2" s="1"/>
  <c r="Y429" i="2"/>
  <c r="Y445" i="2"/>
  <c r="Y313" i="2"/>
  <c r="Y438" i="2"/>
  <c r="AO438" i="2" s="1"/>
  <c r="Y333" i="2"/>
  <c r="Y314" i="2"/>
  <c r="Y322" i="2"/>
  <c r="Y328" i="2"/>
  <c r="Y421" i="2"/>
  <c r="Y216" i="2"/>
  <c r="Y250" i="2"/>
  <c r="Y228" i="2"/>
  <c r="Y286" i="2"/>
  <c r="Y259" i="2"/>
  <c r="Y285" i="2"/>
  <c r="Y233" i="2"/>
  <c r="Y247" i="2"/>
  <c r="Y227" i="2"/>
  <c r="Y210" i="2"/>
  <c r="Y194" i="2"/>
  <c r="Y294" i="2"/>
  <c r="Y288" i="2"/>
  <c r="Y203" i="2"/>
  <c r="AO203" i="2" s="1"/>
  <c r="Y170" i="2"/>
  <c r="Y190" i="2"/>
  <c r="Y188" i="2"/>
  <c r="AO188" i="2" s="1"/>
  <c r="Y173" i="2"/>
  <c r="AO173" i="2" s="1"/>
  <c r="Y345" i="2"/>
  <c r="AO345" i="2" s="1"/>
  <c r="Y33" i="2"/>
  <c r="AO33" i="2" s="1"/>
  <c r="Y31" i="2"/>
  <c r="Y493" i="2"/>
  <c r="AO493" i="2" s="1"/>
  <c r="Y54" i="2"/>
  <c r="Y343" i="2"/>
  <c r="Y466" i="2"/>
  <c r="Y52" i="2"/>
  <c r="Y458" i="2"/>
  <c r="Y147" i="2"/>
  <c r="Y137" i="2"/>
  <c r="Y138" i="2"/>
  <c r="AO138" i="2" s="1"/>
  <c r="Y135" i="2"/>
  <c r="Y132" i="2"/>
  <c r="Y121" i="2"/>
  <c r="Y118" i="2"/>
  <c r="Y115" i="2"/>
  <c r="Y112" i="2"/>
  <c r="Y378" i="2"/>
  <c r="Y12" i="2"/>
  <c r="Y372" i="2"/>
  <c r="AO372" i="2" s="1"/>
  <c r="Y71" i="2"/>
  <c r="Y72" i="2"/>
  <c r="Y162" i="2"/>
  <c r="Y159" i="2"/>
  <c r="AO159" i="2" s="1"/>
  <c r="Y156" i="2"/>
  <c r="Y153" i="2"/>
  <c r="AC419" i="2"/>
  <c r="Y418" i="2"/>
  <c r="AC296" i="2"/>
  <c r="Y589" i="2"/>
  <c r="Y631" i="2"/>
  <c r="Y562" i="2"/>
  <c r="Y555" i="2"/>
  <c r="AO555" i="2" s="1"/>
  <c r="Y600" i="2"/>
  <c r="Y622" i="2"/>
  <c r="Y566" i="2"/>
  <c r="Y608" i="2"/>
  <c r="AO608" i="2" s="1"/>
  <c r="Y532" i="2"/>
  <c r="Y516" i="2"/>
  <c r="Y539" i="2"/>
  <c r="Y611" i="2"/>
  <c r="Y618" i="2"/>
  <c r="Y605" i="2"/>
  <c r="Y582" i="2"/>
  <c r="Y573" i="2"/>
  <c r="Y452" i="2"/>
  <c r="Y477" i="2"/>
  <c r="AO477" i="2" s="1"/>
  <c r="Y455" i="2"/>
  <c r="AO455" i="2" s="1"/>
  <c r="Y415" i="2"/>
  <c r="Y536" i="2"/>
  <c r="Y448" i="2"/>
  <c r="Y483" i="2"/>
  <c r="Y433" i="2"/>
  <c r="Y413" i="2"/>
  <c r="Y435" i="2"/>
  <c r="Y422" i="2"/>
  <c r="AO422" i="2" s="1"/>
  <c r="Y316" i="2"/>
  <c r="Y442" i="2"/>
  <c r="Y330" i="2"/>
  <c r="Y439" i="2"/>
  <c r="AO439" i="2" s="1"/>
  <c r="Y312" i="2"/>
  <c r="Y302" i="2"/>
  <c r="AO302" i="2" s="1"/>
  <c r="Y365" i="2"/>
  <c r="Y217" i="2"/>
  <c r="Y255" i="2"/>
  <c r="Y245" i="2"/>
  <c r="Y229" i="2"/>
  <c r="Y268" i="2"/>
  <c r="Y223" i="2"/>
  <c r="Y241" i="2"/>
  <c r="Y249" i="2"/>
  <c r="AO249" i="2" s="1"/>
  <c r="Y236" i="2"/>
  <c r="Y550" i="2"/>
  <c r="Y205" i="2"/>
  <c r="Y208" i="2"/>
  <c r="Y200" i="2"/>
  <c r="Y206" i="2"/>
  <c r="Y380" i="2"/>
  <c r="Y196" i="2"/>
  <c r="Y171" i="2"/>
  <c r="Y359" i="2"/>
  <c r="Y148" i="2"/>
  <c r="Y35" i="2"/>
  <c r="AO35" i="2" s="1"/>
  <c r="Y39" i="2"/>
  <c r="Y497" i="2"/>
  <c r="AO497" i="2" s="1"/>
  <c r="Y55" i="2"/>
  <c r="Y347" i="2"/>
  <c r="Y470" i="2"/>
  <c r="Y340" i="2"/>
  <c r="Y467" i="2"/>
  <c r="Y85" i="2"/>
  <c r="Y144" i="2"/>
  <c r="AO144" i="2" s="1"/>
  <c r="Y145" i="2"/>
  <c r="Y142" i="2"/>
  <c r="Y136" i="2"/>
  <c r="Y77" i="2"/>
  <c r="Y122" i="2"/>
  <c r="Y119" i="2"/>
  <c r="Y116" i="2"/>
  <c r="AO116" i="2" s="1"/>
  <c r="Y61" i="2"/>
  <c r="Y80" i="2"/>
  <c r="Y8" i="2"/>
  <c r="Y9" i="2"/>
  <c r="Y370" i="2"/>
  <c r="Y166" i="2"/>
  <c r="Y163" i="2"/>
  <c r="Y160" i="2"/>
  <c r="AO160" i="2" s="1"/>
  <c r="Y157" i="2"/>
  <c r="Y419" i="2"/>
  <c r="AK590" i="2"/>
  <c r="AC591" i="2"/>
  <c r="Y296" i="2"/>
  <c r="AK64" i="2"/>
  <c r="AK158" i="2"/>
  <c r="AK159" i="2"/>
  <c r="AK156" i="2"/>
  <c r="AK153" i="2"/>
  <c r="Y634" i="2"/>
  <c r="Y620" i="2"/>
  <c r="Y559" i="2"/>
  <c r="Y553" i="2"/>
  <c r="Y626" i="2"/>
  <c r="Y592" i="2"/>
  <c r="Y610" i="2"/>
  <c r="AO610" i="2" s="1"/>
  <c r="Y542" i="2"/>
  <c r="Y568" i="2"/>
  <c r="Y543" i="2"/>
  <c r="Y616" i="2"/>
  <c r="Y520" i="2"/>
  <c r="AO520" i="2" s="1"/>
  <c r="Y612" i="2"/>
  <c r="Y588" i="2"/>
  <c r="Y547" i="2"/>
  <c r="Y396" i="2"/>
  <c r="Y481" i="2"/>
  <c r="AO481" i="2" s="1"/>
  <c r="Y450" i="2"/>
  <c r="Y392" i="2"/>
  <c r="AO392" i="2" s="1"/>
  <c r="Y603" i="2"/>
  <c r="AO603" i="2" s="1"/>
  <c r="Y398" i="2"/>
  <c r="Y424" i="2"/>
  <c r="Y437" i="2"/>
  <c r="Y417" i="2"/>
  <c r="Y352" i="2"/>
  <c r="Y366" i="2"/>
  <c r="AO366" i="2" s="1"/>
  <c r="Y356" i="2"/>
  <c r="Y446" i="2"/>
  <c r="Y308" i="2"/>
  <c r="Y443" i="2"/>
  <c r="Y320" i="2"/>
  <c r="Y306" i="2"/>
  <c r="Y390" i="2"/>
  <c r="AO390" i="2" s="1"/>
  <c r="Y218" i="2"/>
  <c r="Y267" i="2"/>
  <c r="Y258" i="2"/>
  <c r="Y235" i="2"/>
  <c r="Y270" i="2"/>
  <c r="Y226" i="2"/>
  <c r="AO226" i="2" s="1"/>
  <c r="Y257" i="2"/>
  <c r="AO257" i="2" s="1"/>
  <c r="Y252" i="2"/>
  <c r="Y263" i="2"/>
  <c r="Y182" i="2"/>
  <c r="Y360" i="2"/>
  <c r="Y211" i="2"/>
  <c r="Y180" i="2"/>
  <c r="Y209" i="2"/>
  <c r="Y387" i="2"/>
  <c r="Y201" i="2"/>
  <c r="AO201" i="2" s="1"/>
  <c r="Y381" i="2"/>
  <c r="Y177" i="2"/>
  <c r="Y488" i="2"/>
  <c r="Y46" i="2"/>
  <c r="Y43" i="2"/>
  <c r="Y501" i="2"/>
  <c r="Y457" i="2"/>
  <c r="Y150" i="2"/>
  <c r="AO150" i="2" s="1"/>
  <c r="Y48" i="2"/>
  <c r="Y344" i="2"/>
  <c r="Y471" i="2"/>
  <c r="AO471" i="2" s="1"/>
  <c r="Y88" i="2"/>
  <c r="Y82" i="2"/>
  <c r="Y83" i="2"/>
  <c r="Y139" i="2"/>
  <c r="Y91" i="2"/>
  <c r="Y125" i="2"/>
  <c r="Y78" i="2"/>
  <c r="Y123" i="2"/>
  <c r="Y120" i="2"/>
  <c r="Y65" i="2"/>
  <c r="Y368" i="2"/>
  <c r="Y81" i="2"/>
  <c r="Y367" i="2"/>
  <c r="Y10" i="2"/>
  <c r="Y15" i="2"/>
  <c r="Y167" i="2"/>
  <c r="AO167" i="2" s="1"/>
  <c r="Y164" i="2"/>
  <c r="Y161" i="2"/>
  <c r="AN419" i="2"/>
  <c r="AK589" i="2"/>
  <c r="AG590" i="2"/>
  <c r="Y591" i="2"/>
  <c r="AK15" i="2"/>
  <c r="AK71" i="2"/>
  <c r="AK68" i="2"/>
  <c r="AR68" i="2" s="1"/>
  <c r="AK162" i="2"/>
  <c r="AK163" i="2"/>
  <c r="AK160" i="2"/>
  <c r="AR160" i="2" s="1"/>
  <c r="AK157" i="2"/>
  <c r="AR157" i="2" s="1"/>
  <c r="Y595" i="2"/>
  <c r="Y624" i="2"/>
  <c r="Y632" i="2"/>
  <c r="Y556" i="2"/>
  <c r="Y630" i="2"/>
  <c r="Y326" i="2"/>
  <c r="Y613" i="2"/>
  <c r="Y571" i="2"/>
  <c r="Y578" i="2"/>
  <c r="Y510" i="2"/>
  <c r="Y548" i="2"/>
  <c r="AO548" i="2" s="1"/>
  <c r="Y534" i="2"/>
  <c r="AO534" i="2" s="1"/>
  <c r="Y545" i="2"/>
  <c r="Y518" i="2"/>
  <c r="Y549" i="2"/>
  <c r="AO549" i="2" s="1"/>
  <c r="Y400" i="2"/>
  <c r="Y485" i="2"/>
  <c r="Y407" i="2"/>
  <c r="Y474" i="2"/>
  <c r="Y456" i="2"/>
  <c r="Y402" i="2"/>
  <c r="Y428" i="2"/>
  <c r="Y505" i="2"/>
  <c r="Y472" i="2"/>
  <c r="Y303" i="2"/>
  <c r="Y349" i="2"/>
  <c r="Y304" i="2"/>
  <c r="Y423" i="2"/>
  <c r="Y317" i="2"/>
  <c r="AO317" i="2" s="1"/>
  <c r="Y447" i="2"/>
  <c r="Y215" i="2"/>
  <c r="Y309" i="2"/>
  <c r="Y355" i="2"/>
  <c r="Y225" i="2"/>
  <c r="AO225" i="2" s="1"/>
  <c r="Y269" i="2"/>
  <c r="Y261" i="2"/>
  <c r="Y237" i="2"/>
  <c r="Y272" i="2"/>
  <c r="Y246" i="2"/>
  <c r="Y275" i="2"/>
  <c r="Y254" i="2"/>
  <c r="Y278" i="2"/>
  <c r="Y179" i="2"/>
  <c r="Y169" i="2"/>
  <c r="Y551" i="2"/>
  <c r="Y175" i="2"/>
  <c r="Y212" i="2"/>
  <c r="AO212" i="2" s="1"/>
  <c r="Y172" i="2"/>
  <c r="Y204" i="2"/>
  <c r="Y384" i="2"/>
  <c r="Y503" i="2"/>
  <c r="Y492" i="2"/>
  <c r="Y50" i="2"/>
  <c r="Y338" i="2"/>
  <c r="Y462" i="2"/>
  <c r="AO462" i="2" s="1"/>
  <c r="Y460" i="2"/>
  <c r="AO460" i="2" s="1"/>
  <c r="Y490" i="2"/>
  <c r="Y461" i="2"/>
  <c r="AO461" i="2" s="1"/>
  <c r="Y348" i="2"/>
  <c r="Y45" i="2"/>
  <c r="Y93" i="2"/>
  <c r="AO93" i="2" s="1"/>
  <c r="Y86" i="2"/>
  <c r="Y87" i="2"/>
  <c r="Y146" i="2"/>
  <c r="Y101" i="2"/>
  <c r="Y98" i="2"/>
  <c r="AO98" i="2" s="1"/>
  <c r="Y95" i="2"/>
  <c r="AO95" i="2" s="1"/>
  <c r="Y126" i="2"/>
  <c r="Y124" i="2"/>
  <c r="Y69" i="2"/>
  <c r="Y375" i="2"/>
  <c r="Y369" i="2"/>
  <c r="Y373" i="2"/>
  <c r="Y22" i="2"/>
  <c r="AO22" i="2" s="1"/>
  <c r="Y19" i="2"/>
  <c r="Y16" i="2"/>
  <c r="Y168" i="2"/>
  <c r="Y165" i="2"/>
  <c r="AK297" i="2"/>
  <c r="AG297" i="2"/>
  <c r="Y590" i="2"/>
  <c r="AK72" i="2"/>
  <c r="AK166" i="2"/>
  <c r="AK167" i="2"/>
  <c r="AK164" i="2"/>
  <c r="AK161" i="2"/>
  <c r="Y598" i="2"/>
  <c r="Y628" i="2"/>
  <c r="Y594" i="2"/>
  <c r="Y560" i="2"/>
  <c r="Y633" i="2"/>
  <c r="Y554" i="2"/>
  <c r="AO554" i="2" s="1"/>
  <c r="Y615" i="2"/>
  <c r="Y574" i="2"/>
  <c r="AO574" i="2" s="1"/>
  <c r="Y584" i="2"/>
  <c r="Y572" i="2"/>
  <c r="Y517" i="2"/>
  <c r="Y540" i="2"/>
  <c r="Y524" i="2"/>
  <c r="Y521" i="2"/>
  <c r="Y528" i="2"/>
  <c r="Y404" i="2"/>
  <c r="Y426" i="2"/>
  <c r="Y514" i="2"/>
  <c r="AO514" i="2" s="1"/>
  <c r="Y478" i="2"/>
  <c r="AO478" i="2" s="1"/>
  <c r="Y394" i="2"/>
  <c r="Y412" i="2"/>
  <c r="Y432" i="2"/>
  <c r="Y454" i="2"/>
  <c r="Y476" i="2"/>
  <c r="Y310" i="2"/>
  <c r="Y332" i="2"/>
  <c r="AO332" i="2" s="1"/>
  <c r="Y311" i="2"/>
  <c r="Y388" i="2"/>
  <c r="Y298" i="2"/>
  <c r="Y364" i="2"/>
  <c r="Y219" i="2"/>
  <c r="Y299" i="2"/>
  <c r="Y331" i="2"/>
  <c r="Y231" i="2"/>
  <c r="Y271" i="2"/>
  <c r="AO271" i="2" s="1"/>
  <c r="Y264" i="2"/>
  <c r="Y240" i="2"/>
  <c r="Y274" i="2"/>
  <c r="Y251" i="2"/>
  <c r="Y277" i="2"/>
  <c r="Y260" i="2"/>
  <c r="AO260" i="2" s="1"/>
  <c r="Y281" i="2"/>
  <c r="Y189" i="2"/>
  <c r="Y379" i="2"/>
  <c r="Y183" i="2"/>
  <c r="Y383" i="2"/>
  <c r="Y552" i="2"/>
  <c r="Y358" i="2"/>
  <c r="Y207" i="2"/>
  <c r="Y334" i="2"/>
  <c r="Y38" i="2"/>
  <c r="Y496" i="2"/>
  <c r="Y53" i="2"/>
  <c r="Y342" i="2"/>
  <c r="Y465" i="2"/>
  <c r="Y40" i="2"/>
  <c r="AO40" i="2" s="1"/>
  <c r="Y494" i="2"/>
  <c r="AO494" i="2" s="1"/>
  <c r="Y32" i="2"/>
  <c r="Y487" i="2"/>
  <c r="Y49" i="2"/>
  <c r="Y58" i="2"/>
  <c r="Y89" i="2"/>
  <c r="Y90" i="2"/>
  <c r="Y84" i="2"/>
  <c r="Y105" i="2"/>
  <c r="Y102" i="2"/>
  <c r="AO102" i="2" s="1"/>
  <c r="Y99" i="2"/>
  <c r="Y96" i="2"/>
  <c r="Y76" i="2"/>
  <c r="Y7" i="2"/>
  <c r="Y73" i="2"/>
  <c r="Y376" i="2"/>
  <c r="Y377" i="2"/>
  <c r="Y26" i="2"/>
  <c r="AO26" i="2" s="1"/>
  <c r="Y23" i="2"/>
  <c r="Y20" i="2"/>
  <c r="Y17" i="2"/>
  <c r="Y14" i="2"/>
  <c r="AK420" i="2"/>
  <c r="AK296" i="2"/>
  <c r="AG589" i="2"/>
  <c r="AK165" i="2"/>
  <c r="Y558" i="2"/>
  <c r="Y635" i="2"/>
  <c r="Y621" i="2"/>
  <c r="Y563" i="2"/>
  <c r="Y637" i="2"/>
  <c r="Y577" i="2"/>
  <c r="Y617" i="2"/>
  <c r="Y604" i="2"/>
  <c r="Y544" i="2"/>
  <c r="Y575" i="2"/>
  <c r="Y530" i="2"/>
  <c r="Y508" i="2"/>
  <c r="Y527" i="2"/>
  <c r="Y538" i="2"/>
  <c r="Y509" i="2"/>
  <c r="Y410" i="2"/>
  <c r="AO410" i="2" s="1"/>
  <c r="Y430" i="2"/>
  <c r="Y453" i="2"/>
  <c r="Y482" i="2"/>
  <c r="Y405" i="2"/>
  <c r="Y416" i="2"/>
  <c r="Y434" i="2"/>
  <c r="Y449" i="2"/>
  <c r="Y480" i="2"/>
  <c r="Y321" i="2"/>
  <c r="AO321" i="2" s="1"/>
  <c r="Y329" i="2"/>
  <c r="Y319" i="2"/>
  <c r="Y350" i="2"/>
  <c r="Y357" i="2"/>
  <c r="Y389" i="2"/>
  <c r="Y222" i="2"/>
  <c r="Y436" i="2"/>
  <c r="Y323" i="2"/>
  <c r="Y234" i="2"/>
  <c r="Y273" i="2"/>
  <c r="Y279" i="2"/>
  <c r="Y243" i="2"/>
  <c r="Y276" i="2"/>
  <c r="Y262" i="2"/>
  <c r="Y224" i="2"/>
  <c r="Y266" i="2"/>
  <c r="AO266" i="2" s="1"/>
  <c r="Y197" i="2"/>
  <c r="Y385" i="2"/>
  <c r="Y382" i="2"/>
  <c r="Y174" i="2"/>
  <c r="AO174" i="2" s="1"/>
  <c r="Y192" i="2"/>
  <c r="Y184" i="2"/>
  <c r="Y176" i="2"/>
  <c r="Y213" i="2"/>
  <c r="Y289" i="2"/>
  <c r="Y42" i="2"/>
  <c r="Y500" i="2"/>
  <c r="Y56" i="2"/>
  <c r="AO56" i="2" s="1"/>
  <c r="Y346" i="2"/>
  <c r="Y469" i="2"/>
  <c r="Y44" i="2"/>
  <c r="Y498" i="2"/>
  <c r="AO498" i="2" s="1"/>
  <c r="Y34" i="2"/>
  <c r="Y491" i="2"/>
  <c r="AO491" i="2" s="1"/>
  <c r="Y130" i="2"/>
  <c r="Y128" i="2"/>
  <c r="Y59" i="2"/>
  <c r="Y60" i="2"/>
  <c r="Y94" i="2"/>
  <c r="Y109" i="2"/>
  <c r="Y106" i="2"/>
  <c r="AO106" i="2" s="1"/>
  <c r="Y103" i="2"/>
  <c r="Y100" i="2"/>
  <c r="Y97" i="2"/>
  <c r="Y13" i="2"/>
  <c r="Y62" i="2"/>
  <c r="Y74" i="2"/>
  <c r="AO74" i="2" s="1"/>
  <c r="Y75" i="2"/>
  <c r="AO75" i="2" s="1"/>
  <c r="Y30" i="2"/>
  <c r="AO30" i="2" s="1"/>
  <c r="Y27" i="2"/>
  <c r="Y24" i="2"/>
  <c r="Y21" i="2"/>
  <c r="Y18" i="2"/>
  <c r="AK419" i="2"/>
  <c r="AK295" i="2"/>
  <c r="AG296" i="2"/>
  <c r="AC297" i="2"/>
  <c r="AK73" i="2"/>
  <c r="AK372" i="2"/>
  <c r="AR372" i="2" s="1"/>
  <c r="AK14" i="2"/>
  <c r="AK22" i="2"/>
  <c r="AK23" i="2"/>
  <c r="AK20" i="2"/>
  <c r="AK17" i="2"/>
  <c r="Y565" i="2"/>
  <c r="AO565" i="2" s="1"/>
  <c r="Y638" i="2"/>
  <c r="AO638" i="2" s="1"/>
  <c r="Y625" i="2"/>
  <c r="Y639" i="2"/>
  <c r="AO639" i="2" s="1"/>
  <c r="Y557" i="2"/>
  <c r="Y580" i="2"/>
  <c r="Y546" i="2"/>
  <c r="Y606" i="2"/>
  <c r="Y523" i="2"/>
  <c r="Y581" i="2"/>
  <c r="Y569" i="2"/>
  <c r="Y511" i="2"/>
  <c r="Y531" i="2"/>
  <c r="Y541" i="2"/>
  <c r="AO541" i="2" s="1"/>
  <c r="Y513" i="2"/>
  <c r="Y414" i="2"/>
  <c r="Y535" i="2"/>
  <c r="Y397" i="2"/>
  <c r="Y486" i="2"/>
  <c r="Y408" i="2"/>
  <c r="Y393" i="2"/>
  <c r="Y537" i="2"/>
  <c r="Y395" i="2"/>
  <c r="Y484" i="2"/>
  <c r="AO484" i="2" s="1"/>
  <c r="Y300" i="2"/>
  <c r="Y324" i="2"/>
  <c r="Y214" i="2"/>
  <c r="Y353" i="2"/>
  <c r="Y301" i="2"/>
  <c r="Y354" i="2"/>
  <c r="Y351" i="2"/>
  <c r="Y440" i="2"/>
  <c r="Y315" i="2"/>
  <c r="Y239" i="2"/>
  <c r="Y284" i="2"/>
  <c r="Y232" i="2"/>
  <c r="Y248" i="2"/>
  <c r="Y280" i="2"/>
  <c r="AO280" i="2" s="1"/>
  <c r="Y265" i="2"/>
  <c r="Y238" i="2"/>
  <c r="Y283" i="2"/>
  <c r="Y199" i="2"/>
  <c r="Y335" i="2"/>
  <c r="Y290" i="2"/>
  <c r="Y386" i="2"/>
  <c r="Y195" i="2"/>
  <c r="Y186" i="2"/>
  <c r="Y291" i="2"/>
  <c r="Y181" i="2"/>
  <c r="Y193" i="2"/>
  <c r="Y337" i="2"/>
  <c r="Y464" i="2"/>
  <c r="Y504" i="2"/>
  <c r="Y149" i="2"/>
  <c r="Y36" i="2"/>
  <c r="Y51" i="2"/>
  <c r="Y502" i="2"/>
  <c r="Y37" i="2"/>
  <c r="AO37" i="2" s="1"/>
  <c r="Y495" i="2"/>
  <c r="Y140" i="2"/>
  <c r="AO140" i="2" s="1"/>
  <c r="Y133" i="2"/>
  <c r="Y134" i="2"/>
  <c r="Y129" i="2"/>
  <c r="Y57" i="2"/>
  <c r="Y113" i="2"/>
  <c r="Y110" i="2"/>
  <c r="Y107" i="2"/>
  <c r="Y104" i="2"/>
  <c r="Y79" i="2"/>
  <c r="Y371" i="2"/>
  <c r="Y66" i="2"/>
  <c r="Y63" i="2"/>
  <c r="Y64" i="2"/>
  <c r="Y154" i="2"/>
  <c r="Y151" i="2"/>
  <c r="Y28" i="2"/>
  <c r="Y25" i="2"/>
  <c r="AK418" i="2"/>
  <c r="AG419" i="2"/>
  <c r="AC420" i="2"/>
  <c r="AG295" i="2"/>
  <c r="AC589" i="2"/>
  <c r="Y297" i="2"/>
  <c r="AK373" i="2"/>
  <c r="AK26" i="2"/>
  <c r="AR26" i="2" s="1"/>
  <c r="AK27" i="2"/>
  <c r="AK24" i="2"/>
  <c r="AK21" i="2"/>
  <c r="Y623" i="2"/>
  <c r="Y593" i="2"/>
  <c r="Y596" i="2"/>
  <c r="Y629" i="2"/>
  <c r="Y597" i="2"/>
  <c r="Y561" i="2"/>
  <c r="Y583" i="2"/>
  <c r="Y522" i="2"/>
  <c r="Y519" i="2"/>
  <c r="Y526" i="2"/>
  <c r="Y587" i="2"/>
  <c r="Y607" i="2"/>
  <c r="Y579" i="2"/>
  <c r="Y567" i="2"/>
  <c r="Y512" i="2"/>
  <c r="Y601" i="2"/>
  <c r="Y391" i="2"/>
  <c r="Y602" i="2"/>
  <c r="Y401" i="2"/>
  <c r="Y427" i="2"/>
  <c r="Y515" i="2"/>
  <c r="AO515" i="2" s="1"/>
  <c r="Y475" i="2"/>
  <c r="AO475" i="2" s="1"/>
  <c r="Y451" i="2"/>
  <c r="Y399" i="2"/>
  <c r="Y425" i="2"/>
  <c r="Y441" i="2"/>
  <c r="Y307" i="2"/>
  <c r="Y220" i="2"/>
  <c r="Y362" i="2"/>
  <c r="Y305" i="2"/>
  <c r="Y363" i="2"/>
  <c r="Y361" i="2"/>
  <c r="Y444" i="2"/>
  <c r="Y318" i="2"/>
  <c r="Y242" i="2"/>
  <c r="Y287" i="2"/>
  <c r="AO287" i="2" s="1"/>
  <c r="Y253" i="2"/>
  <c r="Y256" i="2"/>
  <c r="Y282" i="2"/>
  <c r="Y230" i="2"/>
  <c r="Y244" i="2"/>
  <c r="AO244" i="2" s="1"/>
  <c r="Y221" i="2"/>
  <c r="Y202" i="2"/>
  <c r="AO202" i="2" s="1"/>
  <c r="Y191" i="2"/>
  <c r="Y292" i="2"/>
  <c r="Y336" i="2"/>
  <c r="Y198" i="2"/>
  <c r="Y187" i="2"/>
  <c r="Y293" i="2"/>
  <c r="Y178" i="2"/>
  <c r="Y185" i="2"/>
  <c r="Y341" i="2"/>
  <c r="Y468" i="2"/>
  <c r="Y459" i="2"/>
  <c r="Y489" i="2"/>
  <c r="Y47" i="2"/>
  <c r="Y339" i="2"/>
  <c r="Y463" i="2"/>
  <c r="Y41" i="2"/>
  <c r="Y499" i="2"/>
  <c r="AO499" i="2" s="1"/>
  <c r="Y143" i="2"/>
  <c r="Y92" i="2"/>
  <c r="Y141" i="2"/>
  <c r="Y131" i="2"/>
  <c r="AO131" i="2" s="1"/>
  <c r="Y127" i="2"/>
  <c r="Y117" i="2"/>
  <c r="Y114" i="2"/>
  <c r="Y111" i="2"/>
  <c r="Y108" i="2"/>
  <c r="Y374" i="2"/>
  <c r="Y11" i="2"/>
  <c r="Y70" i="2"/>
  <c r="AO70" i="2" s="1"/>
  <c r="Y67" i="2"/>
  <c r="Y68" i="2"/>
  <c r="Y158" i="2"/>
  <c r="Y155" i="2"/>
  <c r="Y152" i="2"/>
  <c r="Y29" i="2"/>
  <c r="AG418" i="2"/>
  <c r="AC418" i="2"/>
  <c r="Y420" i="2"/>
  <c r="AG591" i="2"/>
  <c r="AC295" i="2"/>
  <c r="Y295" i="2"/>
  <c r="AR142" i="2" l="1"/>
  <c r="AR53" i="2"/>
  <c r="AR8" i="2"/>
  <c r="AR489" i="2"/>
  <c r="AQ13" i="2"/>
  <c r="AR39" i="2"/>
  <c r="AQ338" i="2"/>
  <c r="AR584" i="2"/>
  <c r="AQ91" i="2"/>
  <c r="AR119" i="2"/>
  <c r="AR332" i="2"/>
  <c r="AR624" i="2"/>
  <c r="AR582" i="2"/>
  <c r="AR17" i="2"/>
  <c r="AR552" i="2"/>
  <c r="AR227" i="2"/>
  <c r="AR113" i="2"/>
  <c r="AR438" i="2"/>
  <c r="AR618" i="2"/>
  <c r="AR342" i="2"/>
  <c r="AQ106" i="2"/>
  <c r="AQ14" i="2"/>
  <c r="AR52" i="2"/>
  <c r="AR112" i="2"/>
  <c r="AR224" i="2"/>
  <c r="AR85" i="2"/>
  <c r="AR439" i="2"/>
  <c r="AR440" i="2"/>
  <c r="AR72" i="2"/>
  <c r="AQ103" i="2"/>
  <c r="AQ462" i="2"/>
  <c r="AR341" i="2"/>
  <c r="AR244" i="2"/>
  <c r="AQ45" i="2"/>
  <c r="AQ108" i="2"/>
  <c r="AQ335" i="2"/>
  <c r="AO602" i="2"/>
  <c r="AO224" i="2"/>
  <c r="AO23" i="2"/>
  <c r="AO278" i="2"/>
  <c r="AR449" i="2"/>
  <c r="AR195" i="2"/>
  <c r="AR611" i="2"/>
  <c r="AR264" i="2"/>
  <c r="AR585" i="2"/>
  <c r="AR549" i="2"/>
  <c r="AO613" i="2"/>
  <c r="AR499" i="2"/>
  <c r="AO628" i="2"/>
  <c r="AO209" i="2"/>
  <c r="AR156" i="2"/>
  <c r="AO145" i="2"/>
  <c r="AR75" i="2"/>
  <c r="AR400" i="2"/>
  <c r="AQ86" i="2"/>
  <c r="AR202" i="2"/>
  <c r="AO146" i="2"/>
  <c r="AO275" i="2"/>
  <c r="AR198" i="2"/>
  <c r="W34" i="5"/>
  <c r="D15" i="5" s="1"/>
  <c r="AQ121" i="2"/>
  <c r="AO606" i="2"/>
  <c r="AO87" i="2"/>
  <c r="AR343" i="2"/>
  <c r="AQ124" i="2"/>
  <c r="AO440" i="2"/>
  <c r="AO480" i="2"/>
  <c r="AO123" i="2"/>
  <c r="AR250" i="2"/>
  <c r="AR38" i="2"/>
  <c r="AO120" i="2"/>
  <c r="AO143" i="2"/>
  <c r="AO293" i="2"/>
  <c r="AO253" i="2"/>
  <c r="AO231" i="2"/>
  <c r="AO182" i="2"/>
  <c r="AO479" i="2"/>
  <c r="AR132" i="2"/>
  <c r="AR520" i="2"/>
  <c r="AR333" i="2"/>
  <c r="AR59" i="2"/>
  <c r="AR171" i="2"/>
  <c r="AO399" i="2"/>
  <c r="AO57" i="2"/>
  <c r="AO343" i="2"/>
  <c r="AO529" i="2"/>
  <c r="AR430" i="2"/>
  <c r="AR407" i="2"/>
  <c r="AR542" i="2"/>
  <c r="AR374" i="2"/>
  <c r="AR58" i="2"/>
  <c r="AR293" i="2"/>
  <c r="AR237" i="2"/>
  <c r="AR612" i="2"/>
  <c r="AQ493" i="2"/>
  <c r="AR468" i="2"/>
  <c r="Y25" i="5"/>
  <c r="AQ74" i="2"/>
  <c r="AO252" i="2"/>
  <c r="AO336" i="2"/>
  <c r="AO69" i="2"/>
  <c r="AO510" i="2"/>
  <c r="AO210" i="2"/>
  <c r="AR289" i="2"/>
  <c r="W38" i="5"/>
  <c r="D34" i="5" s="1"/>
  <c r="Z52" i="5"/>
  <c r="G28" i="5" s="1"/>
  <c r="AO624" i="2"/>
  <c r="AO360" i="2"/>
  <c r="AR64" i="2"/>
  <c r="AO536" i="2"/>
  <c r="AO12" i="2"/>
  <c r="AO285" i="2"/>
  <c r="Y36" i="5"/>
  <c r="F62" i="5" s="1"/>
  <c r="AR48" i="2"/>
  <c r="AR134" i="2"/>
  <c r="AO344" i="2"/>
  <c r="AO263" i="2"/>
  <c r="AO218" i="2"/>
  <c r="AO470" i="2"/>
  <c r="AR259" i="2"/>
  <c r="AR567" i="2"/>
  <c r="AR540" i="2"/>
  <c r="AR410" i="2"/>
  <c r="AR506" i="2"/>
  <c r="AO587" i="2"/>
  <c r="AO416" i="2"/>
  <c r="AO483" i="2"/>
  <c r="AR491" i="2"/>
  <c r="AO323" i="2"/>
  <c r="AO164" i="2"/>
  <c r="AO46" i="2"/>
  <c r="AO308" i="2"/>
  <c r="AO230" i="2"/>
  <c r="AO459" i="2"/>
  <c r="AO407" i="2"/>
  <c r="AR15" i="2"/>
  <c r="AO537" i="2"/>
  <c r="AR254" i="2"/>
  <c r="AR222" i="2"/>
  <c r="AR152" i="2"/>
  <c r="AR420" i="2"/>
  <c r="AO68" i="2"/>
  <c r="AO593" i="2"/>
  <c r="AO154" i="2"/>
  <c r="AO239" i="2"/>
  <c r="AQ590" i="2"/>
  <c r="AO9" i="2"/>
  <c r="AO136" i="2"/>
  <c r="AO194" i="2"/>
  <c r="AO636" i="2"/>
  <c r="AR129" i="2"/>
  <c r="AR574" i="2"/>
  <c r="AR381" i="2"/>
  <c r="AR382" i="2"/>
  <c r="AR625" i="2"/>
  <c r="AR179" i="2"/>
  <c r="AR352" i="2"/>
  <c r="AO221" i="2"/>
  <c r="AO526" i="2"/>
  <c r="AO110" i="2"/>
  <c r="AO243" i="2"/>
  <c r="AO277" i="2"/>
  <c r="AO404" i="2"/>
  <c r="AO523" i="2"/>
  <c r="AO24" i="2"/>
  <c r="AO350" i="2"/>
  <c r="AO272" i="2"/>
  <c r="AO306" i="2"/>
  <c r="AO52" i="2"/>
  <c r="AO609" i="2"/>
  <c r="AR229" i="2"/>
  <c r="AR442" i="2"/>
  <c r="AR609" i="2"/>
  <c r="AR54" i="2"/>
  <c r="AR613" i="2"/>
  <c r="AR390" i="2"/>
  <c r="AR616" i="2"/>
  <c r="AR146" i="2"/>
  <c r="AO530" i="2"/>
  <c r="AO433" i="2"/>
  <c r="AO216" i="2"/>
  <c r="AR316" i="2"/>
  <c r="AR576" i="2"/>
  <c r="AR369" i="2"/>
  <c r="AR13" i="2"/>
  <c r="AR44" i="2"/>
  <c r="AR203" i="2"/>
  <c r="W43" i="5"/>
  <c r="D35" i="5" s="1"/>
  <c r="AQ336" i="2"/>
  <c r="AO522" i="2"/>
  <c r="AO368" i="2"/>
  <c r="AO34" i="2"/>
  <c r="AO453" i="2"/>
  <c r="AO412" i="2"/>
  <c r="AR166" i="2"/>
  <c r="AO16" i="2"/>
  <c r="X54" i="5"/>
  <c r="E52" i="5" s="1"/>
  <c r="AO200" i="2"/>
  <c r="AR107" i="2"/>
  <c r="AR194" i="2"/>
  <c r="AR389" i="2"/>
  <c r="AR428" i="2"/>
  <c r="AR98" i="2"/>
  <c r="AR283" i="2"/>
  <c r="AR312" i="2"/>
  <c r="AR519" i="2"/>
  <c r="AR230" i="2"/>
  <c r="AR302" i="2"/>
  <c r="AQ122" i="2"/>
  <c r="AO103" i="2"/>
  <c r="AO521" i="2"/>
  <c r="AO83" i="2"/>
  <c r="AO92" i="2"/>
  <c r="AO256" i="2"/>
  <c r="AR27" i="2"/>
  <c r="AO96" i="2"/>
  <c r="AO496" i="2"/>
  <c r="AO269" i="2"/>
  <c r="AO88" i="2"/>
  <c r="AO211" i="2"/>
  <c r="AO398" i="2"/>
  <c r="AO612" i="2"/>
  <c r="AO626" i="2"/>
  <c r="AO85" i="2"/>
  <c r="AO406" i="2"/>
  <c r="AR25" i="2"/>
  <c r="AR150" i="2"/>
  <c r="AR635" i="2"/>
  <c r="AR386" i="2"/>
  <c r="AR268" i="2"/>
  <c r="AR570" i="2"/>
  <c r="AR583" i="2"/>
  <c r="AR101" i="2"/>
  <c r="AR429" i="2"/>
  <c r="AR627" i="2"/>
  <c r="AR395" i="2"/>
  <c r="AR488" i="2"/>
  <c r="AR208" i="2"/>
  <c r="AR427" i="2"/>
  <c r="AR284" i="2"/>
  <c r="AR144" i="2"/>
  <c r="AR353" i="2"/>
  <c r="AR408" i="2"/>
  <c r="AR149" i="2"/>
  <c r="AA26" i="5"/>
  <c r="H16" i="5" s="1"/>
  <c r="AR503" i="2"/>
  <c r="AR563" i="2"/>
  <c r="Z29" i="5"/>
  <c r="G54" i="5" s="1"/>
  <c r="AO362" i="2"/>
  <c r="AO384" i="2"/>
  <c r="AO488" i="2"/>
  <c r="AO618" i="2"/>
  <c r="AA27" i="5"/>
  <c r="H19" i="5" s="1"/>
  <c r="AO220" i="2"/>
  <c r="AO104" i="2"/>
  <c r="AO290" i="2"/>
  <c r="AO485" i="2"/>
  <c r="AO177" i="2"/>
  <c r="AO267" i="2"/>
  <c r="AO415" i="2"/>
  <c r="AO378" i="2"/>
  <c r="AR277" i="2"/>
  <c r="AR16" i="2"/>
  <c r="AR96" i="2"/>
  <c r="AR337" i="2"/>
  <c r="AR261" i="2"/>
  <c r="AR80" i="2"/>
  <c r="AR130" i="2"/>
  <c r="AR557" i="2"/>
  <c r="AQ46" i="2"/>
  <c r="AO420" i="2"/>
  <c r="AO67" i="2"/>
  <c r="AO623" i="2"/>
  <c r="AO64" i="2"/>
  <c r="AO113" i="2"/>
  <c r="AO502" i="2"/>
  <c r="AO315" i="2"/>
  <c r="AO300" i="2"/>
  <c r="AA56" i="5"/>
  <c r="AO130" i="2"/>
  <c r="AO382" i="2"/>
  <c r="AO279" i="2"/>
  <c r="AO387" i="2"/>
  <c r="AO413" i="2"/>
  <c r="AO452" i="2"/>
  <c r="AR512" i="2"/>
  <c r="AR47" i="2"/>
  <c r="AR125" i="2"/>
  <c r="AR359" i="2"/>
  <c r="AR300" i="2"/>
  <c r="AR555" i="2"/>
  <c r="Z44" i="5"/>
  <c r="X36" i="5"/>
  <c r="E62" i="5" s="1"/>
  <c r="AO363" i="2"/>
  <c r="AO546" i="2"/>
  <c r="X31" i="5"/>
  <c r="E44" i="5" s="1"/>
  <c r="AO524" i="2"/>
  <c r="AR159" i="2"/>
  <c r="AO157" i="2"/>
  <c r="AO39" i="2"/>
  <c r="AO566" i="2"/>
  <c r="AO132" i="2"/>
  <c r="AO247" i="2"/>
  <c r="AO473" i="2"/>
  <c r="AO627" i="2"/>
  <c r="AR366" i="2"/>
  <c r="AR285" i="2"/>
  <c r="AR482" i="2"/>
  <c r="AR375" i="2"/>
  <c r="AR50" i="2"/>
  <c r="AR246" i="2"/>
  <c r="AR317" i="2"/>
  <c r="AR413" i="2"/>
  <c r="AR56" i="2"/>
  <c r="AR252" i="2"/>
  <c r="AR425" i="2"/>
  <c r="AR63" i="2"/>
  <c r="AR465" i="2"/>
  <c r="AR608" i="2"/>
  <c r="AR282" i="2"/>
  <c r="Z43" i="5"/>
  <c r="G35" i="5" s="1"/>
  <c r="AO141" i="2"/>
  <c r="AO395" i="2"/>
  <c r="AO234" i="2"/>
  <c r="AO29" i="2"/>
  <c r="AO354" i="2"/>
  <c r="AR20" i="2"/>
  <c r="AO109" i="2"/>
  <c r="AO558" i="2"/>
  <c r="AR158" i="2"/>
  <c r="AO229" i="2"/>
  <c r="AO605" i="2"/>
  <c r="AO418" i="2"/>
  <c r="AO135" i="2"/>
  <c r="AO54" i="2"/>
  <c r="AO233" i="2"/>
  <c r="AO525" i="2"/>
  <c r="AR114" i="2"/>
  <c r="AR234" i="2"/>
  <c r="AR539" i="2"/>
  <c r="AR515" i="2"/>
  <c r="AR93" i="2"/>
  <c r="AR531" i="2"/>
  <c r="AR209" i="2"/>
  <c r="AR238" i="2"/>
  <c r="AQ199" i="2"/>
  <c r="V9" i="5"/>
  <c r="C43" i="5" s="1"/>
  <c r="V10" i="5"/>
  <c r="V40" i="5"/>
  <c r="C38" i="5" s="1"/>
  <c r="V27" i="5"/>
  <c r="C19" i="5" s="1"/>
  <c r="V32" i="5"/>
  <c r="X29" i="5"/>
  <c r="AA11" i="5"/>
  <c r="H39" i="5" s="1"/>
  <c r="Y30" i="5"/>
  <c r="F53" i="5" s="1"/>
  <c r="W8" i="5"/>
  <c r="D29" i="5" s="1"/>
  <c r="W55" i="5"/>
  <c r="D20" i="5" s="1"/>
  <c r="Y59" i="5"/>
  <c r="F49" i="5" s="1"/>
  <c r="W29" i="5"/>
  <c r="D54" i="5" s="1"/>
  <c r="W31" i="5"/>
  <c r="Y62" i="5"/>
  <c r="F36" i="5" s="1"/>
  <c r="W27" i="5"/>
  <c r="Z38" i="5"/>
  <c r="Z19" i="5"/>
  <c r="Z11" i="5"/>
  <c r="Z55" i="5"/>
  <c r="G20" i="5" s="1"/>
  <c r="Z61" i="5"/>
  <c r="G47" i="5" s="1"/>
  <c r="Z53" i="5"/>
  <c r="G26" i="5" s="1"/>
  <c r="V6" i="5"/>
  <c r="C56" i="5" s="1"/>
  <c r="J56" i="5" s="1"/>
  <c r="V43" i="5"/>
  <c r="C35" i="5" s="1"/>
  <c r="X14" i="5"/>
  <c r="E7" i="5" s="1"/>
  <c r="Y6" i="5"/>
  <c r="AA38" i="5"/>
  <c r="H34" i="5" s="1"/>
  <c r="AO32" i="2"/>
  <c r="AO281" i="2"/>
  <c r="AO373" i="2"/>
  <c r="AO204" i="2"/>
  <c r="AO303" i="2"/>
  <c r="AO578" i="2"/>
  <c r="AO616" i="2"/>
  <c r="AO359" i="2"/>
  <c r="AA41" i="5"/>
  <c r="H10" i="5" s="1"/>
  <c r="AR193" i="2"/>
  <c r="AR551" i="2"/>
  <c r="AR492" i="2"/>
  <c r="AR240" i="2"/>
  <c r="AR495" i="2"/>
  <c r="Y39" i="5"/>
  <c r="Z22" i="5"/>
  <c r="V24" i="5"/>
  <c r="C32" i="5" s="1"/>
  <c r="V55" i="5"/>
  <c r="C20" i="5" s="1"/>
  <c r="X51" i="5"/>
  <c r="E42" i="5" s="1"/>
  <c r="AO629" i="2"/>
  <c r="AO572" i="2"/>
  <c r="X48" i="5"/>
  <c r="E13" i="5" s="1"/>
  <c r="AO153" i="2"/>
  <c r="AO576" i="2"/>
  <c r="AR110" i="2"/>
  <c r="AR231" i="2"/>
  <c r="AR414" i="2"/>
  <c r="AR307" i="2"/>
  <c r="AR319" i="2"/>
  <c r="AR536" i="2"/>
  <c r="AR614" i="2"/>
  <c r="AR463" i="2"/>
  <c r="AR594" i="2"/>
  <c r="AO158" i="2"/>
  <c r="AO114" i="2"/>
  <c r="AO41" i="2"/>
  <c r="AO185" i="2"/>
  <c r="AO377" i="2"/>
  <c r="AO207" i="2"/>
  <c r="AO310" i="2"/>
  <c r="AO543" i="2"/>
  <c r="AO217" i="2"/>
  <c r="AO539" i="2"/>
  <c r="AO147" i="2"/>
  <c r="AO294" i="2"/>
  <c r="AR83" i="2"/>
  <c r="AR435" i="2"/>
  <c r="AR393" i="2"/>
  <c r="AR216" i="2"/>
  <c r="AA32" i="5"/>
  <c r="H24" i="5" s="1"/>
  <c r="AR598" i="2"/>
  <c r="AR19" i="2"/>
  <c r="AR99" i="2"/>
  <c r="AR470" i="2"/>
  <c r="AR210" i="2"/>
  <c r="AR271" i="2"/>
  <c r="AR587" i="2"/>
  <c r="AR336" i="2"/>
  <c r="AR245" i="2"/>
  <c r="AR636" i="2"/>
  <c r="AR500" i="2"/>
  <c r="AR350" i="2"/>
  <c r="AR456" i="2"/>
  <c r="AR561" i="2"/>
  <c r="AR116" i="2"/>
  <c r="AA54" i="5"/>
  <c r="W25" i="5"/>
  <c r="D14" i="5" s="1"/>
  <c r="Z32" i="5"/>
  <c r="G24" i="5" s="1"/>
  <c r="Y19" i="5"/>
  <c r="F27" i="5" s="1"/>
  <c r="X39" i="5"/>
  <c r="E9" i="5" s="1"/>
  <c r="AO198" i="2"/>
  <c r="AQ419" i="2"/>
  <c r="X6" i="5"/>
  <c r="E56" i="5" s="1"/>
  <c r="X41" i="5"/>
  <c r="E10" i="5" s="1"/>
  <c r="AO268" i="2"/>
  <c r="AO582" i="2"/>
  <c r="AR286" i="2"/>
  <c r="AA34" i="5"/>
  <c r="H15" i="5" s="1"/>
  <c r="Y42" i="5"/>
  <c r="F23" i="5" s="1"/>
  <c r="AR81" i="2"/>
  <c r="Z36" i="5"/>
  <c r="G62" i="5" s="1"/>
  <c r="Y8" i="5"/>
  <c r="F29" i="5" s="1"/>
  <c r="Y26" i="5"/>
  <c r="W13" i="5"/>
  <c r="D55" i="5" s="1"/>
  <c r="Z6" i="5"/>
  <c r="G56" i="5" s="1"/>
  <c r="Y54" i="5"/>
  <c r="Y27" i="5"/>
  <c r="W23" i="5"/>
  <c r="D22" i="5" s="1"/>
  <c r="W59" i="5"/>
  <c r="D49" i="5" s="1"/>
  <c r="W12" i="5"/>
  <c r="D11" i="5" s="1"/>
  <c r="Y48" i="5"/>
  <c r="F13" i="5" s="1"/>
  <c r="Y34" i="5"/>
  <c r="F15" i="5" s="1"/>
  <c r="Y23" i="5"/>
  <c r="F22" i="5" s="1"/>
  <c r="Y46" i="5"/>
  <c r="F30" i="5" s="1"/>
  <c r="Y12" i="5"/>
  <c r="Y40" i="5"/>
  <c r="F38" i="5" s="1"/>
  <c r="Z7" i="5"/>
  <c r="G45" i="5" s="1"/>
  <c r="Z49" i="5"/>
  <c r="G8" i="5" s="1"/>
  <c r="Z14" i="5"/>
  <c r="Z41" i="5"/>
  <c r="Z54" i="5"/>
  <c r="V29" i="5"/>
  <c r="C54" i="5" s="1"/>
  <c r="V54" i="5"/>
  <c r="C52" i="5" s="1"/>
  <c r="V56" i="5"/>
  <c r="C58" i="5" s="1"/>
  <c r="V28" i="5"/>
  <c r="C57" i="5" s="1"/>
  <c r="V14" i="5"/>
  <c r="C7" i="5" s="1"/>
  <c r="V34" i="5"/>
  <c r="C15" i="5" s="1"/>
  <c r="V33" i="5"/>
  <c r="C33" i="5" s="1"/>
  <c r="V39" i="5"/>
  <c r="V52" i="5"/>
  <c r="V17" i="5"/>
  <c r="C37" i="5" s="1"/>
  <c r="V18" i="5"/>
  <c r="C18" i="5" s="1"/>
  <c r="V50" i="5"/>
  <c r="C41" i="5" s="1"/>
  <c r="Z24" i="5"/>
  <c r="G32" i="5" s="1"/>
  <c r="X28" i="5"/>
  <c r="E57" i="5" s="1"/>
  <c r="X19" i="5"/>
  <c r="E27" i="5" s="1"/>
  <c r="AO561" i="2"/>
  <c r="X24" i="5"/>
  <c r="E32" i="5" s="1"/>
  <c r="X47" i="5"/>
  <c r="X8" i="5"/>
  <c r="E29" i="5" s="1"/>
  <c r="AO235" i="2"/>
  <c r="AO170" i="2"/>
  <c r="AR188" i="2"/>
  <c r="AR204" i="2"/>
  <c r="AA46" i="5"/>
  <c r="H30" i="5" s="1"/>
  <c r="AA13" i="5"/>
  <c r="AA18" i="5"/>
  <c r="H18" i="5" s="1"/>
  <c r="AA16" i="5"/>
  <c r="H59" i="5" s="1"/>
  <c r="AA6" i="5"/>
  <c r="AA10" i="5"/>
  <c r="H60" i="5" s="1"/>
  <c r="AA52" i="5"/>
  <c r="W58" i="5"/>
  <c r="D50" i="5" s="1"/>
  <c r="W26" i="5"/>
  <c r="D16" i="5" s="1"/>
  <c r="Y24" i="5"/>
  <c r="W61" i="5"/>
  <c r="D47" i="5" s="1"/>
  <c r="W32" i="5"/>
  <c r="D24" i="5" s="1"/>
  <c r="W39" i="5"/>
  <c r="D9" i="5" s="1"/>
  <c r="Y16" i="5"/>
  <c r="F59" i="5" s="1"/>
  <c r="Y7" i="5"/>
  <c r="F45" i="5" s="1"/>
  <c r="Y55" i="5"/>
  <c r="F20" i="5" s="1"/>
  <c r="Z56" i="5"/>
  <c r="G58" i="5" s="1"/>
  <c r="Y43" i="5"/>
  <c r="F35" i="5" s="1"/>
  <c r="Y49" i="5"/>
  <c r="W24" i="5"/>
  <c r="D32" i="5" s="1"/>
  <c r="W7" i="5"/>
  <c r="Y14" i="5"/>
  <c r="F7" i="5" s="1"/>
  <c r="W54" i="5"/>
  <c r="D52" i="5" s="1"/>
  <c r="Z59" i="5"/>
  <c r="Z57" i="5"/>
  <c r="Z46" i="5"/>
  <c r="G30" i="5" s="1"/>
  <c r="Z60" i="5"/>
  <c r="G51" i="5" s="1"/>
  <c r="Z26" i="5"/>
  <c r="G16" i="5" s="1"/>
  <c r="V62" i="5"/>
  <c r="C36" i="5" s="1"/>
  <c r="V61" i="5"/>
  <c r="C47" i="5" s="1"/>
  <c r="V59" i="5"/>
  <c r="C49" i="5" s="1"/>
  <c r="V57" i="5"/>
  <c r="C25" i="5" s="1"/>
  <c r="V20" i="5"/>
  <c r="Y60" i="5"/>
  <c r="F51" i="5" s="1"/>
  <c r="W28" i="5"/>
  <c r="D57" i="5" s="1"/>
  <c r="Z13" i="5"/>
  <c r="Y47" i="5"/>
  <c r="W37" i="5"/>
  <c r="D61" i="5" s="1"/>
  <c r="Z10" i="5"/>
  <c r="G60" i="5" s="1"/>
  <c r="Z23" i="5"/>
  <c r="G22" i="5" s="1"/>
  <c r="V23" i="5"/>
  <c r="C22" i="5" s="1"/>
  <c r="V12" i="5"/>
  <c r="C11" i="5" s="1"/>
  <c r="V44" i="5"/>
  <c r="C17" i="5" s="1"/>
  <c r="V38" i="5"/>
  <c r="C34" i="5" s="1"/>
  <c r="AA7" i="5"/>
  <c r="W53" i="5"/>
  <c r="D26" i="5" s="1"/>
  <c r="X12" i="5"/>
  <c r="AA17" i="5"/>
  <c r="H37" i="5" s="1"/>
  <c r="W19" i="5"/>
  <c r="D27" i="5" s="1"/>
  <c r="X26" i="5"/>
  <c r="E16" i="5" s="1"/>
  <c r="AO598" i="2"/>
  <c r="X23" i="5"/>
  <c r="E22" i="5" s="1"/>
  <c r="AA62" i="5"/>
  <c r="H36" i="5" s="1"/>
  <c r="AA24" i="5"/>
  <c r="H32" i="5" s="1"/>
  <c r="AR597" i="2"/>
  <c r="AR281" i="2"/>
  <c r="AR411" i="2"/>
  <c r="AR566" i="2"/>
  <c r="Y51" i="5"/>
  <c r="F42" i="5" s="1"/>
  <c r="Y57" i="5"/>
  <c r="W9" i="5"/>
  <c r="D43" i="5" s="1"/>
  <c r="Y15" i="5"/>
  <c r="Y52" i="5"/>
  <c r="F28" i="5" s="1"/>
  <c r="W50" i="5"/>
  <c r="D41" i="5" s="1"/>
  <c r="Y20" i="5"/>
  <c r="F40" i="5" s="1"/>
  <c r="Y32" i="5"/>
  <c r="F24" i="5" s="1"/>
  <c r="Y41" i="5"/>
  <c r="F10" i="5" s="1"/>
  <c r="W35" i="5"/>
  <c r="D21" i="5" s="1"/>
  <c r="W44" i="5"/>
  <c r="Z62" i="5"/>
  <c r="G36" i="5" s="1"/>
  <c r="Y18" i="5"/>
  <c r="W60" i="5"/>
  <c r="D51" i="5" s="1"/>
  <c r="W33" i="5"/>
  <c r="D33" i="5" s="1"/>
  <c r="W40" i="5"/>
  <c r="D38" i="5" s="1"/>
  <c r="Y50" i="5"/>
  <c r="F41" i="5" s="1"/>
  <c r="Z9" i="5"/>
  <c r="G43" i="5" s="1"/>
  <c r="Z8" i="5"/>
  <c r="G29" i="5" s="1"/>
  <c r="Z37" i="5"/>
  <c r="G61" i="5" s="1"/>
  <c r="Z15" i="5"/>
  <c r="V60" i="5"/>
  <c r="C51" i="5" s="1"/>
  <c r="V30" i="5"/>
  <c r="C53" i="5" s="1"/>
  <c r="V41" i="5"/>
  <c r="C10" i="5" s="1"/>
  <c r="V8" i="5"/>
  <c r="C29" i="5" s="1"/>
  <c r="J29" i="5" s="1"/>
  <c r="AA19" i="5"/>
  <c r="Y61" i="5"/>
  <c r="Z27" i="5"/>
  <c r="G19" i="5" s="1"/>
  <c r="Y56" i="5"/>
  <c r="F58" i="5" s="1"/>
  <c r="W41" i="5"/>
  <c r="D10" i="5" s="1"/>
  <c r="AO297" i="2"/>
  <c r="X11" i="5"/>
  <c r="E39" i="5" s="1"/>
  <c r="X37" i="5"/>
  <c r="X59" i="5"/>
  <c r="E49" i="5" s="1"/>
  <c r="AP589" i="2"/>
  <c r="AO97" i="2"/>
  <c r="AO527" i="2"/>
  <c r="X55" i="5"/>
  <c r="E20" i="5" s="1"/>
  <c r="AA23" i="5"/>
  <c r="H22" i="5" s="1"/>
  <c r="AR278" i="2"/>
  <c r="Y28" i="5"/>
  <c r="F57" i="5" s="1"/>
  <c r="AR155" i="2"/>
  <c r="AR115" i="2"/>
  <c r="AR32" i="2"/>
  <c r="W48" i="5"/>
  <c r="W17" i="5"/>
  <c r="D37" i="5" s="1"/>
  <c r="W47" i="5"/>
  <c r="D31" i="5" s="1"/>
  <c r="Y9" i="5"/>
  <c r="Y38" i="5"/>
  <c r="F34" i="5" s="1"/>
  <c r="W46" i="5"/>
  <c r="Y22" i="5"/>
  <c r="W51" i="5"/>
  <c r="D42" i="5" s="1"/>
  <c r="W30" i="5"/>
  <c r="D53" i="5" s="1"/>
  <c r="W52" i="5"/>
  <c r="D28" i="5" s="1"/>
  <c r="Y53" i="5"/>
  <c r="F26" i="5" s="1"/>
  <c r="W14" i="5"/>
  <c r="D7" i="5" s="1"/>
  <c r="Z16" i="5"/>
  <c r="Z18" i="5"/>
  <c r="G18" i="5" s="1"/>
  <c r="Z47" i="5"/>
  <c r="Z40" i="5"/>
  <c r="G38" i="5" s="1"/>
  <c r="Z25" i="5"/>
  <c r="Z39" i="5"/>
  <c r="G9" i="5" s="1"/>
  <c r="V15" i="5"/>
  <c r="C46" i="5" s="1"/>
  <c r="V31" i="5"/>
  <c r="C44" i="5" s="1"/>
  <c r="V11" i="5"/>
  <c r="C39" i="5" s="1"/>
  <c r="V36" i="5"/>
  <c r="C62" i="5" s="1"/>
  <c r="V13" i="5"/>
  <c r="C55" i="5" s="1"/>
  <c r="V19" i="5"/>
  <c r="C27" i="5" s="1"/>
  <c r="V51" i="5"/>
  <c r="C42" i="5" s="1"/>
  <c r="W22" i="5"/>
  <c r="D12" i="5" s="1"/>
  <c r="AA22" i="5"/>
  <c r="H12" i="5" s="1"/>
  <c r="W36" i="5"/>
  <c r="D62" i="5" s="1"/>
  <c r="X30" i="5"/>
  <c r="X13" i="5"/>
  <c r="X46" i="5"/>
  <c r="X56" i="5"/>
  <c r="E58" i="5" s="1"/>
  <c r="X32" i="5"/>
  <c r="E24" i="5" s="1"/>
  <c r="AO615" i="2"/>
  <c r="X58" i="5"/>
  <c r="E50" i="5" s="1"/>
  <c r="AA33" i="5"/>
  <c r="AA29" i="5"/>
  <c r="Y13" i="5"/>
  <c r="F55" i="5" s="1"/>
  <c r="AA60" i="5"/>
  <c r="AA55" i="5"/>
  <c r="H20" i="5" s="1"/>
  <c r="AA39" i="5"/>
  <c r="AR339" i="2"/>
  <c r="AR315" i="2"/>
  <c r="AR384" i="2"/>
  <c r="Y29" i="5"/>
  <c r="F54" i="5" s="1"/>
  <c r="AQ468" i="2"/>
  <c r="Y10" i="5"/>
  <c r="F60" i="5" s="1"/>
  <c r="W16" i="5"/>
  <c r="D59" i="5" s="1"/>
  <c r="W45" i="5"/>
  <c r="D48" i="5" s="1"/>
  <c r="W49" i="5"/>
  <c r="D8" i="5" s="1"/>
  <c r="Z28" i="5"/>
  <c r="G57" i="5" s="1"/>
  <c r="Z35" i="5"/>
  <c r="W42" i="5"/>
  <c r="D23" i="5" s="1"/>
  <c r="W15" i="5"/>
  <c r="Y37" i="5"/>
  <c r="W20" i="5"/>
  <c r="D40" i="5" s="1"/>
  <c r="Z58" i="5"/>
  <c r="G50" i="5" s="1"/>
  <c r="Z31" i="5"/>
  <c r="G44" i="5" s="1"/>
  <c r="Z50" i="5"/>
  <c r="G41" i="5" s="1"/>
  <c r="Z30" i="5"/>
  <c r="G53" i="5" s="1"/>
  <c r="Z34" i="5"/>
  <c r="Z51" i="5"/>
  <c r="G42" i="5" s="1"/>
  <c r="V37" i="5"/>
  <c r="V35" i="5"/>
  <c r="C21" i="5" s="1"/>
  <c r="V16" i="5"/>
  <c r="C59" i="5" s="1"/>
  <c r="V7" i="5"/>
  <c r="C45" i="5" s="1"/>
  <c r="V53" i="5"/>
  <c r="C26" i="5" s="1"/>
  <c r="V22" i="5"/>
  <c r="C12" i="5" s="1"/>
  <c r="V25" i="5"/>
  <c r="C14" i="5" s="1"/>
  <c r="Z17" i="5"/>
  <c r="G37" i="5" s="1"/>
  <c r="AA59" i="5"/>
  <c r="H49" i="5" s="1"/>
  <c r="AR533" i="2"/>
  <c r="AR628" i="2"/>
  <c r="W6" i="5"/>
  <c r="D56" i="5" s="1"/>
  <c r="X7" i="5"/>
  <c r="E45" i="5" s="1"/>
  <c r="AO47" i="2"/>
  <c r="AR21" i="2"/>
  <c r="AO414" i="2"/>
  <c r="AO482" i="2"/>
  <c r="X38" i="5"/>
  <c r="E34" i="5" s="1"/>
  <c r="AA61" i="5"/>
  <c r="H47" i="5" s="1"/>
  <c r="AA49" i="5"/>
  <c r="AA14" i="5"/>
  <c r="AR87" i="2"/>
  <c r="Y31" i="5"/>
  <c r="W18" i="5"/>
  <c r="D18" i="5" s="1"/>
  <c r="AQ125" i="2"/>
  <c r="W11" i="5"/>
  <c r="D39" i="5" s="1"/>
  <c r="Y58" i="5"/>
  <c r="F50" i="5" s="1"/>
  <c r="W62" i="5"/>
  <c r="D36" i="5" s="1"/>
  <c r="Y45" i="5"/>
  <c r="F48" i="5" s="1"/>
  <c r="Y11" i="5"/>
  <c r="F39" i="5" s="1"/>
  <c r="Y35" i="5"/>
  <c r="F21" i="5" s="1"/>
  <c r="Y17" i="5"/>
  <c r="F37" i="5" s="1"/>
  <c r="W10" i="5"/>
  <c r="D60" i="5" s="1"/>
  <c r="Y33" i="5"/>
  <c r="F33" i="5" s="1"/>
  <c r="Y44" i="5"/>
  <c r="F17" i="5" s="1"/>
  <c r="W57" i="5"/>
  <c r="D25" i="5" s="1"/>
  <c r="Z48" i="5"/>
  <c r="G13" i="5" s="1"/>
  <c r="Z12" i="5"/>
  <c r="G11" i="5" s="1"/>
  <c r="Z42" i="5"/>
  <c r="G23" i="5" s="1"/>
  <c r="Z45" i="5"/>
  <c r="G48" i="5" s="1"/>
  <c r="Z20" i="5"/>
  <c r="G40" i="5" s="1"/>
  <c r="V47" i="5"/>
  <c r="C31" i="5" s="1"/>
  <c r="V45" i="5"/>
  <c r="C48" i="5" s="1"/>
  <c r="V48" i="5"/>
  <c r="C13" i="5" s="1"/>
  <c r="V26" i="5"/>
  <c r="C16" i="5" s="1"/>
  <c r="V58" i="5"/>
  <c r="C50" i="5" s="1"/>
  <c r="V46" i="5"/>
  <c r="C30" i="5" s="1"/>
  <c r="V49" i="5"/>
  <c r="C8" i="5" s="1"/>
  <c r="V42" i="5"/>
  <c r="AO187" i="2"/>
  <c r="X61" i="5"/>
  <c r="E47" i="5" s="1"/>
  <c r="AO361" i="2"/>
  <c r="X43" i="5"/>
  <c r="E35" i="5" s="1"/>
  <c r="AO451" i="2"/>
  <c r="X57" i="5"/>
  <c r="E25" i="5" s="1"/>
  <c r="AO601" i="2"/>
  <c r="X49" i="5"/>
  <c r="E8" i="5" s="1"/>
  <c r="AO181" i="2"/>
  <c r="X45" i="5"/>
  <c r="E48" i="5" s="1"/>
  <c r="AO301" i="2"/>
  <c r="X9" i="5"/>
  <c r="E43" i="5" s="1"/>
  <c r="AO535" i="2"/>
  <c r="X44" i="5"/>
  <c r="AO508" i="2"/>
  <c r="X27" i="5"/>
  <c r="AO544" i="2"/>
  <c r="X34" i="5"/>
  <c r="E15" i="5" s="1"/>
  <c r="AO487" i="2"/>
  <c r="X35" i="5"/>
  <c r="E21" i="5" s="1"/>
  <c r="AO334" i="2"/>
  <c r="X40" i="5"/>
  <c r="E38" i="5" s="1"/>
  <c r="AO358" i="2"/>
  <c r="X62" i="5"/>
  <c r="AO517" i="2"/>
  <c r="X18" i="5"/>
  <c r="E18" i="5" s="1"/>
  <c r="AO172" i="2"/>
  <c r="X60" i="5"/>
  <c r="AO349" i="2"/>
  <c r="X17" i="5"/>
  <c r="E37" i="5" s="1"/>
  <c r="AO367" i="2"/>
  <c r="X33" i="5"/>
  <c r="E33" i="5" s="1"/>
  <c r="AO457" i="2"/>
  <c r="X42" i="5"/>
  <c r="E23" i="5" s="1"/>
  <c r="AO547" i="2"/>
  <c r="X25" i="5"/>
  <c r="E14" i="5" s="1"/>
  <c r="AO553" i="2"/>
  <c r="X22" i="5"/>
  <c r="AO61" i="2"/>
  <c r="X16" i="5"/>
  <c r="E59" i="5" s="1"/>
  <c r="AO448" i="2"/>
  <c r="X53" i="5"/>
  <c r="E26" i="5" s="1"/>
  <c r="AO31" i="2"/>
  <c r="X10" i="5"/>
  <c r="E60" i="5" s="1"/>
  <c r="AO190" i="2"/>
  <c r="X15" i="5"/>
  <c r="E46" i="5" s="1"/>
  <c r="AO421" i="2"/>
  <c r="X52" i="5"/>
  <c r="AO328" i="2"/>
  <c r="X20" i="5"/>
  <c r="E40" i="5" s="1"/>
  <c r="AO325" i="2"/>
  <c r="X50" i="5"/>
  <c r="E41" i="5" s="1"/>
  <c r="AR322" i="2"/>
  <c r="AA51" i="5"/>
  <c r="H42" i="5" s="1"/>
  <c r="AR361" i="2"/>
  <c r="AA43" i="5"/>
  <c r="H35" i="5" s="1"/>
  <c r="AR535" i="2"/>
  <c r="AA44" i="5"/>
  <c r="H17" i="5" s="1"/>
  <c r="AR547" i="2"/>
  <c r="AA25" i="5"/>
  <c r="H14" i="5" s="1"/>
  <c r="AR487" i="2"/>
  <c r="AA35" i="5"/>
  <c r="H21" i="5" s="1"/>
  <c r="AR550" i="2"/>
  <c r="AA48" i="5"/>
  <c r="AR298" i="2"/>
  <c r="AA31" i="5"/>
  <c r="AR76" i="2"/>
  <c r="AA28" i="5"/>
  <c r="AR181" i="2"/>
  <c r="AA45" i="5"/>
  <c r="AR325" i="2"/>
  <c r="AA50" i="5"/>
  <c r="AR457" i="2"/>
  <c r="AA42" i="5"/>
  <c r="AR175" i="2"/>
  <c r="AA58" i="5"/>
  <c r="H50" i="5" s="1"/>
  <c r="AR559" i="2"/>
  <c r="AA12" i="5"/>
  <c r="AR334" i="2"/>
  <c r="AA40" i="5"/>
  <c r="H38" i="5" s="1"/>
  <c r="AR301" i="2"/>
  <c r="AA9" i="5"/>
  <c r="AR388" i="2"/>
  <c r="AA47" i="5"/>
  <c r="AR10" i="2"/>
  <c r="AA37" i="5"/>
  <c r="H61" i="5" s="1"/>
  <c r="AR190" i="2"/>
  <c r="AA15" i="5"/>
  <c r="AR394" i="2"/>
  <c r="AA8" i="5"/>
  <c r="H29" i="5" s="1"/>
  <c r="AR151" i="2"/>
  <c r="AA30" i="5"/>
  <c r="AR7" i="2"/>
  <c r="AA36" i="5"/>
  <c r="AR328" i="2"/>
  <c r="AA20" i="5"/>
  <c r="H40" i="5" s="1"/>
  <c r="AR448" i="2"/>
  <c r="AA53" i="5"/>
  <c r="AR451" i="2"/>
  <c r="AA57" i="5"/>
  <c r="H25" i="5" s="1"/>
  <c r="AQ367" i="2"/>
  <c r="Z33" i="5"/>
  <c r="G33" i="5" s="1"/>
  <c r="AO152" i="2"/>
  <c r="AO468" i="2"/>
  <c r="AO579" i="2"/>
  <c r="AO25" i="2"/>
  <c r="AO393" i="2"/>
  <c r="AR23" i="2"/>
  <c r="AO446" i="2"/>
  <c r="AO163" i="2"/>
  <c r="AR117" i="2"/>
  <c r="AR176" i="2"/>
  <c r="AR257" i="2"/>
  <c r="AR313" i="2"/>
  <c r="AR453" i="2"/>
  <c r="AR556" i="2"/>
  <c r="AR82" i="2"/>
  <c r="AR617" i="2"/>
  <c r="AR272" i="2"/>
  <c r="AR399" i="2"/>
  <c r="AR525" i="2"/>
  <c r="AQ464" i="2"/>
  <c r="AQ491" i="2"/>
  <c r="AO464" i="2"/>
  <c r="AO60" i="2"/>
  <c r="AO184" i="2"/>
  <c r="AO262" i="2"/>
  <c r="AO509" i="2"/>
  <c r="AO617" i="2"/>
  <c r="AO355" i="2"/>
  <c r="AO559" i="2"/>
  <c r="AO166" i="2"/>
  <c r="AO122" i="2"/>
  <c r="AO314" i="2"/>
  <c r="AR376" i="2"/>
  <c r="AR501" i="2"/>
  <c r="AR537" i="2"/>
  <c r="AR476" i="2"/>
  <c r="AR592" i="2"/>
  <c r="AR103" i="2"/>
  <c r="AR191" i="2"/>
  <c r="AR214" i="2"/>
  <c r="AR131" i="2"/>
  <c r="AR174" i="2"/>
  <c r="AR509" i="2"/>
  <c r="AR128" i="2"/>
  <c r="AR534" i="2"/>
  <c r="AQ32" i="2"/>
  <c r="AO335" i="2"/>
  <c r="AR57" i="2"/>
  <c r="AR258" i="2"/>
  <c r="AR548" i="2"/>
  <c r="AR474" i="2"/>
  <c r="AR12" i="2"/>
  <c r="AR29" i="2"/>
  <c r="AR185" i="2"/>
  <c r="AR530" i="2"/>
  <c r="AO236" i="2"/>
  <c r="AO463" i="2"/>
  <c r="AO178" i="2"/>
  <c r="AO637" i="2"/>
  <c r="AO84" i="2"/>
  <c r="AO299" i="2"/>
  <c r="AR161" i="2"/>
  <c r="AO568" i="2"/>
  <c r="AO435" i="2"/>
  <c r="AO516" i="2"/>
  <c r="AO631" i="2"/>
  <c r="AO431" i="2"/>
  <c r="AR507" i="2"/>
  <c r="AR445" i="2"/>
  <c r="AR253" i="2"/>
  <c r="AR527" i="2"/>
  <c r="AR304" i="2"/>
  <c r="AR169" i="2"/>
  <c r="AR236" i="2"/>
  <c r="AO584" i="2"/>
  <c r="AO309" i="2"/>
  <c r="AO112" i="2"/>
  <c r="AO283" i="2"/>
  <c r="AO465" i="2"/>
  <c r="AO326" i="2"/>
  <c r="AR163" i="2"/>
  <c r="AO396" i="2"/>
  <c r="AO542" i="2"/>
  <c r="AO380" i="2"/>
  <c r="AO313" i="2"/>
  <c r="AR486" i="2"/>
  <c r="AR526" i="2"/>
  <c r="AR562" i="2"/>
  <c r="AR228" i="2"/>
  <c r="AO472" i="2"/>
  <c r="AO620" i="2"/>
  <c r="AO156" i="2"/>
  <c r="AO127" i="2"/>
  <c r="AP418" i="2"/>
  <c r="AO63" i="2"/>
  <c r="AO51" i="2"/>
  <c r="AO291" i="2"/>
  <c r="AO621" i="2"/>
  <c r="AO383" i="2"/>
  <c r="AO274" i="2"/>
  <c r="AO206" i="2"/>
  <c r="AO223" i="2"/>
  <c r="AO121" i="2"/>
  <c r="AR49" i="2"/>
  <c r="AR123" i="2"/>
  <c r="AR41" i="2"/>
  <c r="AR467" i="2"/>
  <c r="AR329" i="2"/>
  <c r="AR122" i="2"/>
  <c r="AR494" i="2"/>
  <c r="AR477" i="2"/>
  <c r="AR599" i="2"/>
  <c r="AR320" i="2"/>
  <c r="AQ142" i="2"/>
  <c r="AO105" i="2"/>
  <c r="AO171" i="2"/>
  <c r="AO11" i="2"/>
  <c r="AO489" i="2"/>
  <c r="AO512" i="2"/>
  <c r="AO351" i="2"/>
  <c r="AO513" i="2"/>
  <c r="AO575" i="2"/>
  <c r="AO183" i="2"/>
  <c r="AO633" i="2"/>
  <c r="AO45" i="2"/>
  <c r="AO261" i="2"/>
  <c r="AO161" i="2"/>
  <c r="AO43" i="2"/>
  <c r="AO180" i="2"/>
  <c r="AO270" i="2"/>
  <c r="AO71" i="2"/>
  <c r="AR182" i="2"/>
  <c r="AR105" i="2"/>
  <c r="AR299" i="2"/>
  <c r="AR601" i="2"/>
  <c r="AR634" i="2"/>
  <c r="AR255" i="2"/>
  <c r="AR51" i="2"/>
  <c r="AR604" i="2"/>
  <c r="AR631" i="2"/>
  <c r="AR66" i="2"/>
  <c r="AQ341" i="2"/>
  <c r="AO21" i="2"/>
  <c r="AO128" i="2"/>
  <c r="AO357" i="2"/>
  <c r="AO426" i="2"/>
  <c r="AO429" i="2"/>
  <c r="AR502" i="2"/>
  <c r="AR596" i="2"/>
  <c r="AR434" i="2"/>
  <c r="AR213" i="2"/>
  <c r="AR404" i="2"/>
  <c r="AR327" i="2"/>
  <c r="AR371" i="2"/>
  <c r="AR458" i="2"/>
  <c r="AR338" i="2"/>
  <c r="AQ340" i="2"/>
  <c r="AR24" i="2"/>
  <c r="AO100" i="2"/>
  <c r="AO376" i="2"/>
  <c r="AO101" i="2"/>
  <c r="AO490" i="2"/>
  <c r="AO254" i="2"/>
  <c r="AO208" i="2"/>
  <c r="AO622" i="2"/>
  <c r="AR347" i="2"/>
  <c r="AR291" i="2"/>
  <c r="AR31" i="2"/>
  <c r="AR309" i="2"/>
  <c r="AR421" i="2"/>
  <c r="AR496" i="2"/>
  <c r="AR248" i="2"/>
  <c r="AR545" i="2"/>
  <c r="AR294" i="2"/>
  <c r="AR605" i="2"/>
  <c r="AO292" i="2"/>
  <c r="AO149" i="2"/>
  <c r="AO195" i="2"/>
  <c r="AO197" i="2"/>
  <c r="AO329" i="2"/>
  <c r="AO7" i="2"/>
  <c r="AO342" i="2"/>
  <c r="AO432" i="2"/>
  <c r="AO246" i="2"/>
  <c r="AO10" i="2"/>
  <c r="AO450" i="2"/>
  <c r="AO340" i="2"/>
  <c r="AO255" i="2"/>
  <c r="AO316" i="2"/>
  <c r="AO288" i="2"/>
  <c r="AR139" i="2"/>
  <c r="AR472" i="2"/>
  <c r="AR241" i="2"/>
  <c r="AR243" i="2"/>
  <c r="AR314" i="2"/>
  <c r="AR402" i="2"/>
  <c r="AR266" i="2"/>
  <c r="AO191" i="2"/>
  <c r="AR373" i="2"/>
  <c r="AO79" i="2"/>
  <c r="AO504" i="2"/>
  <c r="AO213" i="2"/>
  <c r="AO430" i="2"/>
  <c r="AO76" i="2"/>
  <c r="AO58" i="2"/>
  <c r="AO447" i="2"/>
  <c r="AO518" i="2"/>
  <c r="AO585" i="2"/>
  <c r="AR145" i="2"/>
  <c r="AR192" i="2"/>
  <c r="AR541" i="2"/>
  <c r="AR610" i="2"/>
  <c r="AR183" i="2"/>
  <c r="AR498" i="2"/>
  <c r="AR387" i="2"/>
  <c r="AR484" i="2"/>
  <c r="AR219" i="2"/>
  <c r="AR602" i="2"/>
  <c r="AO155" i="2"/>
  <c r="AO401" i="2"/>
  <c r="AR22" i="2"/>
  <c r="AO20" i="2"/>
  <c r="AO49" i="2"/>
  <c r="AO264" i="2"/>
  <c r="AO540" i="2"/>
  <c r="AO168" i="2"/>
  <c r="AO50" i="2"/>
  <c r="AO402" i="2"/>
  <c r="AO139" i="2"/>
  <c r="AO365" i="2"/>
  <c r="AO458" i="2"/>
  <c r="AR69" i="2"/>
  <c r="AR46" i="2"/>
  <c r="AR276" i="2"/>
  <c r="AR330" i="2"/>
  <c r="AR603" i="2"/>
  <c r="AR124" i="2"/>
  <c r="AR143" i="2"/>
  <c r="AR569" i="2"/>
  <c r="AR94" i="2"/>
  <c r="AR443" i="2"/>
  <c r="AR479" i="2"/>
  <c r="AR522" i="2"/>
  <c r="AR118" i="2"/>
  <c r="AR303" i="2"/>
  <c r="AQ342" i="2"/>
  <c r="AQ195" i="2"/>
  <c r="AO441" i="2"/>
  <c r="AO569" i="2"/>
  <c r="AO625" i="2"/>
  <c r="AO222" i="2"/>
  <c r="AO492" i="2"/>
  <c r="AO423" i="2"/>
  <c r="AO437" i="2"/>
  <c r="AO250" i="2"/>
  <c r="AO599" i="2"/>
  <c r="AR205" i="2"/>
  <c r="AR630" i="2"/>
  <c r="AR168" i="2"/>
  <c r="AR385" i="2"/>
  <c r="AR623" i="2"/>
  <c r="AR504" i="2"/>
  <c r="AR558" i="2"/>
  <c r="AQ119" i="2"/>
  <c r="AO519" i="2"/>
  <c r="AO397" i="2"/>
  <c r="AO276" i="2"/>
  <c r="AO389" i="2"/>
  <c r="AO179" i="2"/>
  <c r="AO632" i="2"/>
  <c r="AO82" i="2"/>
  <c r="AO424" i="2"/>
  <c r="AO588" i="2"/>
  <c r="AO592" i="2"/>
  <c r="AO573" i="2"/>
  <c r="AO72" i="2"/>
  <c r="AR273" i="2"/>
  <c r="AR100" i="2"/>
  <c r="AR127" i="2"/>
  <c r="AR34" i="2"/>
  <c r="AR553" i="2"/>
  <c r="AR95" i="2"/>
  <c r="AR575" i="2"/>
  <c r="AR423" i="2"/>
  <c r="AR74" i="2"/>
  <c r="AR218" i="2"/>
  <c r="AQ343" i="2"/>
  <c r="AO295" i="2"/>
  <c r="AO427" i="2"/>
  <c r="AO17" i="2"/>
  <c r="AO53" i="2"/>
  <c r="AO240" i="2"/>
  <c r="AO298" i="2"/>
  <c r="AO165" i="2"/>
  <c r="AO86" i="2"/>
  <c r="AO338" i="2"/>
  <c r="AO428" i="2"/>
  <c r="AO91" i="2"/>
  <c r="AO352" i="2"/>
  <c r="AO634" i="2"/>
  <c r="AO370" i="2"/>
  <c r="AO77" i="2"/>
  <c r="AO286" i="2"/>
  <c r="AR200" i="2"/>
  <c r="AR513" i="2"/>
  <c r="AR251" i="2"/>
  <c r="AR416" i="2"/>
  <c r="AR360" i="2"/>
  <c r="AR256" i="2"/>
  <c r="AR508" i="2"/>
  <c r="AR137" i="2"/>
  <c r="AR351" i="2"/>
  <c r="AR349" i="2"/>
  <c r="AO111" i="2"/>
  <c r="AO282" i="2"/>
  <c r="AO500" i="2"/>
  <c r="AO563" i="2"/>
  <c r="AO258" i="2"/>
  <c r="AR178" i="2"/>
  <c r="AR106" i="2"/>
  <c r="AR546" i="2"/>
  <c r="AQ42" i="2"/>
  <c r="AQ204" i="2"/>
  <c r="AO374" i="2"/>
  <c r="AO305" i="2"/>
  <c r="AO567" i="2"/>
  <c r="AO66" i="2"/>
  <c r="AO129" i="2"/>
  <c r="AO36" i="2"/>
  <c r="AO186" i="2"/>
  <c r="AO265" i="2"/>
  <c r="AO27" i="2"/>
  <c r="AO42" i="2"/>
  <c r="AO385" i="2"/>
  <c r="AO273" i="2"/>
  <c r="AO319" i="2"/>
  <c r="AO238" i="2"/>
  <c r="AO405" i="2"/>
  <c r="AO476" i="2"/>
  <c r="AO330" i="2"/>
  <c r="AR391" i="2"/>
  <c r="AR18" i="2"/>
  <c r="AO386" i="2"/>
  <c r="AR514" i="2"/>
  <c r="AQ465" i="2"/>
  <c r="AR632" i="2"/>
  <c r="AO595" i="2"/>
  <c r="AO333" i="2"/>
  <c r="AQ170" i="2"/>
  <c r="AQ40" i="2"/>
  <c r="AO583" i="2"/>
  <c r="AO341" i="2"/>
  <c r="AO607" i="2"/>
  <c r="AO133" i="2"/>
  <c r="AO248" i="2"/>
  <c r="AO531" i="2"/>
  <c r="AO175" i="2"/>
  <c r="AR55" i="2"/>
  <c r="AR378" i="2"/>
  <c r="AR564" i="2"/>
  <c r="AR481" i="2"/>
  <c r="AQ591" i="2"/>
  <c r="AO117" i="2"/>
  <c r="AO318" i="2"/>
  <c r="AO486" i="2"/>
  <c r="AO62" i="2"/>
  <c r="AO469" i="2"/>
  <c r="AO449" i="2"/>
  <c r="AO189" i="2"/>
  <c r="AO557" i="2"/>
  <c r="AQ296" i="2"/>
  <c r="AO562" i="2"/>
  <c r="AR138" i="2"/>
  <c r="AR464" i="2"/>
  <c r="AO151" i="2"/>
  <c r="AO107" i="2"/>
  <c r="AO495" i="2"/>
  <c r="AO337" i="2"/>
  <c r="AO284" i="2"/>
  <c r="AO214" i="2"/>
  <c r="AR14" i="2"/>
  <c r="AO99" i="2"/>
  <c r="AO38" i="2"/>
  <c r="AO251" i="2"/>
  <c r="AR164" i="2"/>
  <c r="AO571" i="2"/>
  <c r="AO78" i="2"/>
  <c r="AO356" i="2"/>
  <c r="AO148" i="2"/>
  <c r="AO442" i="2"/>
  <c r="AO600" i="2"/>
  <c r="AR28" i="2"/>
  <c r="AR460" i="2"/>
  <c r="AR9" i="2"/>
  <c r="AR109" i="2"/>
  <c r="AR172" i="2"/>
  <c r="AR249" i="2"/>
  <c r="AR215" i="2"/>
  <c r="AR505" i="2"/>
  <c r="AR529" i="2"/>
  <c r="AR595" i="2"/>
  <c r="AR135" i="2"/>
  <c r="AR233" i="2"/>
  <c r="AR280" i="2"/>
  <c r="AR364" i="2"/>
  <c r="AR424" i="2"/>
  <c r="AR403" i="2"/>
  <c r="AR532" i="2"/>
  <c r="AR140" i="2"/>
  <c r="AR379" i="2"/>
  <c r="AR511" i="2"/>
  <c r="AR154" i="2"/>
  <c r="AR173" i="2"/>
  <c r="AR239" i="2"/>
  <c r="AR310" i="2"/>
  <c r="AR510" i="2"/>
  <c r="AR370" i="2"/>
  <c r="AR446" i="2"/>
  <c r="AR633" i="2"/>
  <c r="AQ81" i="2"/>
  <c r="AQ347" i="2"/>
  <c r="AQ458" i="2"/>
  <c r="AQ213" i="2"/>
  <c r="AO90" i="2"/>
  <c r="AO552" i="2"/>
  <c r="AO219" i="2"/>
  <c r="AO528" i="2"/>
  <c r="AR297" i="2"/>
  <c r="AO369" i="2"/>
  <c r="AO400" i="2"/>
  <c r="AO15" i="2"/>
  <c r="AO119" i="2"/>
  <c r="AO467" i="2"/>
  <c r="AO205" i="2"/>
  <c r="AO245" i="2"/>
  <c r="AO322" i="2"/>
  <c r="AO570" i="2"/>
  <c r="AO586" i="2"/>
  <c r="AR217" i="2"/>
  <c r="AR554" i="2"/>
  <c r="AO108" i="2"/>
  <c r="AO597" i="2"/>
  <c r="AR418" i="2"/>
  <c r="AO371" i="2"/>
  <c r="AO134" i="2"/>
  <c r="AO580" i="2"/>
  <c r="AP297" i="2"/>
  <c r="AO289" i="2"/>
  <c r="AO635" i="2"/>
  <c r="AO14" i="2"/>
  <c r="AO89" i="2"/>
  <c r="AO364" i="2"/>
  <c r="AR167" i="2"/>
  <c r="AO375" i="2"/>
  <c r="AO215" i="2"/>
  <c r="AO591" i="2"/>
  <c r="AO125" i="2"/>
  <c r="AO48" i="2"/>
  <c r="AO381" i="2"/>
  <c r="AO296" i="2"/>
  <c r="AO550" i="2"/>
  <c r="AO611" i="2"/>
  <c r="AO137" i="2"/>
  <c r="AO259" i="2"/>
  <c r="AO564" i="2"/>
  <c r="AR380" i="2"/>
  <c r="AR170" i="2"/>
  <c r="AR363" i="2"/>
  <c r="AR433" i="2"/>
  <c r="AR493" i="2"/>
  <c r="AR187" i="2"/>
  <c r="AR354" i="2"/>
  <c r="AR432" i="2"/>
  <c r="AR417" i="2"/>
  <c r="AR368" i="2"/>
  <c r="AR288" i="2"/>
  <c r="AR405" i="2"/>
  <c r="AR141" i="2"/>
  <c r="AR235" i="2"/>
  <c r="AR524" i="2"/>
  <c r="AR577" i="2"/>
  <c r="AR461" i="2"/>
  <c r="AR189" i="2"/>
  <c r="AR581" i="2"/>
  <c r="AR77" i="2"/>
  <c r="AR323" i="2"/>
  <c r="AR452" i="2"/>
  <c r="AR108" i="2"/>
  <c r="AR91" i="2"/>
  <c r="AR279" i="2"/>
  <c r="AR321" i="2"/>
  <c r="AR401" i="2"/>
  <c r="AN52" i="2"/>
  <c r="AN485" i="2"/>
  <c r="AQ54" i="2"/>
  <c r="AQ52" i="2"/>
  <c r="AQ488" i="2"/>
  <c r="AP295" i="2"/>
  <c r="AO242" i="2"/>
  <c r="AO307" i="2"/>
  <c r="AO596" i="2"/>
  <c r="AO28" i="2"/>
  <c r="AO232" i="2"/>
  <c r="AO353" i="2"/>
  <c r="AO408" i="2"/>
  <c r="AO511" i="2"/>
  <c r="AO94" i="2"/>
  <c r="AO44" i="2"/>
  <c r="AO176" i="2"/>
  <c r="AO436" i="2"/>
  <c r="AO604" i="2"/>
  <c r="AR165" i="2"/>
  <c r="AO379" i="2"/>
  <c r="AO394" i="2"/>
  <c r="AO560" i="2"/>
  <c r="AO124" i="2"/>
  <c r="AO551" i="2"/>
  <c r="AO237" i="2"/>
  <c r="AO545" i="2"/>
  <c r="AO630" i="2"/>
  <c r="AR162" i="2"/>
  <c r="AO81" i="2"/>
  <c r="AO417" i="2"/>
  <c r="AR153" i="2"/>
  <c r="AO347" i="2"/>
  <c r="AO196" i="2"/>
  <c r="AO115" i="2"/>
  <c r="AO228" i="2"/>
  <c r="AO614" i="2"/>
  <c r="AR588" i="2"/>
  <c r="AR86" i="2"/>
  <c r="AR35" i="2"/>
  <c r="AR573" i="2"/>
  <c r="AR61" i="2"/>
  <c r="AR147" i="2"/>
  <c r="AR335" i="2"/>
  <c r="AR579" i="2"/>
  <c r="AR120" i="2"/>
  <c r="AR42" i="2"/>
  <c r="AR232" i="2"/>
  <c r="AR311" i="2"/>
  <c r="AR600" i="2"/>
  <c r="AR247" i="2"/>
  <c r="AR306" i="2"/>
  <c r="AR396" i="2"/>
  <c r="AR606" i="2"/>
  <c r="AR593" i="2"/>
  <c r="AR70" i="2"/>
  <c r="AR90" i="2"/>
  <c r="AR206" i="2"/>
  <c r="AR265" i="2"/>
  <c r="AR543" i="2"/>
  <c r="AQ53" i="2"/>
  <c r="AO411" i="2"/>
  <c r="AR367" i="2"/>
  <c r="AR92" i="2"/>
  <c r="AR148" i="2"/>
  <c r="AR79" i="2"/>
  <c r="AR88" i="2"/>
  <c r="AR607" i="2"/>
  <c r="AR626" i="2"/>
  <c r="AR478" i="2"/>
  <c r="AR126" i="2"/>
  <c r="AR471" i="2"/>
  <c r="AR324" i="2"/>
  <c r="AR242" i="2"/>
  <c r="AR450" i="2"/>
  <c r="AR67" i="2"/>
  <c r="AR97" i="2"/>
  <c r="AR469" i="2"/>
  <c r="AR444" i="2"/>
  <c r="AR615" i="2"/>
  <c r="AR11" i="2"/>
  <c r="AR180" i="2"/>
  <c r="AR223" i="2"/>
  <c r="AR357" i="2"/>
  <c r="AR518" i="2"/>
  <c r="AR538" i="2"/>
  <c r="AR377" i="2"/>
  <c r="AR121" i="2"/>
  <c r="AR40" i="2"/>
  <c r="AR260" i="2"/>
  <c r="AR221" i="2"/>
  <c r="AN54" i="2"/>
  <c r="AQ492" i="2"/>
  <c r="AQ193" i="2"/>
  <c r="AO311" i="2"/>
  <c r="AO594" i="2"/>
  <c r="AO126" i="2"/>
  <c r="AO169" i="2"/>
  <c r="AO456" i="2"/>
  <c r="AO556" i="2"/>
  <c r="AO501" i="2"/>
  <c r="AO320" i="2"/>
  <c r="AO8" i="2"/>
  <c r="AO142" i="2"/>
  <c r="AO55" i="2"/>
  <c r="AO241" i="2"/>
  <c r="AO532" i="2"/>
  <c r="AO162" i="2"/>
  <c r="AO118" i="2"/>
  <c r="AO339" i="2"/>
  <c r="AO444" i="2"/>
  <c r="AO425" i="2"/>
  <c r="AO391" i="2"/>
  <c r="AO193" i="2"/>
  <c r="AO199" i="2"/>
  <c r="AO324" i="2"/>
  <c r="AO581" i="2"/>
  <c r="AO18" i="2"/>
  <c r="AO13" i="2"/>
  <c r="AO59" i="2"/>
  <c r="AO346" i="2"/>
  <c r="AO192" i="2"/>
  <c r="AO434" i="2"/>
  <c r="AO538" i="2"/>
  <c r="AO577" i="2"/>
  <c r="AO19" i="2"/>
  <c r="AO348" i="2"/>
  <c r="AO503" i="2"/>
  <c r="AO304" i="2"/>
  <c r="AO474" i="2"/>
  <c r="AR71" i="2"/>
  <c r="AO65" i="2"/>
  <c r="AO443" i="2"/>
  <c r="AO80" i="2"/>
  <c r="AO312" i="2"/>
  <c r="AO589" i="2"/>
  <c r="AO466" i="2"/>
  <c r="AO227" i="2"/>
  <c r="AO445" i="2"/>
  <c r="AO506" i="2"/>
  <c r="AO533" i="2"/>
  <c r="AR104" i="2"/>
  <c r="AR199" i="2"/>
  <c r="AR397" i="2"/>
  <c r="AR560" i="2"/>
  <c r="AR45" i="2"/>
  <c r="AR269" i="2"/>
  <c r="AR517" i="2"/>
  <c r="AR466" i="2"/>
  <c r="AR344" i="2"/>
  <c r="AR267" i="2"/>
  <c r="AR426" i="2"/>
  <c r="AR578" i="2"/>
  <c r="AR78" i="2"/>
  <c r="AR340" i="2"/>
  <c r="AR177" i="2"/>
  <c r="AR437" i="2"/>
  <c r="AR485" i="2"/>
  <c r="AR60" i="2"/>
  <c r="AR346" i="2"/>
  <c r="AR212" i="2"/>
  <c r="AR447" i="2"/>
  <c r="AR483" i="2"/>
  <c r="AR133" i="2"/>
  <c r="AR431" i="2"/>
  <c r="AR639" i="2"/>
  <c r="AR462" i="2"/>
  <c r="AR383" i="2"/>
  <c r="AR409" i="2"/>
  <c r="AR480" i="2"/>
  <c r="AR586" i="2"/>
  <c r="AR326" i="2"/>
  <c r="AQ467" i="2"/>
  <c r="AQ105" i="2"/>
  <c r="AQ489" i="2"/>
  <c r="AQ49" i="2"/>
  <c r="AQ191" i="2"/>
  <c r="AQ494" i="2"/>
  <c r="AN420" i="2"/>
  <c r="AQ295" i="2"/>
  <c r="AR73" i="2"/>
  <c r="AQ589" i="2"/>
  <c r="AO331" i="2"/>
  <c r="AO590" i="2"/>
  <c r="AP296" i="2"/>
  <c r="AR544" i="2"/>
  <c r="AP7" i="2"/>
  <c r="AP82" i="2"/>
  <c r="AP69" i="2"/>
  <c r="AP144" i="2"/>
  <c r="AP164" i="2"/>
  <c r="AP160" i="2"/>
  <c r="AP75" i="2"/>
  <c r="AP140" i="2"/>
  <c r="AP161" i="2"/>
  <c r="AP77" i="2"/>
  <c r="AP154" i="2"/>
  <c r="AP48" i="2"/>
  <c r="AP384" i="2"/>
  <c r="AP225" i="2"/>
  <c r="AP352" i="2"/>
  <c r="AP410" i="2"/>
  <c r="AP584" i="2"/>
  <c r="AP599" i="2"/>
  <c r="AN28" i="2"/>
  <c r="AN108" i="2"/>
  <c r="AN500" i="2"/>
  <c r="AN551" i="2"/>
  <c r="AN259" i="2"/>
  <c r="AN305" i="2"/>
  <c r="AN416" i="2"/>
  <c r="AN630" i="2"/>
  <c r="AQ133" i="2"/>
  <c r="AP345" i="2"/>
  <c r="AP379" i="2"/>
  <c r="AP235" i="2"/>
  <c r="AP438" i="2"/>
  <c r="AP478" i="2"/>
  <c r="AP511" i="2"/>
  <c r="AP576" i="2"/>
  <c r="AN19" i="2"/>
  <c r="AN78" i="2"/>
  <c r="AN129" i="2"/>
  <c r="AN339" i="2"/>
  <c r="AN196" i="2"/>
  <c r="AN238" i="2"/>
  <c r="AN219" i="2"/>
  <c r="AN476" i="2"/>
  <c r="AN571" i="2"/>
  <c r="AN624" i="2"/>
  <c r="AQ152" i="2"/>
  <c r="AP168" i="2"/>
  <c r="AP68" i="2"/>
  <c r="AP147" i="2"/>
  <c r="AP458" i="2"/>
  <c r="AP179" i="2"/>
  <c r="AP258" i="2"/>
  <c r="AP307" i="2"/>
  <c r="AP407" i="2"/>
  <c r="AP581" i="2"/>
  <c r="AP563" i="2"/>
  <c r="AN14" i="2"/>
  <c r="AN94" i="2"/>
  <c r="AN59" i="2"/>
  <c r="AN36" i="2"/>
  <c r="AN187" i="2"/>
  <c r="AN230" i="2"/>
  <c r="AN320" i="2"/>
  <c r="AN454" i="2"/>
  <c r="AN583" i="2"/>
  <c r="AN595" i="2"/>
  <c r="AP61" i="2"/>
  <c r="AP92" i="2"/>
  <c r="AP42" i="2"/>
  <c r="AP205" i="2"/>
  <c r="AP286" i="2"/>
  <c r="AP214" i="2"/>
  <c r="AP392" i="2"/>
  <c r="AP534" i="2"/>
  <c r="AP527" i="2"/>
  <c r="AN162" i="2"/>
  <c r="AN118" i="2"/>
  <c r="AN90" i="2"/>
  <c r="AN44" i="2"/>
  <c r="AN227" i="2"/>
  <c r="AN318" i="2"/>
  <c r="AN417" i="2"/>
  <c r="AN532" i="2"/>
  <c r="AN562" i="2"/>
  <c r="AP37" i="2"/>
  <c r="AP207" i="2"/>
  <c r="AP242" i="2"/>
  <c r="AP300" i="2"/>
  <c r="AP477" i="2"/>
  <c r="AP539" i="2"/>
  <c r="AP632" i="2"/>
  <c r="AN164" i="2"/>
  <c r="AN124" i="2"/>
  <c r="AN46" i="2"/>
  <c r="AN386" i="2"/>
  <c r="AN282" i="2"/>
  <c r="AN443" i="2"/>
  <c r="AN483" i="2"/>
  <c r="AN570" i="2"/>
  <c r="AN557" i="2"/>
  <c r="AQ378" i="2"/>
  <c r="AP346" i="2"/>
  <c r="AP203" i="2"/>
  <c r="AP262" i="2"/>
  <c r="AP241" i="2"/>
  <c r="AP351" i="2"/>
  <c r="AP505" i="2"/>
  <c r="AP577" i="2"/>
  <c r="AP568" i="2"/>
  <c r="AN374" i="2"/>
  <c r="AN133" i="2"/>
  <c r="AN348" i="2"/>
  <c r="AN199" i="2"/>
  <c r="AN258" i="2"/>
  <c r="AN445" i="2"/>
  <c r="AN436" i="2"/>
  <c r="AN411" i="2"/>
  <c r="AN607" i="2"/>
  <c r="AQ162" i="2"/>
  <c r="AQ73" i="2"/>
  <c r="AQ60" i="2"/>
  <c r="AP158" i="2"/>
  <c r="AP110" i="2"/>
  <c r="AP40" i="2"/>
  <c r="AP494" i="2"/>
  <c r="AP213" i="2"/>
  <c r="AP236" i="2"/>
  <c r="AP361" i="2"/>
  <c r="AP601" i="2"/>
  <c r="AP606" i="2"/>
  <c r="AP620" i="2"/>
  <c r="AN66" i="2"/>
  <c r="AN119" i="2"/>
  <c r="AN341" i="2"/>
  <c r="AN379" i="2"/>
  <c r="AN248" i="2"/>
  <c r="AQ418" i="2"/>
  <c r="AP420" i="2"/>
  <c r="AR296" i="2"/>
  <c r="AQ297" i="2"/>
  <c r="AP370" i="2"/>
  <c r="AP88" i="2"/>
  <c r="AP72" i="2"/>
  <c r="AP85" i="2"/>
  <c r="AP163" i="2"/>
  <c r="AP159" i="2"/>
  <c r="AP115" i="2"/>
  <c r="AP146" i="2"/>
  <c r="AP67" i="2"/>
  <c r="AP76" i="2"/>
  <c r="AP153" i="2"/>
  <c r="AP150" i="2"/>
  <c r="AP201" i="2"/>
  <c r="AP221" i="2"/>
  <c r="AP390" i="2"/>
  <c r="AP429" i="2"/>
  <c r="AP574" i="2"/>
  <c r="AP327" i="2"/>
  <c r="AN73" i="2"/>
  <c r="AN111" i="2"/>
  <c r="AN42" i="2"/>
  <c r="AN360" i="2"/>
  <c r="AN235" i="2"/>
  <c r="AN311" i="2"/>
  <c r="AN333" i="2"/>
  <c r="AN394" i="2"/>
  <c r="AN527" i="2"/>
  <c r="AN556" i="2"/>
  <c r="AQ9" i="2"/>
  <c r="AQ140" i="2"/>
  <c r="AQ48" i="2"/>
  <c r="AP467" i="2"/>
  <c r="AP189" i="2"/>
  <c r="AP261" i="2"/>
  <c r="AP313" i="2"/>
  <c r="AP514" i="2"/>
  <c r="AP607" i="2"/>
  <c r="AP569" i="2"/>
  <c r="AN18" i="2"/>
  <c r="AN125" i="2"/>
  <c r="AN134" i="2"/>
  <c r="AN47" i="2"/>
  <c r="AN170" i="2"/>
  <c r="AN241" i="2"/>
  <c r="AN215" i="2"/>
  <c r="AN449" i="2"/>
  <c r="AN586" i="2"/>
  <c r="AN598" i="2"/>
  <c r="AQ155" i="2"/>
  <c r="AQ115" i="2"/>
  <c r="AP167" i="2"/>
  <c r="AP123" i="2"/>
  <c r="AP57" i="2"/>
  <c r="AP52" i="2"/>
  <c r="AP173" i="2"/>
  <c r="AP255" i="2"/>
  <c r="AP441" i="2"/>
  <c r="AP485" i="2"/>
  <c r="AP510" i="2"/>
  <c r="AP621" i="2"/>
  <c r="AN17" i="2"/>
  <c r="AN97" i="2"/>
  <c r="AN53" i="2"/>
  <c r="AN346" i="2"/>
  <c r="AN198" i="2"/>
  <c r="AN286" i="2"/>
  <c r="AN364" i="2"/>
  <c r="AN428" i="2"/>
  <c r="AN580" i="2"/>
  <c r="AN564" i="2"/>
  <c r="AP64" i="2"/>
  <c r="AP143" i="2"/>
  <c r="AP499" i="2"/>
  <c r="AP182" i="2"/>
  <c r="AP245" i="2"/>
  <c r="AP324" i="2"/>
  <c r="AP450" i="2"/>
  <c r="AP530" i="2"/>
  <c r="AP560" i="2"/>
  <c r="AN165" i="2"/>
  <c r="AN77" i="2"/>
  <c r="AN55" i="2"/>
  <c r="AN469" i="2"/>
  <c r="AN186" i="2"/>
  <c r="AN265" i="2"/>
  <c r="AN312" i="2"/>
  <c r="AN505" i="2"/>
  <c r="AN577" i="2"/>
  <c r="AN634" i="2"/>
  <c r="AP502" i="2"/>
  <c r="AP178" i="2"/>
  <c r="AP263" i="2"/>
  <c r="AP323" i="2"/>
  <c r="AP452" i="2"/>
  <c r="AP615" i="2"/>
  <c r="AP628" i="2"/>
  <c r="AN8" i="2"/>
  <c r="AN126" i="2"/>
  <c r="AN148" i="2"/>
  <c r="AN338" i="2"/>
  <c r="AN268" i="2"/>
  <c r="AN240" i="2"/>
  <c r="AN298" i="2"/>
  <c r="AN448" i="2"/>
  <c r="AN582" i="2"/>
  <c r="AN597" i="2"/>
  <c r="AQ64" i="2"/>
  <c r="AQ88" i="2"/>
  <c r="AP53" i="2"/>
  <c r="AP294" i="2"/>
  <c r="AP285" i="2"/>
  <c r="AP357" i="2"/>
  <c r="AP447" i="2"/>
  <c r="AP424" i="2"/>
  <c r="AP570" i="2"/>
  <c r="AP622" i="2"/>
  <c r="AN370" i="2"/>
  <c r="AN91" i="2"/>
  <c r="AN48" i="2"/>
  <c r="AN289" i="2"/>
  <c r="AN273" i="2"/>
  <c r="AN352" i="2"/>
  <c r="AN414" i="2"/>
  <c r="AN533" i="2"/>
  <c r="AN611" i="2"/>
  <c r="AQ165" i="2"/>
  <c r="AQ134" i="2"/>
  <c r="AP157" i="2"/>
  <c r="AP121" i="2"/>
  <c r="AP465" i="2"/>
  <c r="AP170" i="2"/>
  <c r="AP176" i="2"/>
  <c r="AP249" i="2"/>
  <c r="AP218" i="2"/>
  <c r="AP417" i="2"/>
  <c r="AP546" i="2"/>
  <c r="AP631" i="2"/>
  <c r="AN371" i="2"/>
  <c r="AN89" i="2"/>
  <c r="AN471" i="2"/>
  <c r="AN385" i="2"/>
  <c r="AN295" i="2"/>
  <c r="AO73" i="2"/>
  <c r="AO454" i="2"/>
  <c r="AN591" i="2"/>
  <c r="AN296" i="2"/>
  <c r="AP419" i="2"/>
  <c r="AR331" i="2"/>
  <c r="AP24" i="2"/>
  <c r="AP9" i="2"/>
  <c r="AP132" i="2"/>
  <c r="AR358" i="2"/>
  <c r="AR454" i="2"/>
  <c r="AP20" i="2"/>
  <c r="AP126" i="2"/>
  <c r="AP127" i="2"/>
  <c r="AP12" i="2"/>
  <c r="AP166" i="2"/>
  <c r="AP118" i="2"/>
  <c r="AP51" i="2"/>
  <c r="AP372" i="2"/>
  <c r="AP96" i="2"/>
  <c r="AP152" i="2"/>
  <c r="AP501" i="2"/>
  <c r="AP186" i="2"/>
  <c r="AP172" i="2"/>
  <c r="AP244" i="2"/>
  <c r="AP312" i="2"/>
  <c r="AP403" i="2"/>
  <c r="AP613" i="2"/>
  <c r="AP623" i="2"/>
  <c r="AN7" i="2"/>
  <c r="AN82" i="2"/>
  <c r="AN458" i="2"/>
  <c r="AN179" i="2"/>
  <c r="AN222" i="2"/>
  <c r="AN329" i="2"/>
  <c r="AN450" i="2"/>
  <c r="AN482" i="2"/>
  <c r="AN540" i="2"/>
  <c r="AN632" i="2"/>
  <c r="AQ139" i="2"/>
  <c r="AP340" i="2"/>
  <c r="AP359" i="2"/>
  <c r="AP267" i="2"/>
  <c r="AP445" i="2"/>
  <c r="AP426" i="2"/>
  <c r="AP572" i="2"/>
  <c r="AP625" i="2"/>
  <c r="AN21" i="2"/>
  <c r="AN101" i="2"/>
  <c r="AN504" i="2"/>
  <c r="AN149" i="2"/>
  <c r="AN203" i="2"/>
  <c r="AN288" i="2"/>
  <c r="AN389" i="2"/>
  <c r="AN432" i="2"/>
  <c r="AN615" i="2"/>
  <c r="AN592" i="2"/>
  <c r="AQ69" i="2"/>
  <c r="AQ118" i="2"/>
  <c r="AP15" i="2"/>
  <c r="AP78" i="2"/>
  <c r="AP60" i="2"/>
  <c r="AP466" i="2"/>
  <c r="AP171" i="2"/>
  <c r="AP281" i="2"/>
  <c r="AP318" i="2"/>
  <c r="AP400" i="2"/>
  <c r="AP529" i="2"/>
  <c r="AP638" i="2"/>
  <c r="AN20" i="2"/>
  <c r="AN100" i="2"/>
  <c r="AN492" i="2"/>
  <c r="AN208" i="2"/>
  <c r="AN276" i="2"/>
  <c r="AN246" i="2"/>
  <c r="AN357" i="2"/>
  <c r="AN402" i="2"/>
  <c r="AN518" i="2"/>
  <c r="AN622" i="2"/>
  <c r="AP119" i="2"/>
  <c r="AP84" i="2"/>
  <c r="AP41" i="2"/>
  <c r="AP185" i="2"/>
  <c r="AP250" i="2"/>
  <c r="AP437" i="2"/>
  <c r="AP481" i="2"/>
  <c r="AP543" i="2"/>
  <c r="AP594" i="2"/>
  <c r="AN168" i="2"/>
  <c r="AN76" i="2"/>
  <c r="AN50" i="2"/>
  <c r="AN342" i="2"/>
  <c r="AN195" i="2"/>
  <c r="AN285" i="2"/>
  <c r="AN447" i="2"/>
  <c r="AN424" i="2"/>
  <c r="AN573" i="2"/>
  <c r="AN561" i="2"/>
  <c r="AP387" i="2"/>
  <c r="AP291" i="2"/>
  <c r="AP257" i="2"/>
  <c r="AP440" i="2"/>
  <c r="AP476" i="2"/>
  <c r="AP525" i="2"/>
  <c r="AP595" i="2"/>
  <c r="AN12" i="2"/>
  <c r="AN79" i="2"/>
  <c r="AN49" i="2"/>
  <c r="AN292" i="2"/>
  <c r="AN264" i="2"/>
  <c r="AN316" i="2"/>
  <c r="AN423" i="2"/>
  <c r="AN536" i="2"/>
  <c r="AN588" i="2"/>
  <c r="AN625" i="2"/>
  <c r="AQ127" i="2"/>
  <c r="AQ498" i="2"/>
  <c r="AP496" i="2"/>
  <c r="AP211" i="2"/>
  <c r="AP256" i="2"/>
  <c r="AP388" i="2"/>
  <c r="AP431" i="2"/>
  <c r="AP402" i="2"/>
  <c r="AP518" i="2"/>
  <c r="AN155" i="2"/>
  <c r="AN376" i="2"/>
  <c r="AN139" i="2"/>
  <c r="AN490" i="2"/>
  <c r="AN213" i="2"/>
  <c r="AN254" i="2"/>
  <c r="AN365" i="2"/>
  <c r="AN429" i="2"/>
  <c r="AN519" i="2"/>
  <c r="AN599" i="2"/>
  <c r="AQ168" i="2"/>
  <c r="AP63" i="2"/>
  <c r="AP124" i="2"/>
  <c r="AP342" i="2"/>
  <c r="AP200" i="2"/>
  <c r="AP251" i="2"/>
  <c r="AP233" i="2"/>
  <c r="AP215" i="2"/>
  <c r="AP433" i="2"/>
  <c r="AP515" i="2"/>
  <c r="AP564" i="2"/>
  <c r="AN10" i="2"/>
  <c r="AN128" i="2"/>
  <c r="AN344" i="2"/>
  <c r="AN197" i="2"/>
  <c r="AO505" i="2"/>
  <c r="AP23" i="2"/>
  <c r="AP99" i="2"/>
  <c r="AP131" i="2"/>
  <c r="AP19" i="2"/>
  <c r="AP95" i="2"/>
  <c r="AP129" i="2"/>
  <c r="AP165" i="2"/>
  <c r="AP79" i="2"/>
  <c r="AP47" i="2"/>
  <c r="AP11" i="2"/>
  <c r="AP59" i="2"/>
  <c r="AP151" i="2"/>
  <c r="AP43" i="2"/>
  <c r="AP192" i="2"/>
  <c r="AP243" i="2"/>
  <c r="AP219" i="2"/>
  <c r="AP322" i="2"/>
  <c r="AP451" i="2"/>
  <c r="AP509" i="2"/>
  <c r="AP557" i="2"/>
  <c r="AN68" i="2"/>
  <c r="AN85" i="2"/>
  <c r="AN177" i="2"/>
  <c r="AN433" i="2"/>
  <c r="AN453" i="2"/>
  <c r="AN530" i="2"/>
  <c r="AQ30" i="2"/>
  <c r="AQ80" i="2"/>
  <c r="AP470" i="2"/>
  <c r="AP381" i="2"/>
  <c r="AP287" i="2"/>
  <c r="AP216" i="2"/>
  <c r="AP404" i="2"/>
  <c r="AP578" i="2"/>
  <c r="AP596" i="2"/>
  <c r="AN24" i="2"/>
  <c r="AN104" i="2"/>
  <c r="AN496" i="2"/>
  <c r="AN211" i="2"/>
  <c r="AN200" i="2"/>
  <c r="AN256" i="2"/>
  <c r="AN301" i="2"/>
  <c r="AN412" i="2"/>
  <c r="AN521" i="2"/>
  <c r="AN626" i="2"/>
  <c r="AQ130" i="2"/>
  <c r="AP22" i="2"/>
  <c r="AP125" i="2"/>
  <c r="AP55" i="2"/>
  <c r="AP343" i="2"/>
  <c r="AP190" i="2"/>
  <c r="AP266" i="2"/>
  <c r="AP421" i="2"/>
  <c r="AP484" i="2"/>
  <c r="AP542" i="2"/>
  <c r="AP558" i="2"/>
  <c r="AN368" i="2"/>
  <c r="AN103" i="2"/>
  <c r="AN33" i="2"/>
  <c r="AN194" i="2"/>
  <c r="AN362" i="2"/>
  <c r="AN350" i="2"/>
  <c r="AN507" i="2"/>
  <c r="AN612" i="2"/>
  <c r="AN636" i="2"/>
  <c r="AP122" i="2"/>
  <c r="AP56" i="2"/>
  <c r="AP463" i="2"/>
  <c r="AP188" i="2"/>
  <c r="AP278" i="2"/>
  <c r="AP315" i="2"/>
  <c r="AP396" i="2"/>
  <c r="AP519" i="2"/>
  <c r="AP635" i="2"/>
  <c r="AN16" i="2"/>
  <c r="AN96" i="2"/>
  <c r="AN488" i="2"/>
  <c r="AN290" i="2"/>
  <c r="AN272" i="2"/>
  <c r="AN243" i="2"/>
  <c r="AN220" i="2"/>
  <c r="AN398" i="2"/>
  <c r="AN547" i="2"/>
  <c r="AN325" i="2"/>
  <c r="AP206" i="2"/>
  <c r="AP265" i="2"/>
  <c r="AP275" i="2"/>
  <c r="AP328" i="2"/>
  <c r="AP454" i="2"/>
  <c r="AP580" i="2"/>
  <c r="AP592" i="2"/>
  <c r="AN378" i="2"/>
  <c r="AN92" i="2"/>
  <c r="AN487" i="2"/>
  <c r="AN202" i="2"/>
  <c r="AN267" i="2"/>
  <c r="AN422" i="2"/>
  <c r="AN535" i="2"/>
  <c r="AN415" i="2"/>
  <c r="AN618" i="2"/>
  <c r="AQ166" i="2"/>
  <c r="AQ62" i="2"/>
  <c r="AQ129" i="2"/>
  <c r="AQ44" i="2"/>
  <c r="AQ358" i="2"/>
  <c r="AP503" i="2"/>
  <c r="AP194" i="2"/>
  <c r="AP232" i="2"/>
  <c r="AP311" i="2"/>
  <c r="AP411" i="2"/>
  <c r="AP517" i="2"/>
  <c r="AP614" i="2"/>
  <c r="AN154" i="2"/>
  <c r="AN110" i="2"/>
  <c r="AN83" i="2"/>
  <c r="AN460" i="2"/>
  <c r="AN172" i="2"/>
  <c r="AN277" i="2"/>
  <c r="AN306" i="2"/>
  <c r="AN406" i="2"/>
  <c r="AN522" i="2"/>
  <c r="AN593" i="2"/>
  <c r="AQ16" i="2"/>
  <c r="AQ96" i="2"/>
  <c r="AQ382" i="2"/>
  <c r="AP70" i="2"/>
  <c r="AP90" i="2"/>
  <c r="AP50" i="2"/>
  <c r="AP290" i="2"/>
  <c r="AP282" i="2"/>
  <c r="AP317" i="2"/>
  <c r="AP443" i="2"/>
  <c r="AP483" i="2"/>
  <c r="AP567" i="2"/>
  <c r="AP566" i="2"/>
  <c r="AN367" i="2"/>
  <c r="AN88" i="2"/>
  <c r="AN34" i="2"/>
  <c r="AN334" i="2"/>
  <c r="AN269" i="2"/>
  <c r="AN221" i="2"/>
  <c r="AN410" i="2"/>
  <c r="AN526" i="2"/>
  <c r="AP591" i="2"/>
  <c r="AP30" i="2"/>
  <c r="AP102" i="2"/>
  <c r="AP460" i="2"/>
  <c r="AP26" i="2"/>
  <c r="AP98" i="2"/>
  <c r="AP457" i="2"/>
  <c r="AP71" i="2"/>
  <c r="AP97" i="2"/>
  <c r="AP149" i="2"/>
  <c r="AP374" i="2"/>
  <c r="AP130" i="2"/>
  <c r="AP35" i="2"/>
  <c r="AP386" i="2"/>
  <c r="AP276" i="2"/>
  <c r="AP330" i="2"/>
  <c r="AP408" i="2"/>
  <c r="AP475" i="2"/>
  <c r="AP541" i="2"/>
  <c r="AP597" i="2"/>
  <c r="AN15" i="2"/>
  <c r="AN132" i="2"/>
  <c r="AN466" i="2"/>
  <c r="AN381" i="2"/>
  <c r="AN242" i="2"/>
  <c r="AN217" i="2"/>
  <c r="AN400" i="2"/>
  <c r="AN544" i="2"/>
  <c r="AN581" i="2"/>
  <c r="AQ153" i="2"/>
  <c r="AQ109" i="2"/>
  <c r="AP347" i="2"/>
  <c r="AP196" i="2"/>
  <c r="AP283" i="2"/>
  <c r="AP365" i="2"/>
  <c r="AP425" i="2"/>
  <c r="AP571" i="2"/>
  <c r="AP593" i="2"/>
  <c r="AN375" i="2"/>
  <c r="AN107" i="2"/>
  <c r="AN38" i="2"/>
  <c r="AN205" i="2"/>
  <c r="AN232" i="2"/>
  <c r="AN304" i="2"/>
  <c r="AN353" i="2"/>
  <c r="AN456" i="2"/>
  <c r="AN545" i="2"/>
  <c r="AN600" i="2"/>
  <c r="AQ71" i="2"/>
  <c r="AQ470" i="2"/>
  <c r="AP21" i="2"/>
  <c r="AP105" i="2"/>
  <c r="AP493" i="2"/>
  <c r="AP552" i="2"/>
  <c r="AP198" i="2"/>
  <c r="AP224" i="2"/>
  <c r="AP306" i="2"/>
  <c r="AP395" i="2"/>
  <c r="AP586" i="2"/>
  <c r="AP554" i="2"/>
  <c r="AN65" i="2"/>
  <c r="AN137" i="2"/>
  <c r="AN495" i="2"/>
  <c r="AN550" i="2"/>
  <c r="AN284" i="2"/>
  <c r="AN349" i="2"/>
  <c r="AN506" i="2"/>
  <c r="AN474" i="2"/>
  <c r="AN524" i="2"/>
  <c r="AP18" i="2"/>
  <c r="AP94" i="2"/>
  <c r="AP54" i="2"/>
  <c r="AP339" i="2"/>
  <c r="AP293" i="2"/>
  <c r="AP260" i="2"/>
  <c r="AP444" i="2"/>
  <c r="AP480" i="2"/>
  <c r="AP532" i="2"/>
  <c r="AP598" i="2"/>
  <c r="AN80" i="2"/>
  <c r="AN99" i="2"/>
  <c r="AN503" i="2"/>
  <c r="AN294" i="2"/>
  <c r="AN279" i="2"/>
  <c r="AN356" i="2"/>
  <c r="AN388" i="2"/>
  <c r="AN603" i="2"/>
  <c r="AN605" i="2"/>
  <c r="AN629" i="2"/>
  <c r="AP180" i="2"/>
  <c r="AP217" i="2"/>
  <c r="AP301" i="2"/>
  <c r="AP364" i="2"/>
  <c r="AP428" i="2"/>
  <c r="AP573" i="2"/>
  <c r="AP626" i="2"/>
  <c r="AN373" i="2"/>
  <c r="AN130" i="2"/>
  <c r="AN461" i="2"/>
  <c r="AN193" i="2"/>
  <c r="AN278" i="2"/>
  <c r="AN303" i="2"/>
  <c r="AN391" i="2"/>
  <c r="AN539" i="2"/>
  <c r="AN614" i="2"/>
  <c r="AQ77" i="2"/>
  <c r="AQ141" i="2"/>
  <c r="AP491" i="2"/>
  <c r="AP210" i="2"/>
  <c r="AP284" i="2"/>
  <c r="AP332" i="2"/>
  <c r="AP506" i="2"/>
  <c r="AP548" i="2"/>
  <c r="AP553" i="2"/>
  <c r="AN157" i="2"/>
  <c r="AN117" i="2"/>
  <c r="AN39" i="2"/>
  <c r="AN501" i="2"/>
  <c r="AN552" i="2"/>
  <c r="AN251" i="2"/>
  <c r="AN322" i="2"/>
  <c r="AN434" i="2"/>
  <c r="AN528" i="2"/>
  <c r="AN627" i="2"/>
  <c r="AQ19" i="2"/>
  <c r="AQ99" i="2"/>
  <c r="AP371" i="2"/>
  <c r="AP89" i="2"/>
  <c r="AP492" i="2"/>
  <c r="AP208" i="2"/>
  <c r="AP248" i="2"/>
  <c r="AP423" i="2"/>
  <c r="AP427" i="2"/>
  <c r="AP398" i="2"/>
  <c r="AP605" i="2"/>
  <c r="AN151" i="2"/>
  <c r="AN369" i="2"/>
  <c r="AN142" i="2"/>
  <c r="AN150" i="2"/>
  <c r="AN207" i="2"/>
  <c r="AR295" i="2"/>
  <c r="AO388" i="2"/>
  <c r="AR589" i="2"/>
  <c r="AR590" i="2"/>
  <c r="AP29" i="2"/>
  <c r="AP113" i="2"/>
  <c r="AP25" i="2"/>
  <c r="AP109" i="2"/>
  <c r="AP497" i="2"/>
  <c r="AP8" i="2"/>
  <c r="AP100" i="2"/>
  <c r="AP504" i="2"/>
  <c r="AP156" i="2"/>
  <c r="AP377" i="2"/>
  <c r="AP93" i="2"/>
  <c r="AP148" i="2"/>
  <c r="AP382" i="2"/>
  <c r="AP237" i="2"/>
  <c r="AP442" i="2"/>
  <c r="AP482" i="2"/>
  <c r="AP507" i="2"/>
  <c r="AP582" i="2"/>
  <c r="AN23" i="2"/>
  <c r="AN372" i="2"/>
  <c r="AN131" i="2"/>
  <c r="AN343" i="2"/>
  <c r="AN244" i="2"/>
  <c r="AN440" i="2"/>
  <c r="AN480" i="2"/>
  <c r="AN574" i="2"/>
  <c r="AN628" i="2"/>
  <c r="AQ156" i="2"/>
  <c r="AQ112" i="2"/>
  <c r="AQ43" i="2"/>
  <c r="AP184" i="2"/>
  <c r="AP209" i="2"/>
  <c r="AP238" i="2"/>
  <c r="AP309" i="2"/>
  <c r="AP399" i="2"/>
  <c r="AP610" i="2"/>
  <c r="AP565" i="2"/>
  <c r="AN69" i="2"/>
  <c r="AN144" i="2"/>
  <c r="AN182" i="2"/>
  <c r="AN287" i="2"/>
  <c r="AN455" i="2"/>
  <c r="AN478" i="2"/>
  <c r="AN534" i="2"/>
  <c r="AQ8" i="2"/>
  <c r="AP81" i="2"/>
  <c r="AP108" i="2"/>
  <c r="AP31" i="2"/>
  <c r="AP383" i="2"/>
  <c r="AP223" i="2"/>
  <c r="AP314" i="2"/>
  <c r="AP354" i="2"/>
  <c r="AP435" i="2"/>
  <c r="AP549" i="2"/>
  <c r="AP633" i="2"/>
  <c r="AN75" i="2"/>
  <c r="AN143" i="2"/>
  <c r="AN37" i="2"/>
  <c r="AN173" i="2"/>
  <c r="AN231" i="2"/>
  <c r="AN321" i="2"/>
  <c r="AN477" i="2"/>
  <c r="AN510" i="2"/>
  <c r="AP17" i="2"/>
  <c r="AP101" i="2"/>
  <c r="AP489" i="2"/>
  <c r="AP212" i="2"/>
  <c r="AP270" i="2"/>
  <c r="AP277" i="2"/>
  <c r="AP302" i="2"/>
  <c r="AP449" i="2"/>
  <c r="AP583" i="2"/>
  <c r="AP326" i="2"/>
  <c r="AN61" i="2"/>
  <c r="AN93" i="2"/>
  <c r="AN491" i="2"/>
  <c r="AN271" i="2"/>
  <c r="AN366" i="2"/>
  <c r="AN602" i="2"/>
  <c r="AN392" i="2"/>
  <c r="AN520" i="2"/>
  <c r="AP500" i="2"/>
  <c r="AP551" i="2"/>
  <c r="AP259" i="2"/>
  <c r="AP350" i="2"/>
  <c r="AP536" i="2"/>
  <c r="AP405" i="2"/>
  <c r="AP521" i="2"/>
  <c r="AN159" i="2"/>
  <c r="AN74" i="2"/>
  <c r="AN146" i="2"/>
  <c r="AN494" i="2"/>
  <c r="AN181" i="2"/>
  <c r="AN260" i="2"/>
  <c r="AN390" i="2"/>
  <c r="AN601" i="2"/>
  <c r="AN529" i="2"/>
  <c r="AN555" i="2"/>
  <c r="AQ17" i="2"/>
  <c r="AQ76" i="2"/>
  <c r="AP34" i="2"/>
  <c r="AP193" i="2"/>
  <c r="AP239" i="2"/>
  <c r="AP321" i="2"/>
  <c r="AP473" i="2"/>
  <c r="AP533" i="2"/>
  <c r="AP562" i="2"/>
  <c r="AN160" i="2"/>
  <c r="AN120" i="2"/>
  <c r="AN35" i="2"/>
  <c r="AN174" i="2"/>
  <c r="AN336" i="2"/>
  <c r="AN280" i="2"/>
  <c r="AN439" i="2"/>
  <c r="AN479" i="2"/>
  <c r="AN514" i="2"/>
  <c r="AN554" i="2"/>
  <c r="AQ374" i="2"/>
  <c r="AQ102" i="2"/>
  <c r="AQ487" i="2"/>
  <c r="AQ289" i="2"/>
  <c r="AP13" i="2"/>
  <c r="AP128" i="2"/>
  <c r="AP49" i="2"/>
  <c r="AP191" i="2"/>
  <c r="AP222" i="2"/>
  <c r="AP304" i="2"/>
  <c r="AP401" i="2"/>
  <c r="AP618" i="2"/>
  <c r="AP612" i="2"/>
  <c r="AN30" i="2"/>
  <c r="AN106" i="2"/>
  <c r="AN145" i="2"/>
  <c r="AN457" i="2"/>
  <c r="AN190" i="2"/>
  <c r="AR419" i="2"/>
  <c r="AN589" i="2"/>
  <c r="AP376" i="2"/>
  <c r="AP116" i="2"/>
  <c r="AP369" i="2"/>
  <c r="AP112" i="2"/>
  <c r="AP80" i="2"/>
  <c r="AP134" i="2"/>
  <c r="AP155" i="2"/>
  <c r="AP111" i="2"/>
  <c r="AP139" i="2"/>
  <c r="AP28" i="2"/>
  <c r="AP471" i="2"/>
  <c r="AP385" i="2"/>
  <c r="AP264" i="2"/>
  <c r="AP316" i="2"/>
  <c r="AP453" i="2"/>
  <c r="AP609" i="2"/>
  <c r="AP579" i="2"/>
  <c r="AN22" i="2"/>
  <c r="AN98" i="2"/>
  <c r="AN141" i="2"/>
  <c r="AN387" i="2"/>
  <c r="AN249" i="2"/>
  <c r="AN361" i="2"/>
  <c r="AN395" i="2"/>
  <c r="AN608" i="2"/>
  <c r="AN558" i="2"/>
  <c r="AQ159" i="2"/>
  <c r="AP39" i="2"/>
  <c r="AP288" i="2"/>
  <c r="AP226" i="2"/>
  <c r="AP298" i="2"/>
  <c r="AP363" i="2"/>
  <c r="AP537" i="2"/>
  <c r="AP528" i="2"/>
  <c r="AP637" i="2"/>
  <c r="AN64" i="2"/>
  <c r="AN147" i="2"/>
  <c r="AN41" i="2"/>
  <c r="AN359" i="2"/>
  <c r="AN234" i="2"/>
  <c r="AN300" i="2"/>
  <c r="AN481" i="2"/>
  <c r="AN515" i="2"/>
  <c r="AN517" i="2"/>
  <c r="AQ26" i="2"/>
  <c r="AQ83" i="2"/>
  <c r="AQ47" i="2"/>
  <c r="AP375" i="2"/>
  <c r="AP138" i="2"/>
  <c r="AP468" i="2"/>
  <c r="AP174" i="2"/>
  <c r="AP272" i="2"/>
  <c r="AP362" i="2"/>
  <c r="AP456" i="2"/>
  <c r="AP416" i="2"/>
  <c r="AP531" i="2"/>
  <c r="AN167" i="2"/>
  <c r="AN67" i="2"/>
  <c r="AN57" i="2"/>
  <c r="AN502" i="2"/>
  <c r="AN188" i="2"/>
  <c r="AN281" i="2"/>
  <c r="AN331" i="2"/>
  <c r="AN452" i="2"/>
  <c r="AN578" i="2"/>
  <c r="AN572" i="2"/>
  <c r="AP16" i="2"/>
  <c r="AP104" i="2"/>
  <c r="AP459" i="2"/>
  <c r="AP175" i="2"/>
  <c r="AP220" i="2"/>
  <c r="AP305" i="2"/>
  <c r="AP389" i="2"/>
  <c r="AP432" i="2"/>
  <c r="AP547" i="2"/>
  <c r="AP630" i="2"/>
  <c r="AN377" i="2"/>
  <c r="AN140" i="2"/>
  <c r="AN32" i="2"/>
  <c r="AN185" i="2"/>
  <c r="AN225" i="2"/>
  <c r="AN310" i="2"/>
  <c r="AN473" i="2"/>
  <c r="AN543" i="2"/>
  <c r="AN616" i="2"/>
  <c r="AP38" i="2"/>
  <c r="AP197" i="2"/>
  <c r="AP253" i="2"/>
  <c r="AP319" i="2"/>
  <c r="AP415" i="2"/>
  <c r="AP520" i="2"/>
  <c r="AP545" i="2"/>
  <c r="AN158" i="2"/>
  <c r="AN114" i="2"/>
  <c r="AN87" i="2"/>
  <c r="AN40" i="2"/>
  <c r="AN358" i="2"/>
  <c r="AN224" i="2"/>
  <c r="AN315" i="2"/>
  <c r="AN413" i="2"/>
  <c r="AN525" i="2"/>
  <c r="AN327" i="2"/>
  <c r="AQ20" i="2"/>
  <c r="AQ93" i="2"/>
  <c r="AP44" i="2"/>
  <c r="AP498" i="2"/>
  <c r="AP181" i="2"/>
  <c r="AP252" i="2"/>
  <c r="AP331" i="2"/>
  <c r="AP406" i="2"/>
  <c r="AP608" i="2"/>
  <c r="AP624" i="2"/>
  <c r="AN70" i="2"/>
  <c r="AN123" i="2"/>
  <c r="AN345" i="2"/>
  <c r="AN382" i="2"/>
  <c r="AN253" i="2"/>
  <c r="AN229" i="2"/>
  <c r="AN317" i="2"/>
  <c r="AN438" i="2"/>
  <c r="AN576" i="2"/>
  <c r="AN639" i="2"/>
  <c r="AQ75" i="2"/>
  <c r="AQ85" i="2"/>
  <c r="AQ463" i="2"/>
  <c r="AP373" i="2"/>
  <c r="AP91" i="2"/>
  <c r="AP487" i="2"/>
  <c r="AP202" i="2"/>
  <c r="AP273" i="2"/>
  <c r="AP349" i="2"/>
  <c r="AP602" i="2"/>
  <c r="AP611" i="2"/>
  <c r="AP600" i="2"/>
  <c r="AN153" i="2"/>
  <c r="AN113" i="2"/>
  <c r="AN31" i="2"/>
  <c r="AN497" i="2"/>
  <c r="AN590" i="2"/>
  <c r="AN297" i="2"/>
  <c r="AO419" i="2"/>
  <c r="AP62" i="2"/>
  <c r="AP83" i="2"/>
  <c r="AP73" i="2"/>
  <c r="AP145" i="2"/>
  <c r="AP378" i="2"/>
  <c r="AP133" i="2"/>
  <c r="AP162" i="2"/>
  <c r="AP114" i="2"/>
  <c r="AP27" i="2"/>
  <c r="AP344" i="2"/>
  <c r="AP177" i="2"/>
  <c r="AP269" i="2"/>
  <c r="AP422" i="2"/>
  <c r="AP430" i="2"/>
  <c r="AP575" i="2"/>
  <c r="AP629" i="2"/>
  <c r="AN25" i="2"/>
  <c r="AN105" i="2"/>
  <c r="AN459" i="2"/>
  <c r="AN489" i="2"/>
  <c r="AN206" i="2"/>
  <c r="AN223" i="2"/>
  <c r="AN351" i="2"/>
  <c r="AN537" i="2"/>
  <c r="AN617" i="2"/>
  <c r="AN326" i="2"/>
  <c r="AQ7" i="2"/>
  <c r="AP33" i="2"/>
  <c r="AP360" i="2"/>
  <c r="AP274" i="2"/>
  <c r="AP333" i="2"/>
  <c r="AP394" i="2"/>
  <c r="AP393" i="2"/>
  <c r="AP538" i="2"/>
  <c r="AP639" i="2"/>
  <c r="AN71" i="2"/>
  <c r="AN127" i="2"/>
  <c r="AN463" i="2"/>
  <c r="AN171" i="2"/>
  <c r="AN283" i="2"/>
  <c r="AN323" i="2"/>
  <c r="AN396" i="2"/>
  <c r="AN584" i="2"/>
  <c r="AN575" i="2"/>
  <c r="AQ29" i="2"/>
  <c r="AQ82" i="2"/>
  <c r="AP65" i="2"/>
  <c r="AP137" i="2"/>
  <c r="AP341" i="2"/>
  <c r="AP169" i="2"/>
  <c r="AP229" i="2"/>
  <c r="AP434" i="2"/>
  <c r="AP474" i="2"/>
  <c r="AP540" i="2"/>
  <c r="AP508" i="2"/>
  <c r="AN166" i="2"/>
  <c r="AN122" i="2"/>
  <c r="AN60" i="2"/>
  <c r="AN51" i="2"/>
  <c r="AN291" i="2"/>
  <c r="AN236" i="2"/>
  <c r="AN299" i="2"/>
  <c r="AN472" i="2"/>
  <c r="AN542" i="2"/>
  <c r="AN620" i="2"/>
  <c r="AP368" i="2"/>
  <c r="AP141" i="2"/>
  <c r="AP464" i="2"/>
  <c r="AP183" i="2"/>
  <c r="AP268" i="2"/>
  <c r="AP353" i="2"/>
  <c r="AP603" i="2"/>
  <c r="AP412" i="2"/>
  <c r="AP524" i="2"/>
  <c r="AN163" i="2"/>
  <c r="AN63" i="2"/>
  <c r="AN84" i="2"/>
  <c r="AN498" i="2"/>
  <c r="AN178" i="2"/>
  <c r="AN266" i="2"/>
  <c r="AN355" i="2"/>
  <c r="AN513" i="2"/>
  <c r="AN568" i="2"/>
  <c r="AN559" i="2"/>
  <c r="AP495" i="2"/>
  <c r="AP550" i="2"/>
  <c r="AP228" i="2"/>
  <c r="AP329" i="2"/>
  <c r="AP455" i="2"/>
  <c r="AP544" i="2"/>
  <c r="AP556" i="2"/>
  <c r="AN161" i="2"/>
  <c r="AN121" i="2"/>
  <c r="AN43" i="2"/>
  <c r="AN465" i="2"/>
  <c r="AN184" i="2"/>
  <c r="AN262" i="2"/>
  <c r="AN309" i="2"/>
  <c r="AN516" i="2"/>
  <c r="AN509" i="2"/>
  <c r="AN631" i="2"/>
  <c r="AQ23" i="2"/>
  <c r="AP469" i="2"/>
  <c r="AP380" i="2"/>
  <c r="AP337" i="2"/>
  <c r="AP254" i="2"/>
  <c r="AP436" i="2"/>
  <c r="AP472" i="2"/>
  <c r="AP522" i="2"/>
  <c r="AP634" i="2"/>
  <c r="AN11" i="2"/>
  <c r="AN95" i="2"/>
  <c r="AN45" i="2"/>
  <c r="AN335" i="2"/>
  <c r="AN261" i="2"/>
  <c r="AN313" i="2"/>
  <c r="AN446" i="2"/>
  <c r="AN431" i="2"/>
  <c r="AN579" i="2"/>
  <c r="AN621" i="2"/>
  <c r="AQ376" i="2"/>
  <c r="AQ57" i="2"/>
  <c r="AQ201" i="2"/>
  <c r="AP107" i="2"/>
  <c r="AP142" i="2"/>
  <c r="AP32" i="2"/>
  <c r="AP289" i="2"/>
  <c r="AP234" i="2"/>
  <c r="AP310" i="2"/>
  <c r="AP391" i="2"/>
  <c r="AP526" i="2"/>
  <c r="AP559" i="2"/>
  <c r="AN156" i="2"/>
  <c r="AN116" i="2"/>
  <c r="AN468" i="2"/>
  <c r="AN180" i="2"/>
  <c r="AN383" i="2"/>
  <c r="AN274" i="2"/>
  <c r="AN435" i="2"/>
  <c r="AN475" i="2"/>
  <c r="AN512" i="2"/>
  <c r="AN214" i="2"/>
  <c r="AN308" i="2"/>
  <c r="AN408" i="2"/>
  <c r="AN567" i="2"/>
  <c r="AN563" i="2"/>
  <c r="AP106" i="2"/>
  <c r="AP36" i="2"/>
  <c r="AP490" i="2"/>
  <c r="AP204" i="2"/>
  <c r="AP227" i="2"/>
  <c r="AP355" i="2"/>
  <c r="AP516" i="2"/>
  <c r="AP604" i="2"/>
  <c r="AN62" i="2"/>
  <c r="AN115" i="2"/>
  <c r="AN337" i="2"/>
  <c r="AN169" i="2"/>
  <c r="AN237" i="2"/>
  <c r="AN319" i="2"/>
  <c r="AN330" i="2"/>
  <c r="AN405" i="2"/>
  <c r="AN531" i="2"/>
  <c r="AN560" i="2"/>
  <c r="AQ212" i="2"/>
  <c r="AQ265" i="2"/>
  <c r="AQ363" i="2"/>
  <c r="AQ433" i="2"/>
  <c r="AQ588" i="2"/>
  <c r="AQ564" i="2"/>
  <c r="AQ173" i="2"/>
  <c r="AQ267" i="2"/>
  <c r="AQ422" i="2"/>
  <c r="AQ481" i="2"/>
  <c r="AQ397" i="2"/>
  <c r="AQ514" i="2"/>
  <c r="AQ620" i="2"/>
  <c r="AQ67" i="2"/>
  <c r="AQ136" i="2"/>
  <c r="AQ466" i="2"/>
  <c r="AQ178" i="2"/>
  <c r="AQ263" i="2"/>
  <c r="AQ323" i="2"/>
  <c r="AQ452" i="2"/>
  <c r="AQ615" i="2"/>
  <c r="AQ543" i="2"/>
  <c r="AQ18" i="2"/>
  <c r="AQ79" i="2"/>
  <c r="AQ138" i="2"/>
  <c r="AQ469" i="2"/>
  <c r="AQ380" i="2"/>
  <c r="AQ233" i="2"/>
  <c r="AQ306" i="2"/>
  <c r="AQ451" i="2"/>
  <c r="AQ586" i="2"/>
  <c r="AQ239" i="2"/>
  <c r="AQ437" i="2"/>
  <c r="AQ391" i="2"/>
  <c r="AQ450" i="2"/>
  <c r="AQ611" i="2"/>
  <c r="AQ172" i="2"/>
  <c r="AQ249" i="2"/>
  <c r="AQ217" i="2"/>
  <c r="AQ417" i="2"/>
  <c r="AQ546" i="2"/>
  <c r="AQ554" i="2"/>
  <c r="AQ164" i="2"/>
  <c r="AQ120" i="2"/>
  <c r="AQ35" i="2"/>
  <c r="AQ55" i="2"/>
  <c r="AQ288" i="2"/>
  <c r="AQ235" i="2"/>
  <c r="AQ439" i="2"/>
  <c r="AQ475" i="2"/>
  <c r="AQ538" i="2"/>
  <c r="AQ626" i="2"/>
  <c r="AQ11" i="2"/>
  <c r="AQ78" i="2"/>
  <c r="AQ471" i="2"/>
  <c r="AQ189" i="2"/>
  <c r="AQ269" i="2"/>
  <c r="AQ321" i="2"/>
  <c r="AQ446" i="2"/>
  <c r="AQ431" i="2"/>
  <c r="AQ511" i="2"/>
  <c r="AQ632" i="2"/>
  <c r="AN245" i="2"/>
  <c r="AN307" i="2"/>
  <c r="AN442" i="2"/>
  <c r="AN427" i="2"/>
  <c r="AN511" i="2"/>
  <c r="AN553" i="2"/>
  <c r="AP117" i="2"/>
  <c r="AP462" i="2"/>
  <c r="AP187" i="2"/>
  <c r="AP358" i="2"/>
  <c r="AP247" i="2"/>
  <c r="AP299" i="2"/>
  <c r="AP413" i="2"/>
  <c r="AP617" i="2"/>
  <c r="AP627" i="2"/>
  <c r="AN13" i="2"/>
  <c r="AN86" i="2"/>
  <c r="AN467" i="2"/>
  <c r="AN189" i="2"/>
  <c r="AN228" i="2"/>
  <c r="AN324" i="2"/>
  <c r="AN407" i="2"/>
  <c r="AN486" i="2"/>
  <c r="AN508" i="2"/>
  <c r="AN594" i="2"/>
  <c r="AQ383" i="2"/>
  <c r="AQ223" i="2"/>
  <c r="AQ221" i="2"/>
  <c r="AQ416" i="2"/>
  <c r="AQ524" i="2"/>
  <c r="AQ566" i="2"/>
  <c r="AQ188" i="2"/>
  <c r="AQ278" i="2"/>
  <c r="AQ315" i="2"/>
  <c r="AQ396" i="2"/>
  <c r="AQ529" i="2"/>
  <c r="AQ510" i="2"/>
  <c r="AQ15" i="2"/>
  <c r="AQ70" i="2"/>
  <c r="AQ135" i="2"/>
  <c r="AQ339" i="2"/>
  <c r="AQ286" i="2"/>
  <c r="AQ260" i="2"/>
  <c r="AQ444" i="2"/>
  <c r="AQ480" i="2"/>
  <c r="AQ532" i="2"/>
  <c r="AQ593" i="2"/>
  <c r="AQ21" i="2"/>
  <c r="AQ97" i="2"/>
  <c r="AQ137" i="2"/>
  <c r="AQ346" i="2"/>
  <c r="AQ200" i="2"/>
  <c r="AQ251" i="2"/>
  <c r="AQ364" i="2"/>
  <c r="AQ424" i="2"/>
  <c r="AQ513" i="2"/>
  <c r="AQ639" i="2"/>
  <c r="AQ247" i="2"/>
  <c r="AQ331" i="2"/>
  <c r="AQ505" i="2"/>
  <c r="AQ606" i="2"/>
  <c r="AQ533" i="2"/>
  <c r="AQ187" i="2"/>
  <c r="AQ280" i="2"/>
  <c r="AQ351" i="2"/>
  <c r="AQ409" i="2"/>
  <c r="AQ577" i="2"/>
  <c r="AQ326" i="2"/>
  <c r="AQ167" i="2"/>
  <c r="AQ126" i="2"/>
  <c r="AQ148" i="2"/>
  <c r="AQ379" i="2"/>
  <c r="AQ360" i="2"/>
  <c r="AQ256" i="2"/>
  <c r="AQ357" i="2"/>
  <c r="AQ448" i="2"/>
  <c r="AQ508" i="2"/>
  <c r="AQ560" i="2"/>
  <c r="AQ370" i="2"/>
  <c r="AQ92" i="2"/>
  <c r="AQ344" i="2"/>
  <c r="AQ177" i="2"/>
  <c r="AQ281" i="2"/>
  <c r="AQ349" i="2"/>
  <c r="AQ426" i="2"/>
  <c r="AQ411" i="2"/>
  <c r="AQ607" i="2"/>
  <c r="AQ628" i="2"/>
  <c r="AN255" i="2"/>
  <c r="AN441" i="2"/>
  <c r="AN430" i="2"/>
  <c r="AN401" i="2"/>
  <c r="AN585" i="2"/>
  <c r="AP74" i="2"/>
  <c r="AP120" i="2"/>
  <c r="AP338" i="2"/>
  <c r="AP195" i="2"/>
  <c r="AP246" i="2"/>
  <c r="AP230" i="2"/>
  <c r="AP320" i="2"/>
  <c r="AP409" i="2"/>
  <c r="AP513" i="2"/>
  <c r="AP561" i="2"/>
  <c r="AN72" i="2"/>
  <c r="AN58" i="2"/>
  <c r="AN340" i="2"/>
  <c r="AN191" i="2"/>
  <c r="AN250" i="2"/>
  <c r="AN437" i="2"/>
  <c r="AN426" i="2"/>
  <c r="AN397" i="2"/>
  <c r="AN569" i="2"/>
  <c r="AQ205" i="2"/>
  <c r="AQ183" i="2"/>
  <c r="AQ248" i="2"/>
  <c r="AQ330" i="2"/>
  <c r="AQ603" i="2"/>
  <c r="AQ545" i="2"/>
  <c r="AQ553" i="2"/>
  <c r="AQ291" i="2"/>
  <c r="AQ266" i="2"/>
  <c r="AQ421" i="2"/>
  <c r="AQ484" i="2"/>
  <c r="AQ542" i="2"/>
  <c r="AQ327" i="2"/>
  <c r="AQ22" i="2"/>
  <c r="AQ94" i="2"/>
  <c r="AQ145" i="2"/>
  <c r="AQ31" i="2"/>
  <c r="AQ387" i="2"/>
  <c r="AQ241" i="2"/>
  <c r="AQ309" i="2"/>
  <c r="AQ449" i="2"/>
  <c r="AQ610" i="2"/>
  <c r="AQ623" i="2"/>
  <c r="AQ24" i="2"/>
  <c r="AQ100" i="2"/>
  <c r="AQ496" i="2"/>
  <c r="AQ504" i="2"/>
  <c r="AQ294" i="2"/>
  <c r="AQ276" i="2"/>
  <c r="AQ314" i="2"/>
  <c r="AQ402" i="2"/>
  <c r="AQ605" i="2"/>
  <c r="AQ597" i="2"/>
  <c r="AQ254" i="2"/>
  <c r="AQ218" i="2"/>
  <c r="AQ472" i="2"/>
  <c r="AQ522" i="2"/>
  <c r="AQ558" i="2"/>
  <c r="AQ192" i="2"/>
  <c r="AQ243" i="2"/>
  <c r="AQ443" i="2"/>
  <c r="AQ479" i="2"/>
  <c r="AQ541" i="2"/>
  <c r="AQ630" i="2"/>
  <c r="AQ371" i="2"/>
  <c r="AQ95" i="2"/>
  <c r="AQ34" i="2"/>
  <c r="AQ385" i="2"/>
  <c r="AQ273" i="2"/>
  <c r="AQ222" i="2"/>
  <c r="AQ423" i="2"/>
  <c r="AQ434" i="2"/>
  <c r="AQ569" i="2"/>
  <c r="AQ596" i="2"/>
  <c r="AQ373" i="2"/>
  <c r="AQ143" i="2"/>
  <c r="AQ502" i="2"/>
  <c r="AQ384" i="2"/>
  <c r="AQ219" i="2"/>
  <c r="AQ303" i="2"/>
  <c r="AQ404" i="2"/>
  <c r="AQ602" i="2"/>
  <c r="AQ575" i="2"/>
  <c r="AQ420" i="2"/>
  <c r="AN609" i="2"/>
  <c r="AP66" i="2"/>
  <c r="AP87" i="2"/>
  <c r="AP46" i="2"/>
  <c r="AP336" i="2"/>
  <c r="AP280" i="2"/>
  <c r="AP308" i="2"/>
  <c r="AP439" i="2"/>
  <c r="AP479" i="2"/>
  <c r="AP512" i="2"/>
  <c r="AP325" i="2"/>
  <c r="AN9" i="2"/>
  <c r="AN136" i="2"/>
  <c r="AN470" i="2"/>
  <c r="AN384" i="2"/>
  <c r="AN263" i="2"/>
  <c r="AN218" i="2"/>
  <c r="AN404" i="2"/>
  <c r="AN523" i="2"/>
  <c r="AN587" i="2"/>
  <c r="AQ179" i="2"/>
  <c r="AQ261" i="2"/>
  <c r="AQ316" i="2"/>
  <c r="AQ442" i="2"/>
  <c r="AQ427" i="2"/>
  <c r="AQ540" i="2"/>
  <c r="AQ567" i="2"/>
  <c r="AQ337" i="2"/>
  <c r="AQ277" i="2"/>
  <c r="AQ312" i="2"/>
  <c r="AQ395" i="2"/>
  <c r="AQ613" i="2"/>
  <c r="AQ627" i="2"/>
  <c r="AQ25" i="2"/>
  <c r="AQ101" i="2"/>
  <c r="AQ144" i="2"/>
  <c r="AQ149" i="2"/>
  <c r="AQ203" i="2"/>
  <c r="AQ259" i="2"/>
  <c r="AQ389" i="2"/>
  <c r="AQ428" i="2"/>
  <c r="AQ570" i="2"/>
  <c r="AQ557" i="2"/>
  <c r="AQ27" i="2"/>
  <c r="AQ107" i="2"/>
  <c r="AQ503" i="2"/>
  <c r="AQ194" i="2"/>
  <c r="AQ208" i="2"/>
  <c r="AQ229" i="2"/>
  <c r="AQ353" i="2"/>
  <c r="AQ408" i="2"/>
  <c r="AQ609" i="2"/>
  <c r="AQ625" i="2"/>
  <c r="AQ230" i="2"/>
  <c r="AQ302" i="2"/>
  <c r="AQ454" i="2"/>
  <c r="AQ583" i="2"/>
  <c r="AQ565" i="2"/>
  <c r="AQ386" i="2"/>
  <c r="AQ268" i="2"/>
  <c r="AQ301" i="2"/>
  <c r="AQ394" i="2"/>
  <c r="AQ576" i="2"/>
  <c r="AQ563" i="2"/>
  <c r="AQ10" i="2"/>
  <c r="AQ98" i="2"/>
  <c r="AQ348" i="2"/>
  <c r="AQ381" i="2"/>
  <c r="AQ284" i="2"/>
  <c r="AQ352" i="2"/>
  <c r="AQ430" i="2"/>
  <c r="AQ415" i="2"/>
  <c r="AQ616" i="2"/>
  <c r="AQ635" i="2"/>
  <c r="AQ369" i="2"/>
  <c r="AQ146" i="2"/>
  <c r="AQ150" i="2"/>
  <c r="AQ190" i="2"/>
  <c r="AQ283" i="2"/>
  <c r="AQ390" i="2"/>
  <c r="AQ429" i="2"/>
  <c r="AQ574" i="2"/>
  <c r="AQ519" i="2"/>
  <c r="AP590" i="2"/>
  <c r="AN252" i="2"/>
  <c r="AN421" i="2"/>
  <c r="AN425" i="2"/>
  <c r="AN606" i="2"/>
  <c r="AN596" i="2"/>
  <c r="AP14" i="2"/>
  <c r="AP86" i="2"/>
  <c r="AP488" i="2"/>
  <c r="AP292" i="2"/>
  <c r="AP240" i="2"/>
  <c r="AP446" i="2"/>
  <c r="AP486" i="2"/>
  <c r="AP448" i="2"/>
  <c r="AP588" i="2"/>
  <c r="AN27" i="2"/>
  <c r="AN81" i="2"/>
  <c r="AN135" i="2"/>
  <c r="AN347" i="2"/>
  <c r="AN204" i="2"/>
  <c r="AN247" i="2"/>
  <c r="AN444" i="2"/>
  <c r="AN484" i="2"/>
  <c r="AN604" i="2"/>
  <c r="AN635" i="2"/>
  <c r="AQ359" i="2"/>
  <c r="AQ271" i="2"/>
  <c r="AQ366" i="2"/>
  <c r="AQ485" i="2"/>
  <c r="AQ401" i="2"/>
  <c r="AQ581" i="2"/>
  <c r="AQ624" i="2"/>
  <c r="AQ206" i="2"/>
  <c r="AQ262" i="2"/>
  <c r="AQ354" i="2"/>
  <c r="AQ432" i="2"/>
  <c r="AQ573" i="2"/>
  <c r="AQ561" i="2"/>
  <c r="AQ28" i="2"/>
  <c r="AQ104" i="2"/>
  <c r="AQ500" i="2"/>
  <c r="AQ459" i="2"/>
  <c r="AQ180" i="2"/>
  <c r="AQ282" i="2"/>
  <c r="AQ317" i="2"/>
  <c r="AQ405" i="2"/>
  <c r="AQ518" i="2"/>
  <c r="AQ600" i="2"/>
  <c r="AQ61" i="2"/>
  <c r="AQ110" i="2"/>
  <c r="AQ495" i="2"/>
  <c r="AQ210" i="2"/>
  <c r="AQ242" i="2"/>
  <c r="AQ324" i="2"/>
  <c r="AQ311" i="2"/>
  <c r="AQ478" i="2"/>
  <c r="AQ517" i="2"/>
  <c r="AQ555" i="2"/>
  <c r="AQ246" i="2"/>
  <c r="AQ447" i="2"/>
  <c r="AQ483" i="2"/>
  <c r="AQ512" i="2"/>
  <c r="AQ633" i="2"/>
  <c r="AQ279" i="2"/>
  <c r="AQ232" i="2"/>
  <c r="AQ388" i="2"/>
  <c r="AQ536" i="2"/>
  <c r="AQ579" i="2"/>
  <c r="AQ594" i="2"/>
  <c r="AQ377" i="2"/>
  <c r="AQ147" i="2"/>
  <c r="AQ461" i="2"/>
  <c r="AQ334" i="2"/>
  <c r="AQ231" i="2"/>
  <c r="AQ310" i="2"/>
  <c r="AQ410" i="2"/>
  <c r="AQ506" i="2"/>
  <c r="AQ578" i="2"/>
  <c r="AQ154" i="2"/>
  <c r="AQ368" i="2"/>
  <c r="AQ90" i="2"/>
  <c r="AQ460" i="2"/>
  <c r="AQ209" i="2"/>
  <c r="AQ238" i="2"/>
  <c r="AQ215" i="2"/>
  <c r="AQ403" i="2"/>
  <c r="AQ547" i="2"/>
  <c r="AQ595" i="2"/>
  <c r="AN275" i="2"/>
  <c r="AN302" i="2"/>
  <c r="AN403" i="2"/>
  <c r="AN613" i="2"/>
  <c r="AN638" i="2"/>
  <c r="AP10" i="2"/>
  <c r="AP58" i="2"/>
  <c r="AP45" i="2"/>
  <c r="AP335" i="2"/>
  <c r="AP279" i="2"/>
  <c r="AP356" i="2"/>
  <c r="AP397" i="2"/>
  <c r="AP616" i="2"/>
  <c r="AP585" i="2"/>
  <c r="AN26" i="2"/>
  <c r="AN102" i="2"/>
  <c r="AN138" i="2"/>
  <c r="AN56" i="2"/>
  <c r="AN293" i="2"/>
  <c r="AN257" i="2"/>
  <c r="AN328" i="2"/>
  <c r="AN399" i="2"/>
  <c r="AN610" i="2"/>
  <c r="AN565" i="2"/>
  <c r="AQ171" i="2"/>
  <c r="AQ287" i="2"/>
  <c r="AQ318" i="2"/>
  <c r="AQ400" i="2"/>
  <c r="G17" i="5"/>
  <c r="AQ535" i="2"/>
  <c r="AQ572" i="2"/>
  <c r="AQ39" i="2"/>
  <c r="AQ175" i="2"/>
  <c r="AQ220" i="2"/>
  <c r="AQ298" i="2"/>
  <c r="AQ412" i="2"/>
  <c r="AQ521" i="2"/>
  <c r="AQ325" i="2"/>
  <c r="AQ151" i="2"/>
  <c r="AQ111" i="2"/>
  <c r="AQ38" i="2"/>
  <c r="AQ197" i="2"/>
  <c r="AQ211" i="2"/>
  <c r="AQ237" i="2"/>
  <c r="AQ362" i="2"/>
  <c r="AQ436" i="2"/>
  <c r="AQ612" i="2"/>
  <c r="AQ629" i="2"/>
  <c r="AQ68" i="2"/>
  <c r="AQ58" i="2"/>
  <c r="AQ37" i="2"/>
  <c r="AQ207" i="2"/>
  <c r="AQ250" i="2"/>
  <c r="AQ441" i="2"/>
  <c r="AQ473" i="2"/>
  <c r="AQ407" i="2"/>
  <c r="AQ544" i="2"/>
  <c r="AQ290" i="2"/>
  <c r="AQ274" i="2"/>
  <c r="AQ305" i="2"/>
  <c r="AQ398" i="2"/>
  <c r="AQ582" i="2"/>
  <c r="AQ568" i="2"/>
  <c r="AQ225" i="2"/>
  <c r="AQ332" i="2"/>
  <c r="AQ356" i="2"/>
  <c r="AQ392" i="2"/>
  <c r="AQ618" i="2"/>
  <c r="AQ638" i="2"/>
  <c r="AQ372" i="2"/>
  <c r="AQ84" i="2"/>
  <c r="AQ490" i="2"/>
  <c r="AQ196" i="2"/>
  <c r="AQ227" i="2"/>
  <c r="AQ355" i="2"/>
  <c r="AQ516" i="2"/>
  <c r="AQ580" i="2"/>
  <c r="AQ523" i="2"/>
  <c r="AQ157" i="2"/>
  <c r="AQ113" i="2"/>
  <c r="AQ89" i="2"/>
  <c r="AQ497" i="2"/>
  <c r="AQ552" i="2"/>
  <c r="AQ270" i="2"/>
  <c r="AQ322" i="2"/>
  <c r="AQ438" i="2"/>
  <c r="AQ528" i="2"/>
  <c r="AQ637" i="2"/>
  <c r="AN418" i="2"/>
  <c r="AN212" i="2"/>
  <c r="AN233" i="2"/>
  <c r="AN363" i="2"/>
  <c r="AN409" i="2"/>
  <c r="AN546" i="2"/>
  <c r="AN623" i="2"/>
  <c r="AP367" i="2"/>
  <c r="AP136" i="2"/>
  <c r="AP348" i="2"/>
  <c r="AP199" i="2"/>
  <c r="AP271" i="2"/>
  <c r="AP366" i="2"/>
  <c r="AP535" i="2"/>
  <c r="AP587" i="2"/>
  <c r="AP636" i="2"/>
  <c r="AN29" i="2"/>
  <c r="AN109" i="2"/>
  <c r="AN462" i="2"/>
  <c r="AN493" i="2"/>
  <c r="AN209" i="2"/>
  <c r="AN226" i="2"/>
  <c r="AN354" i="2"/>
  <c r="AN451" i="2"/>
  <c r="AN549" i="2"/>
  <c r="AN566" i="2"/>
  <c r="AQ293" i="2"/>
  <c r="AQ275" i="2"/>
  <c r="AQ365" i="2"/>
  <c r="AQ425" i="2"/>
  <c r="AQ571" i="2"/>
  <c r="AQ584" i="2"/>
  <c r="AQ202" i="2"/>
  <c r="AQ551" i="2"/>
  <c r="AQ240" i="2"/>
  <c r="AQ333" i="2"/>
  <c r="AQ515" i="2"/>
  <c r="AQ614" i="2"/>
  <c r="AQ636" i="2"/>
  <c r="AQ65" i="2"/>
  <c r="AQ114" i="2"/>
  <c r="AQ499" i="2"/>
  <c r="AQ550" i="2"/>
  <c r="AQ245" i="2"/>
  <c r="AQ307" i="2"/>
  <c r="AQ319" i="2"/>
  <c r="AQ482" i="2"/>
  <c r="AQ520" i="2"/>
  <c r="AQ559" i="2"/>
  <c r="AQ63" i="2"/>
  <c r="AQ132" i="2"/>
  <c r="AQ457" i="2"/>
  <c r="AQ181" i="2"/>
  <c r="AQ252" i="2"/>
  <c r="AQ328" i="2"/>
  <c r="AQ406" i="2"/>
  <c r="AQ608" i="2"/>
  <c r="AQ539" i="2"/>
  <c r="AQ292" i="2"/>
  <c r="AQ264" i="2"/>
  <c r="AQ350" i="2"/>
  <c r="AQ456" i="2"/>
  <c r="AQ585" i="2"/>
  <c r="AQ621" i="2"/>
  <c r="AQ234" i="2"/>
  <c r="AQ300" i="2"/>
  <c r="AQ414" i="2"/>
  <c r="AQ455" i="2"/>
  <c r="AQ587" i="2"/>
  <c r="AQ158" i="2"/>
  <c r="AQ375" i="2"/>
  <c r="AQ56" i="2"/>
  <c r="AQ36" i="2"/>
  <c r="AQ184" i="2"/>
  <c r="AQ244" i="2"/>
  <c r="AQ216" i="2"/>
  <c r="AQ413" i="2"/>
  <c r="AQ549" i="2"/>
  <c r="AQ598" i="2"/>
  <c r="AQ160" i="2"/>
  <c r="AQ116" i="2"/>
  <c r="AQ33" i="2"/>
  <c r="AQ50" i="2"/>
  <c r="AQ285" i="2"/>
  <c r="AQ226" i="2"/>
  <c r="AQ435" i="2"/>
  <c r="AQ393" i="2"/>
  <c r="AQ531" i="2"/>
  <c r="AQ622" i="2"/>
  <c r="AR591" i="2"/>
  <c r="AN637" i="2"/>
  <c r="AP103" i="2"/>
  <c r="AP135" i="2"/>
  <c r="AP461" i="2"/>
  <c r="AP334" i="2"/>
  <c r="AP231" i="2"/>
  <c r="AP303" i="2"/>
  <c r="AP414" i="2"/>
  <c r="AP523" i="2"/>
  <c r="AP555" i="2"/>
  <c r="AN152" i="2"/>
  <c r="AN112" i="2"/>
  <c r="AN464" i="2"/>
  <c r="AN183" i="2"/>
  <c r="AN380" i="2"/>
  <c r="AN270" i="2"/>
  <c r="AN314" i="2"/>
  <c r="AN393" i="2"/>
  <c r="AN541" i="2"/>
  <c r="AN633" i="2"/>
  <c r="AQ198" i="2"/>
  <c r="AQ224" i="2"/>
  <c r="AQ299" i="2"/>
  <c r="AQ399" i="2"/>
  <c r="AQ617" i="2"/>
  <c r="AQ634" i="2"/>
  <c r="AQ182" i="2"/>
  <c r="AQ258" i="2"/>
  <c r="AQ313" i="2"/>
  <c r="AQ214" i="2"/>
  <c r="AQ486" i="2"/>
  <c r="AQ534" i="2"/>
  <c r="AQ562" i="2"/>
  <c r="AQ72" i="2"/>
  <c r="AQ128" i="2"/>
  <c r="AQ41" i="2"/>
  <c r="AQ185" i="2"/>
  <c r="AQ255" i="2"/>
  <c r="AQ445" i="2"/>
  <c r="AQ477" i="2"/>
  <c r="AQ453" i="2"/>
  <c r="AQ530" i="2"/>
  <c r="AQ12" i="2"/>
  <c r="AQ66" i="2"/>
  <c r="AQ131" i="2"/>
  <c r="AQ51" i="2"/>
  <c r="AQ176" i="2"/>
  <c r="AQ257" i="2"/>
  <c r="AQ440" i="2"/>
  <c r="AQ476" i="2"/>
  <c r="AQ525" i="2"/>
  <c r="AQ631" i="2"/>
  <c r="AQ228" i="2"/>
  <c r="AQ329" i="2"/>
  <c r="AQ304" i="2"/>
  <c r="AQ474" i="2"/>
  <c r="AQ548" i="2"/>
  <c r="AQ599" i="2"/>
  <c r="AQ236" i="2"/>
  <c r="AQ361" i="2"/>
  <c r="AQ601" i="2"/>
  <c r="AQ604" i="2"/>
  <c r="AQ526" i="2"/>
  <c r="AQ161" i="2"/>
  <c r="AQ117" i="2"/>
  <c r="AQ59" i="2"/>
  <c r="AQ501" i="2"/>
  <c r="AQ186" i="2"/>
  <c r="AQ272" i="2"/>
  <c r="AQ320" i="2"/>
  <c r="AQ537" i="2"/>
  <c r="AQ509" i="2"/>
  <c r="AQ592" i="2"/>
  <c r="AQ163" i="2"/>
  <c r="AQ123" i="2"/>
  <c r="AQ345" i="2"/>
  <c r="AQ169" i="2"/>
  <c r="AQ174" i="2"/>
  <c r="AQ253" i="2"/>
  <c r="AQ308" i="2"/>
  <c r="AQ507" i="2"/>
  <c r="AQ527" i="2"/>
  <c r="AQ556" i="2"/>
  <c r="AN201" i="2"/>
  <c r="AN175" i="2"/>
  <c r="AN239" i="2"/>
  <c r="AN538" i="2"/>
  <c r="AN499" i="2"/>
  <c r="AN332" i="2"/>
  <c r="AN216" i="2"/>
  <c r="AN548" i="2"/>
  <c r="AN210" i="2"/>
  <c r="AN176" i="2"/>
  <c r="AN192" i="2"/>
  <c r="H27" i="5"/>
  <c r="E36" i="5"/>
  <c r="H28" i="5"/>
  <c r="G12" i="5"/>
  <c r="G55" i="5"/>
  <c r="E51" i="5"/>
  <c r="E53" i="5"/>
  <c r="E11" i="5"/>
  <c r="E17" i="5"/>
  <c r="E19" i="5"/>
  <c r="E12" i="5"/>
  <c r="F25" i="5"/>
  <c r="F46" i="5"/>
  <c r="F18" i="5"/>
  <c r="F43" i="5"/>
  <c r="D30" i="5"/>
  <c r="G31" i="5"/>
  <c r="G21" i="5"/>
  <c r="D46" i="5"/>
  <c r="F61" i="5"/>
  <c r="G15" i="5"/>
  <c r="E55" i="5"/>
  <c r="E30" i="5"/>
  <c r="C9" i="5"/>
  <c r="C61" i="5"/>
  <c r="F16" i="5"/>
  <c r="F52" i="5"/>
  <c r="F19" i="5"/>
  <c r="F11" i="5"/>
  <c r="G7" i="5"/>
  <c r="G10" i="5"/>
  <c r="G52" i="5"/>
  <c r="E28" i="5"/>
  <c r="F56" i="5"/>
  <c r="H13" i="5"/>
  <c r="C40" i="5"/>
  <c r="F32" i="5"/>
  <c r="F8" i="5"/>
  <c r="D45" i="5"/>
  <c r="G49" i="5"/>
  <c r="G25" i="5"/>
  <c r="C24" i="5"/>
  <c r="C60" i="5"/>
  <c r="J60" i="5" s="1"/>
  <c r="C23" i="5"/>
  <c r="C28" i="5"/>
  <c r="D44" i="5"/>
  <c r="F47" i="5"/>
  <c r="D19" i="5"/>
  <c r="G34" i="5"/>
  <c r="G27" i="5"/>
  <c r="G39" i="5"/>
  <c r="F44" i="5"/>
  <c r="E31" i="5"/>
  <c r="F31" i="5"/>
  <c r="E54" i="5"/>
  <c r="G46" i="5"/>
  <c r="D13" i="5"/>
  <c r="D17" i="5"/>
  <c r="G14" i="5"/>
  <c r="F14" i="5"/>
  <c r="H48" i="5"/>
  <c r="F9" i="5"/>
  <c r="H9" i="5"/>
  <c r="E61" i="5"/>
  <c r="H51" i="5"/>
  <c r="D58" i="5"/>
  <c r="H58" i="5"/>
  <c r="G59" i="5"/>
  <c r="F12" i="5"/>
  <c r="H23" i="5" l="1"/>
  <c r="H8" i="5"/>
  <c r="H57" i="5"/>
  <c r="H54" i="5"/>
  <c r="H45" i="5"/>
  <c r="O45" i="5" s="1"/>
  <c r="H44" i="5"/>
  <c r="H33" i="5"/>
  <c r="H41" i="5"/>
  <c r="H7" i="5"/>
  <c r="H46" i="5"/>
  <c r="H52" i="5"/>
  <c r="H43" i="5"/>
  <c r="O43" i="5" s="1"/>
  <c r="H31" i="5"/>
  <c r="H26" i="5"/>
  <c r="H62" i="5"/>
  <c r="H11" i="5"/>
  <c r="H55" i="5"/>
  <c r="H56" i="5"/>
  <c r="O56" i="5" s="1"/>
  <c r="H53" i="5"/>
  <c r="K60" i="5"/>
  <c r="K29" i="5"/>
  <c r="K45" i="5"/>
  <c r="L29" i="5"/>
  <c r="K43" i="5"/>
  <c r="L60" i="5"/>
  <c r="M43" i="5"/>
  <c r="J45" i="5"/>
  <c r="O60" i="5"/>
  <c r="M45" i="5"/>
  <c r="M60" i="5"/>
  <c r="K56" i="5"/>
  <c r="L45" i="5"/>
  <c r="N56" i="5"/>
  <c r="J43" i="5"/>
  <c r="L43" i="5"/>
  <c r="N60" i="5"/>
  <c r="N29" i="5"/>
  <c r="M56" i="5"/>
  <c r="N45" i="5"/>
  <c r="O29" i="5"/>
  <c r="N43" i="5"/>
  <c r="M29" i="5"/>
  <c r="L56" i="5"/>
  <c r="J39" i="5"/>
  <c r="K39" i="5" l="1"/>
  <c r="N39" i="5"/>
  <c r="L39" i="5"/>
  <c r="M39" i="5"/>
  <c r="O39" i="5"/>
  <c r="J11" i="5"/>
  <c r="M11" i="5" l="1"/>
  <c r="K11" i="5"/>
  <c r="O11" i="5"/>
  <c r="L11" i="5"/>
  <c r="N11" i="5"/>
  <c r="J55" i="5"/>
  <c r="M55" i="5" l="1"/>
  <c r="O55" i="5"/>
  <c r="K55" i="5"/>
  <c r="L55" i="5"/>
  <c r="N55" i="5"/>
  <c r="J7" i="5"/>
  <c r="K7" i="5" l="1"/>
  <c r="M7" i="5"/>
  <c r="N7" i="5"/>
  <c r="L7" i="5"/>
  <c r="O7" i="5"/>
  <c r="J46" i="5"/>
  <c r="K46" i="5" l="1"/>
  <c r="L46" i="5"/>
  <c r="M46" i="5"/>
  <c r="O46" i="5"/>
  <c r="N46" i="5"/>
  <c r="J59" i="5"/>
  <c r="K59" i="5" l="1"/>
  <c r="L59" i="5"/>
  <c r="N59" i="5"/>
  <c r="O59" i="5"/>
  <c r="M59" i="5"/>
  <c r="J37" i="5"/>
  <c r="L37" i="5" l="1"/>
  <c r="K37" i="5"/>
  <c r="O37" i="5"/>
  <c r="M37" i="5"/>
  <c r="N37" i="5"/>
  <c r="J18" i="5"/>
  <c r="O18" i="5" l="1"/>
  <c r="K18" i="5"/>
  <c r="M18" i="5"/>
  <c r="L18" i="5"/>
  <c r="N18" i="5"/>
  <c r="J40" i="5"/>
  <c r="M40" i="5" l="1"/>
  <c r="K40" i="5"/>
  <c r="L40" i="5"/>
  <c r="N40" i="5"/>
  <c r="O40" i="5"/>
  <c r="J27" i="5" l="1"/>
  <c r="M27" i="5" l="1"/>
  <c r="K27" i="5"/>
  <c r="N27" i="5"/>
  <c r="O27" i="5"/>
  <c r="L27" i="5"/>
  <c r="J12" i="5"/>
  <c r="M12" i="5" l="1"/>
  <c r="K12" i="5"/>
  <c r="N12" i="5"/>
  <c r="L12" i="5"/>
  <c r="O12" i="5"/>
  <c r="J22" i="5"/>
  <c r="K22" i="5" l="1"/>
  <c r="L22" i="5"/>
  <c r="O22" i="5"/>
  <c r="M22" i="5"/>
  <c r="N22" i="5"/>
  <c r="J32" i="5"/>
  <c r="K32" i="5" l="1"/>
  <c r="O32" i="5"/>
  <c r="L32" i="5"/>
  <c r="M32" i="5"/>
  <c r="N32" i="5"/>
  <c r="J14" i="5"/>
  <c r="K14" i="5" l="1"/>
  <c r="N14" i="5"/>
  <c r="M14" i="5"/>
  <c r="O14" i="5"/>
  <c r="L14" i="5"/>
  <c r="J16" i="5"/>
  <c r="M16" i="5" l="1"/>
  <c r="K16" i="5"/>
  <c r="N16" i="5"/>
  <c r="O16" i="5"/>
  <c r="L16" i="5"/>
  <c r="J57" i="5"/>
  <c r="N57" i="5" l="1"/>
  <c r="K57" i="5"/>
  <c r="M57" i="5"/>
  <c r="L57" i="5"/>
  <c r="O57" i="5"/>
  <c r="J54" i="5"/>
  <c r="L54" i="5" l="1"/>
  <c r="N54" i="5"/>
  <c r="K54" i="5"/>
  <c r="O54" i="5"/>
  <c r="M54" i="5"/>
  <c r="J53" i="5"/>
  <c r="M53" i="5" l="1"/>
  <c r="K53" i="5"/>
  <c r="N53" i="5"/>
  <c r="O53" i="5"/>
  <c r="L53" i="5"/>
  <c r="J44" i="5"/>
  <c r="K44" i="5" l="1"/>
  <c r="M44" i="5"/>
  <c r="L44" i="5"/>
  <c r="N44" i="5"/>
  <c r="O44" i="5"/>
  <c r="J33" i="5"/>
  <c r="L33" i="5" l="1"/>
  <c r="N33" i="5"/>
  <c r="O33" i="5"/>
  <c r="K33" i="5"/>
  <c r="M33" i="5"/>
  <c r="J24" i="5"/>
  <c r="O24" i="5" l="1"/>
  <c r="M24" i="5"/>
  <c r="K24" i="5"/>
  <c r="L24" i="5"/>
  <c r="N24" i="5"/>
  <c r="J15" i="5"/>
  <c r="M15" i="5" l="1"/>
  <c r="O15" i="5"/>
  <c r="K15" i="5"/>
  <c r="L15" i="5"/>
  <c r="N15" i="5"/>
  <c r="J21" i="5"/>
  <c r="K21" i="5" l="1"/>
  <c r="M21" i="5"/>
  <c r="N21" i="5"/>
  <c r="O21" i="5"/>
  <c r="L21" i="5"/>
  <c r="J61" i="5"/>
  <c r="K61" i="5" l="1"/>
  <c r="L61" i="5"/>
  <c r="M61" i="5"/>
  <c r="N61" i="5"/>
  <c r="O61" i="5"/>
  <c r="J62" i="5"/>
  <c r="K62" i="5"/>
  <c r="M62" i="5" l="1"/>
  <c r="N62" i="5"/>
  <c r="O62" i="5"/>
  <c r="L62" i="5"/>
  <c r="J9" i="5"/>
  <c r="N9" i="5" l="1"/>
  <c r="K9" i="5"/>
  <c r="M9" i="5"/>
  <c r="O9" i="5"/>
  <c r="L9" i="5"/>
  <c r="J34" i="5"/>
  <c r="K34" i="5" l="1"/>
  <c r="L34" i="5"/>
  <c r="O34" i="5"/>
  <c r="M34" i="5"/>
  <c r="N34" i="5"/>
  <c r="J10" i="5"/>
  <c r="L10" i="5" l="1"/>
  <c r="M10" i="5"/>
  <c r="K10" i="5"/>
  <c r="N10" i="5"/>
  <c r="O10" i="5"/>
  <c r="J35" i="5"/>
  <c r="M35" i="5" l="1"/>
  <c r="O35" i="5"/>
  <c r="L35" i="5"/>
  <c r="K35" i="5"/>
  <c r="N35" i="5"/>
  <c r="J38" i="5"/>
  <c r="K38" i="5" l="1"/>
  <c r="O38" i="5"/>
  <c r="M38" i="5"/>
  <c r="N38" i="5"/>
  <c r="L38" i="5"/>
  <c r="J30" i="5"/>
  <c r="N30" i="5" l="1"/>
  <c r="K30" i="5"/>
  <c r="M30" i="5"/>
  <c r="L30" i="5"/>
  <c r="O30" i="5"/>
  <c r="J23" i="5"/>
  <c r="K23" i="5" l="1"/>
  <c r="L23" i="5"/>
  <c r="N23" i="5"/>
  <c r="M23" i="5"/>
  <c r="O23" i="5"/>
  <c r="J17" i="5"/>
  <c r="M17" i="5" l="1"/>
  <c r="K17" i="5"/>
  <c r="N17" i="5"/>
  <c r="L17" i="5"/>
  <c r="O17" i="5"/>
  <c r="J48" i="5"/>
  <c r="L48" i="5" l="1"/>
  <c r="N48" i="5"/>
  <c r="K48" i="5"/>
  <c r="O48" i="5"/>
  <c r="M48" i="5"/>
  <c r="J19" i="5"/>
  <c r="K19" i="5" l="1"/>
  <c r="N19" i="5"/>
  <c r="O19" i="5"/>
  <c r="L19" i="5"/>
  <c r="M19" i="5"/>
  <c r="J28" i="5"/>
  <c r="O28" i="5" l="1"/>
  <c r="M28" i="5"/>
  <c r="K28" i="5"/>
  <c r="L28" i="5"/>
  <c r="N28" i="5"/>
  <c r="J31" i="5"/>
  <c r="K31" i="5" l="1"/>
  <c r="L31" i="5"/>
  <c r="O31" i="5"/>
  <c r="M31" i="5"/>
  <c r="N31" i="5"/>
  <c r="J41" i="5"/>
  <c r="L41" i="5" l="1"/>
  <c r="K41" i="5"/>
  <c r="M41" i="5"/>
  <c r="O41" i="5"/>
  <c r="N41" i="5"/>
  <c r="J13" i="5"/>
  <c r="K13" i="5" l="1"/>
  <c r="N13" i="5"/>
  <c r="L13" i="5"/>
  <c r="O13" i="5"/>
  <c r="M13" i="5"/>
  <c r="J8" i="5"/>
  <c r="M8" i="5" l="1"/>
  <c r="K8" i="5"/>
  <c r="L8" i="5"/>
  <c r="N8" i="5"/>
  <c r="O8" i="5"/>
  <c r="J50" i="5"/>
  <c r="K50" i="5" l="1"/>
  <c r="M50" i="5"/>
  <c r="O50" i="5"/>
  <c r="N50" i="5"/>
  <c r="L50" i="5"/>
  <c r="J52" i="5"/>
  <c r="L52" i="5"/>
  <c r="K52" i="5" l="1"/>
  <c r="N52" i="5"/>
  <c r="O52" i="5"/>
  <c r="M52" i="5"/>
  <c r="J42" i="5"/>
  <c r="N42" i="5" l="1"/>
  <c r="K42" i="5"/>
  <c r="L42" i="5"/>
  <c r="O42" i="5"/>
  <c r="M42" i="5"/>
  <c r="J26" i="5"/>
  <c r="L26" i="5" l="1"/>
  <c r="K26" i="5"/>
  <c r="M26" i="5"/>
  <c r="N26" i="5"/>
  <c r="O26" i="5"/>
  <c r="J36" i="5"/>
  <c r="L36" i="5" l="1"/>
  <c r="K36" i="5"/>
  <c r="N36" i="5"/>
  <c r="O36" i="5"/>
  <c r="M36" i="5"/>
  <c r="J58" i="5"/>
  <c r="K58" i="5" l="1"/>
  <c r="N58" i="5"/>
  <c r="L58" i="5"/>
  <c r="O58" i="5"/>
  <c r="M58" i="5"/>
  <c r="J20" i="5"/>
  <c r="K20" i="5" l="1"/>
  <c r="N20" i="5"/>
  <c r="M20" i="5"/>
  <c r="L20" i="5"/>
  <c r="O20" i="5"/>
  <c r="J25" i="5"/>
  <c r="N25" i="5" l="1"/>
  <c r="K25" i="5"/>
  <c r="M25" i="5"/>
  <c r="O25" i="5"/>
  <c r="L25" i="5"/>
  <c r="J49" i="5"/>
  <c r="K49" i="5" l="1"/>
  <c r="N49" i="5"/>
  <c r="L49" i="5"/>
  <c r="O49" i="5"/>
  <c r="M49" i="5"/>
  <c r="J47" i="5"/>
  <c r="K47" i="5" l="1"/>
  <c r="J51" i="5"/>
  <c r="K51" i="5"/>
  <c r="O51" i="5"/>
  <c r="N51" i="5"/>
  <c r="L47" i="5"/>
  <c r="L51" i="5"/>
  <c r="N47" i="5"/>
  <c r="M51" i="5"/>
  <c r="M47" i="5"/>
  <c r="O47" i="5"/>
  <c r="AK619" i="2" l="1"/>
  <c r="AK698" i="2" s="1"/>
  <c r="L619" i="2" l="1"/>
  <c r="AC619" i="2"/>
  <c r="AC698" i="2" s="1"/>
  <c r="Y21" i="5"/>
  <c r="F6" i="5" s="1"/>
  <c r="U698" i="2"/>
  <c r="AG619" i="2"/>
  <c r="AG698" i="2" s="1"/>
  <c r="Y619" i="2"/>
  <c r="Y698" i="2" s="1"/>
  <c r="AA21" i="5"/>
  <c r="H6" i="5" s="1"/>
  <c r="L698" i="2" l="1"/>
  <c r="I44" i="10" s="1" a="1"/>
  <c r="I44" i="10" s="1"/>
  <c r="L44" i="10" a="1"/>
  <c r="L44" i="10" s="1"/>
  <c r="L45" i="10" a="1"/>
  <c r="L45" i="10" s="1"/>
  <c r="L54" i="10" s="1"/>
  <c r="J46" i="10" a="1"/>
  <c r="J46" i="10" s="1"/>
  <c r="J55" i="10" s="1"/>
  <c r="K45" i="10" a="1"/>
  <c r="K45" i="10" s="1"/>
  <c r="K54" i="10" s="1"/>
  <c r="G46" i="10" a="1"/>
  <c r="G46" i="10" s="1"/>
  <c r="G55" i="10" s="1"/>
  <c r="F45" i="10" a="1"/>
  <c r="F45" i="10" s="1"/>
  <c r="F54" i="10" s="1"/>
  <c r="AR619" i="2"/>
  <c r="V21" i="5"/>
  <c r="C6" i="5" s="1"/>
  <c r="C64" i="5" s="1"/>
  <c r="J64" i="5" s="1"/>
  <c r="H64" i="5"/>
  <c r="AQ619" i="2"/>
  <c r="Z21" i="5"/>
  <c r="G6" i="5" s="1"/>
  <c r="O6" i="5" s="1"/>
  <c r="AP619" i="2"/>
  <c r="F64" i="5"/>
  <c r="X21" i="5"/>
  <c r="E6" i="5" s="1"/>
  <c r="M6" i="5" s="1"/>
  <c r="AO619" i="2"/>
  <c r="AN619" i="2"/>
  <c r="W21" i="5"/>
  <c r="D6" i="5" s="1"/>
  <c r="I51" i="1"/>
  <c r="I53" i="10" l="1"/>
  <c r="J47" i="10" a="1"/>
  <c r="J47" i="10" s="1"/>
  <c r="J56" i="10" s="1"/>
  <c r="H45" i="10" a="1"/>
  <c r="H45" i="10" s="1"/>
  <c r="H54" i="10" s="1"/>
  <c r="F46" i="10" a="1"/>
  <c r="F46" i="10" s="1"/>
  <c r="F55" i="10" s="1"/>
  <c r="L47" i="10" a="1"/>
  <c r="L47" i="10" s="1"/>
  <c r="L56" i="10" s="1"/>
  <c r="L53" i="10"/>
  <c r="I47" i="10" a="1"/>
  <c r="I47" i="10" s="1"/>
  <c r="I56" i="10" s="1"/>
  <c r="I45" i="10" a="1"/>
  <c r="I45" i="10" s="1"/>
  <c r="I54" i="10" s="1"/>
  <c r="J45" i="10" a="1"/>
  <c r="J45" i="10" s="1"/>
  <c r="J54" i="10" s="1"/>
  <c r="H44" i="10" a="1"/>
  <c r="H44" i="10" s="1"/>
  <c r="J44" i="10" a="1"/>
  <c r="J44" i="10" s="1"/>
  <c r="H47" i="10" a="1"/>
  <c r="H47" i="10" s="1"/>
  <c r="H56" i="10" s="1"/>
  <c r="K44" i="10" a="1"/>
  <c r="K44" i="10" s="1"/>
  <c r="L46" i="10" a="1"/>
  <c r="L46" i="10" s="1"/>
  <c r="L55" i="10" s="1"/>
  <c r="G47" i="10" a="1"/>
  <c r="G47" i="10" s="1"/>
  <c r="G56" i="10" s="1"/>
  <c r="H46" i="10" a="1"/>
  <c r="H46" i="10" s="1"/>
  <c r="H55" i="10" s="1"/>
  <c r="K47" i="10" a="1"/>
  <c r="K47" i="10" s="1"/>
  <c r="K56" i="10" s="1"/>
  <c r="G44" i="10" a="1"/>
  <c r="G44" i="10" s="1"/>
  <c r="F47" i="10" a="1"/>
  <c r="F47" i="10" s="1"/>
  <c r="F56" i="10" s="1"/>
  <c r="F44" i="10" a="1"/>
  <c r="F44" i="10" s="1"/>
  <c r="K46" i="10" a="1"/>
  <c r="K46" i="10" s="1"/>
  <c r="K55" i="10" s="1"/>
  <c r="G45" i="10" a="1"/>
  <c r="G45" i="10" s="1"/>
  <c r="G54" i="10" s="1"/>
  <c r="I46" i="10" a="1"/>
  <c r="I46" i="10" s="1"/>
  <c r="I55" i="10" s="1"/>
  <c r="J6" i="5"/>
  <c r="L51" i="1"/>
  <c r="L55" i="1" s="1"/>
  <c r="D64" i="5"/>
  <c r="K64" i="5" s="1"/>
  <c r="K6" i="5"/>
  <c r="I55" i="1"/>
  <c r="N6" i="5"/>
  <c r="G64" i="5"/>
  <c r="N64" i="5" s="1"/>
  <c r="L6" i="5"/>
  <c r="E64" i="5"/>
  <c r="M64" i="5" s="1"/>
  <c r="G51" i="1"/>
  <c r="G57" i="1" s="1"/>
  <c r="H51" i="1"/>
  <c r="H55" i="1" s="1"/>
  <c r="J51" i="1"/>
  <c r="J55" i="1" s="1"/>
  <c r="I57" i="1"/>
  <c r="K51" i="1"/>
  <c r="K55" i="1" s="1"/>
  <c r="I56" i="1"/>
  <c r="H48" i="10" l="1"/>
  <c r="H57" i="10" s="1"/>
  <c r="H53" i="10"/>
  <c r="F48" i="10"/>
  <c r="F57" i="10" s="1"/>
  <c r="F53" i="10"/>
  <c r="G48" i="10"/>
  <c r="G57" i="10" s="1"/>
  <c r="G53" i="10"/>
  <c r="L48" i="10"/>
  <c r="L57" i="10" s="1"/>
  <c r="K48" i="10"/>
  <c r="K57" i="10" s="1"/>
  <c r="K53" i="10"/>
  <c r="J48" i="10"/>
  <c r="J57" i="10" s="1"/>
  <c r="J53" i="10"/>
  <c r="I48" i="10"/>
  <c r="I57" i="10" s="1"/>
  <c r="L56" i="1"/>
  <c r="L57" i="1"/>
  <c r="G56" i="1"/>
  <c r="O64" i="5"/>
  <c r="J57" i="1"/>
  <c r="J52" i="1"/>
  <c r="J56" i="1"/>
  <c r="H56" i="1"/>
  <c r="H52" i="1"/>
  <c r="H57" i="1"/>
  <c r="G52" i="1"/>
  <c r="G55" i="1"/>
  <c r="I52" i="1"/>
  <c r="K56" i="1"/>
  <c r="K52" i="1"/>
  <c r="K57" i="1"/>
  <c r="L64" i="5"/>
  <c r="L5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<sst xmlns="http://schemas.openxmlformats.org/spreadsheetml/2006/main" count="6505" uniqueCount="610">
  <si>
    <t xml:space="preserve">  </t>
  </si>
  <si>
    <t>RCP4 Indicative Transmission Charges</t>
  </si>
  <si>
    <t>RCP4 Transmission Charge forecast</t>
  </si>
  <si>
    <t>Purpose</t>
  </si>
  <si>
    <t>The purpose of this workbook is to provide RCP4 indicative customer Transmission charges per Grid Exit Point (GXP) and Grid Injection Point (GIP) for the period from FY23/24 through to the end of RCP4 (FY29/30). This is required under Transpower Capital Expenditure Input Methodology Determination 2012, clause 7.5.1(2)c and d. We note that under the TPM, it is not possible, nor relevant, to calculate charges per kilowatt of demand or per kilowatt hours of energy supplied.</t>
  </si>
  <si>
    <t>This forecast reflects the Commerce Commission's Input Methodology (IM) decisions of 13 December 2023 to index Transpower's RAB and reduce the WACC percentile from 67th to 65th. The Smoothed Maximum Allowable Revenue (SMAR) is that set out in Scenario i1c in  the RCP4 Revenue Model published 22 November 2023.</t>
  </si>
  <si>
    <t>Process</t>
  </si>
  <si>
    <t>The forecast has been prepared using the following process:</t>
  </si>
  <si>
    <t>The IPP Forecast value of commissioned assets is allocated to Benefits Based Investments (BBIs, which are recovered through Benefits Based Charges, BBCs), Connection assets</t>
  </si>
  <si>
    <t>(recovered through Connections Charges, CC) or other assets (implicit in Residual Charge, RCs). Allocations are determined for each capital project based on current planned work in the Asset</t>
  </si>
  <si>
    <t>Management Planning System (AMPS). The highest value AMPS allocations were reviewed by the Pricing Team and modified where appropriate</t>
  </si>
  <si>
    <t>A RAB roll forward is calculated for each BBI and Connections assets including a forecast of depreciation for forecast commissioned assets. The depreciation forecast is consistent with</t>
  </si>
  <si>
    <t>the IPP revenue model.</t>
  </si>
  <si>
    <t>Annual Covered costs are calculated for each BBI. These represent the total Benefits Based Charge for each BBI. Draft PY24/25 opening RAB values were used in the RAB roll-forward.</t>
  </si>
  <si>
    <t>Annual Connections charges are forecast using the allocated forecast of commissioned connection assets and the associated forecast of depreciation.</t>
  </si>
  <si>
    <t>Annual Residual charges are calculated using the proposed IPP SMAR less forecast BBBCs and Forecast Connection Charges.</t>
  </si>
  <si>
    <t>BBCs are determined for each Customer GXP and GIP using PY24/25 customer allocations. Connections Charges and Residual Charges are calculated for each GXP and GIP using PY23/24</t>
  </si>
  <si>
    <t>published prices as the allocation basis.</t>
  </si>
  <si>
    <t xml:space="preserve">Our forecast Transmission Charges assumes that Covered Costs and Connections Charges calculations in the TPM will be amended to reflect RAB indexation. </t>
  </si>
  <si>
    <t>Covered Costs and Connections Charges calculations are broadly consistent with the Commerce Commission’s Maximum Allowable Revenue (MAR) building blocks calculation. The Commission’s implementation of RAB indexation includes amending the IMs to deduct revaluations when calculating MAR. We understand, the Electricity Authority is considering amending the TPM to deduct revaluations from Covered Cost and Connections Charges calculations. The RCP4 indicative pricing has been calculated on the basis that this amendment is made.</t>
  </si>
  <si>
    <t>Forecast of Transmission Charges</t>
  </si>
  <si>
    <t>Pricing Years ($m)</t>
  </si>
  <si>
    <t>PY23/24</t>
  </si>
  <si>
    <t>PY24/25</t>
  </si>
  <si>
    <t>PY25/26</t>
  </si>
  <si>
    <t>PY26/27</t>
  </si>
  <si>
    <t>PY27/28</t>
  </si>
  <si>
    <t>PY28/29</t>
  </si>
  <si>
    <t>PY29/30</t>
  </si>
  <si>
    <t>BBCs</t>
  </si>
  <si>
    <t>BBC</t>
  </si>
  <si>
    <t>Connection charges</t>
  </si>
  <si>
    <t>CC</t>
  </si>
  <si>
    <t>Residual Charges</t>
  </si>
  <si>
    <t>RC</t>
  </si>
  <si>
    <t>Total Transmission Charges (SMAR)</t>
  </si>
  <si>
    <t>Pricing Years</t>
  </si>
  <si>
    <t>Features of the Transmission Charge Forecast</t>
  </si>
  <si>
    <t>SMAR and Connections Charges increase significantly in PY25/26 as a result of WACC increasing from 4.57% to 7.09%. However, BBCs continue to use the lower RCP3 WACC through to</t>
  </si>
  <si>
    <t xml:space="preserve">PY26/27. This TPM inconsistency results in Residual Charges absorbing the PY25/26 SMAR increase not taken up by BBCs. The Electricity Authority  is currently investigating this feature </t>
  </si>
  <si>
    <t>of the TPM.</t>
  </si>
  <si>
    <t>Other than the WACC inconsistency feature, the trend in Transmission Charge composition is consistent with material published in the TPM consultation i.e. BBCs proportionately increase</t>
  </si>
  <si>
    <t>year on year while Residual charges proportionately decrease. Connections charges remain relatively consistent.</t>
  </si>
  <si>
    <t>Assumptions</t>
  </si>
  <si>
    <t xml:space="preserve">A key input is how each planned capital project is allocated to BBIs. These inputs are based on planned works from the Grid Planning Asset Management Planning System (AMPS) as at </t>
  </si>
  <si>
    <t xml:space="preserve">17 August 2023. There are 3,851 projects totalling $3,779M for the RCP4 next period (FY23/24 to FY29/30). It is inevitable that planned works will change on a monthly basis so how VCA </t>
  </si>
  <si>
    <t>translates into actual simple method regions will undoubtedly differ from the current forecast.</t>
  </si>
  <si>
    <t>Customer allocations (CA) applied to forecast Transmission charges are held constant across each year of the next period (i.e. there has been no attempt to forecast a change in customer</t>
  </si>
  <si>
    <t>allocations). The CA’s applied are:</t>
  </si>
  <si>
    <t xml:space="preserve">a.  Simple Method BBIs – PY24 Customer Allocations </t>
  </si>
  <si>
    <t>b.  Appendix A BBIs – PY24 Customer Allocations</t>
  </si>
  <si>
    <t xml:space="preserve">c.  Standard Method BBIs – </t>
  </si>
  <si>
    <t xml:space="preserve">    - CUWLP and HVDC POLE 2 use PY24/25 CA</t>
  </si>
  <si>
    <t xml:space="preserve">    - WUNIVM 1a and NZGP1 use draft Customer Allocations that are currently under consultation.</t>
  </si>
  <si>
    <t xml:space="preserve">    - The Brownhill-Pakuranga-B cable replacement project uses UNI_HV simple method CA as no draft consultation CA is available at the date this forecast has been prepared.</t>
  </si>
  <si>
    <t xml:space="preserve">d.  Connections Charges – Allocated to Customer GXPs and GIPS using PY23 allocation basis (i.e. PY23 CC for each GXP or GIP / Total PY23 CC). </t>
  </si>
  <si>
    <t xml:space="preserve">e.  Residual Charges -  Allocated to Customer GXPs using PY24 allocation basis (i.e. PY24 RC for each GXP or GIP / Total PY24 RC). </t>
  </si>
  <si>
    <t>The forecast Connections Charges are based on PY23/24 inputs rolled forward using:</t>
  </si>
  <si>
    <t>a. Forecast VCA allocated to connections assets</t>
  </si>
  <si>
    <t>b. Forecast depreciation for commissioned connection assets consistent with the IPP revenue model.</t>
  </si>
  <si>
    <t>c. Forecast WACC consistent with the IPP revenue model.</t>
  </si>
  <si>
    <t>d. PY24/25 Draft opening asset values and associated forecast depreciation.</t>
  </si>
  <si>
    <t>e. PY23/24 opex and maintenance costs inputs trended through the forecast period.</t>
  </si>
  <si>
    <t>PY24/25 connections charges were not available as at 19 October when this forecast was prepared.</t>
  </si>
  <si>
    <t>All PY24/25 inputs are draft and subject to final certification however we do not expect material changes.</t>
  </si>
  <si>
    <t>The forecast is calculated in accordance with the current TPM, however, as noted above in Process point 8,  we have assumed indexation would be incorporated through a revaluation building block.</t>
  </si>
  <si>
    <t>Annual Transmission charges</t>
  </si>
  <si>
    <t>Annual change</t>
  </si>
  <si>
    <t>$m</t>
  </si>
  <si>
    <t>Customer</t>
  </si>
  <si>
    <t>Actual</t>
  </si>
  <si>
    <t>As published</t>
  </si>
  <si>
    <t>Forecast</t>
  </si>
  <si>
    <t>Draft</t>
  </si>
  <si>
    <t>Alpine Energy</t>
  </si>
  <si>
    <t xml:space="preserve">Vector </t>
  </si>
  <si>
    <t>Aurora</t>
  </si>
  <si>
    <t xml:space="preserve">Powerco </t>
  </si>
  <si>
    <t>Beach Energy (Kupe)</t>
  </si>
  <si>
    <t>Meridian</t>
  </si>
  <si>
    <t xml:space="preserve">Buller </t>
  </si>
  <si>
    <t xml:space="preserve">Orion NZ </t>
  </si>
  <si>
    <t xml:space="preserve">Centralines </t>
  </si>
  <si>
    <t>Wellington Electricity</t>
  </si>
  <si>
    <t xml:space="preserve">Contact </t>
  </si>
  <si>
    <t>NZ Aluminium Smelters</t>
  </si>
  <si>
    <t xml:space="preserve">Counties Power </t>
  </si>
  <si>
    <t xml:space="preserve">Daiken Southland </t>
  </si>
  <si>
    <t xml:space="preserve">Unison </t>
  </si>
  <si>
    <t>EA Networks</t>
  </si>
  <si>
    <t>Eastland Network</t>
  </si>
  <si>
    <t xml:space="preserve">Powernet </t>
  </si>
  <si>
    <t xml:space="preserve">Electra </t>
  </si>
  <si>
    <t xml:space="preserve">WEL Networks </t>
  </si>
  <si>
    <t>Fonterra Todd Cogen JV</t>
  </si>
  <si>
    <t xml:space="preserve">Northpower </t>
  </si>
  <si>
    <t>Genesis</t>
  </si>
  <si>
    <t>Horizon</t>
  </si>
  <si>
    <t>Mercury</t>
  </si>
  <si>
    <t>Kawerau Geothermal</t>
  </si>
  <si>
    <t xml:space="preserve">NZ Steel </t>
  </si>
  <si>
    <t xml:space="preserve">KiwiRail </t>
  </si>
  <si>
    <t>Mainpower</t>
  </si>
  <si>
    <t>Manawa</t>
  </si>
  <si>
    <t>Marlborough Lines</t>
  </si>
  <si>
    <t xml:space="preserve">Network Tasman </t>
  </si>
  <si>
    <t xml:space="preserve">MEL (Te Apiti) </t>
  </si>
  <si>
    <t xml:space="preserve">MEL (West Wind) </t>
  </si>
  <si>
    <t xml:space="preserve">Mercury SPV </t>
  </si>
  <si>
    <t>Waipa Network</t>
  </si>
  <si>
    <t xml:space="preserve">Top Energy </t>
  </si>
  <si>
    <t>Methanex</t>
  </si>
  <si>
    <t>The Lines Company</t>
  </si>
  <si>
    <t>Nelson Electricity</t>
  </si>
  <si>
    <t>Pan Pac Forest Products</t>
  </si>
  <si>
    <t xml:space="preserve">Network Waitaki </t>
  </si>
  <si>
    <t>Nga Awa Purua JV</t>
  </si>
  <si>
    <t>Ngatamariki Geothermal</t>
  </si>
  <si>
    <t xml:space="preserve">Norske Skog Tasman </t>
  </si>
  <si>
    <t>Winstone Pulp</t>
  </si>
  <si>
    <t xml:space="preserve">Westpower </t>
  </si>
  <si>
    <t xml:space="preserve">Nova Energy </t>
  </si>
  <si>
    <t>Oji Fibre Solutions</t>
  </si>
  <si>
    <t>OMV NZ Production</t>
  </si>
  <si>
    <t xml:space="preserve">Scanpower </t>
  </si>
  <si>
    <t>Resolution Development</t>
  </si>
  <si>
    <t>Southdown Cogen</t>
  </si>
  <si>
    <t>Southern Generation</t>
  </si>
  <si>
    <t xml:space="preserve">Southpark Utilities </t>
  </si>
  <si>
    <t>Tararua Wind Power</t>
  </si>
  <si>
    <t>Waverley Wind Farm</t>
  </si>
  <si>
    <t>RCP4 Indicative transmission charge forecast by Customer and GXP/GIP</t>
  </si>
  <si>
    <t>Note: Appendix A BBIs are allocated to Grid connections points but do not distinguish between offtake (GXP) and injection (GIP) so they are designated as "n/a" in the GXP/GIP column. Transitional Cap (TC) charges are applied at the customer level not GXP/GIP level sand are only applied to PY24/25 in this table.</t>
  </si>
  <si>
    <t>% change from previous PY</t>
  </si>
  <si>
    <t>Customer Alias</t>
  </si>
  <si>
    <t>Location name</t>
  </si>
  <si>
    <t>Connection ID</t>
  </si>
  <si>
    <t>Type</t>
  </si>
  <si>
    <t>GXP/GIP</t>
  </si>
  <si>
    <t>TC</t>
  </si>
  <si>
    <t>Tangiwai</t>
  </si>
  <si>
    <t>WNSTTNG</t>
  </si>
  <si>
    <t>Demand</t>
  </si>
  <si>
    <t>GXP</t>
  </si>
  <si>
    <t>Supply</t>
  </si>
  <si>
    <t>GIP</t>
  </si>
  <si>
    <t>n/a</t>
  </si>
  <si>
    <t>Atarau</t>
  </si>
  <si>
    <t>WPOWATU</t>
  </si>
  <si>
    <t>Dobson</t>
  </si>
  <si>
    <t>WPOWDOB</t>
  </si>
  <si>
    <t>Greymouth</t>
  </si>
  <si>
    <t>WPOWGYM</t>
  </si>
  <si>
    <t>Hokitika</t>
  </si>
  <si>
    <t>WPOWHKK</t>
  </si>
  <si>
    <t>Kumeu</t>
  </si>
  <si>
    <t>WPOWKUM</t>
  </si>
  <si>
    <t>Otira</t>
  </si>
  <si>
    <t>WPOWOTI</t>
  </si>
  <si>
    <t>Reefton</t>
  </si>
  <si>
    <t>WPOWRFN</t>
  </si>
  <si>
    <t>Central Park</t>
  </si>
  <si>
    <t>UNETCPK</t>
  </si>
  <si>
    <t>Gracefield</t>
  </si>
  <si>
    <t>UNETGFD</t>
  </si>
  <si>
    <t>Haywards</t>
  </si>
  <si>
    <t>UNETHAY</t>
  </si>
  <si>
    <t>Kaiwharawhara</t>
  </si>
  <si>
    <t>UNETKWA</t>
  </si>
  <si>
    <t>Melling</t>
  </si>
  <si>
    <t>UNETMLG</t>
  </si>
  <si>
    <t>Ngauranga</t>
  </si>
  <si>
    <t>UNETNGA</t>
  </si>
  <si>
    <t>Pauatahanui</t>
  </si>
  <si>
    <t>UNETPNI</t>
  </si>
  <si>
    <t>Takapu Road</t>
  </si>
  <si>
    <t>UNETTKR</t>
  </si>
  <si>
    <t>Upper Hutt</t>
  </si>
  <si>
    <t>UNETUHT</t>
  </si>
  <si>
    <t>Wilton</t>
  </si>
  <si>
    <t>UNETWIL</t>
  </si>
  <si>
    <t>Hamilton</t>
  </si>
  <si>
    <t>WELEHAM</t>
  </si>
  <si>
    <t>Huntly</t>
  </si>
  <si>
    <t>WELEHLY</t>
  </si>
  <si>
    <t>Merimeri</t>
  </si>
  <si>
    <t>WELEMER</t>
  </si>
  <si>
    <t>Te Kowhai</t>
  </si>
  <si>
    <t>WELETWH</t>
  </si>
  <si>
    <t>Waverley</t>
  </si>
  <si>
    <t>WAV1WVY</t>
  </si>
  <si>
    <t>Cambridge</t>
  </si>
  <si>
    <t>WAIPCBG</t>
  </si>
  <si>
    <t>Te Awamutu</t>
  </si>
  <si>
    <t>WAIPTMU</t>
  </si>
  <si>
    <t>Albany</t>
  </si>
  <si>
    <t>VECTALB</t>
  </si>
  <si>
    <t>Henderson</t>
  </si>
  <si>
    <t>VECTHEN</t>
  </si>
  <si>
    <t>Hepburn Road</t>
  </si>
  <si>
    <t>VECTHEP</t>
  </si>
  <si>
    <t>Hobson</t>
  </si>
  <si>
    <t>VECTHOB</t>
  </si>
  <si>
    <t>Lichfield</t>
  </si>
  <si>
    <t>VECTLFD</t>
  </si>
  <si>
    <t>Mangere</t>
  </si>
  <si>
    <t>VECTMNG</t>
  </si>
  <si>
    <t>Otahuhu A</t>
  </si>
  <si>
    <t>VECTOTA</t>
  </si>
  <si>
    <t>Pakuranga</t>
  </si>
  <si>
    <t>VECTPAK</t>
  </si>
  <si>
    <t>Penrose</t>
  </si>
  <si>
    <t>VECTPEN</t>
  </si>
  <si>
    <t>Mt Roskill</t>
  </si>
  <si>
    <t>VECTROS</t>
  </si>
  <si>
    <t>Silverdale</t>
  </si>
  <si>
    <t>VECTSVL</t>
  </si>
  <si>
    <t>Takanini</t>
  </si>
  <si>
    <t>VECTTAK</t>
  </si>
  <si>
    <t>Wellsford</t>
  </si>
  <si>
    <t>VECTWEL</t>
  </si>
  <si>
    <t>Wiri</t>
  </si>
  <si>
    <t>VECTWIR</t>
  </si>
  <si>
    <t>Wairau Road</t>
  </si>
  <si>
    <t>VECTWRD</t>
  </si>
  <si>
    <t>Fernhill</t>
  </si>
  <si>
    <t>UNISFHL</t>
  </si>
  <si>
    <t>Owhata</t>
  </si>
  <si>
    <t>UNISOWH</t>
  </si>
  <si>
    <t>Redclyffe</t>
  </si>
  <si>
    <t>UNISRDF</t>
  </si>
  <si>
    <t>Rotorua</t>
  </si>
  <si>
    <t>UNISROT</t>
  </si>
  <si>
    <t>Tarukenga</t>
  </si>
  <si>
    <t>UNISTRK</t>
  </si>
  <si>
    <t>Wairakei</t>
  </si>
  <si>
    <t>UNISWRK</t>
  </si>
  <si>
    <t>Whakatu</t>
  </si>
  <si>
    <t>UNISWTU</t>
  </si>
  <si>
    <t>Kaikohe</t>
  </si>
  <si>
    <t>TOPEKOE</t>
  </si>
  <si>
    <t>Hangatiki</t>
  </si>
  <si>
    <t>WTOMHTI</t>
  </si>
  <si>
    <t>National Park</t>
  </si>
  <si>
    <t>WTOMNPK</t>
  </si>
  <si>
    <t>Ohakune</t>
  </si>
  <si>
    <t>WTOMOKN</t>
  </si>
  <si>
    <t>Ongarue</t>
  </si>
  <si>
    <t>WTOMONG</t>
  </si>
  <si>
    <t>Tokaanu</t>
  </si>
  <si>
    <t>WTOMTKU</t>
  </si>
  <si>
    <t>WTOMTNG</t>
  </si>
  <si>
    <t>Tararua</t>
  </si>
  <si>
    <t>TARWTWC</t>
  </si>
  <si>
    <t>SHPKPEN</t>
  </si>
  <si>
    <t>Matahina</t>
  </si>
  <si>
    <t>SOU2MAT</t>
  </si>
  <si>
    <t>Southdown</t>
  </si>
  <si>
    <t>SCGLSWN</t>
  </si>
  <si>
    <t>Dannevirke</t>
  </si>
  <si>
    <t>SCANDVK</t>
  </si>
  <si>
    <t>Woodville</t>
  </si>
  <si>
    <t>SCANWDV</t>
  </si>
  <si>
    <t>Brydone</t>
  </si>
  <si>
    <t>SOLEBDE</t>
  </si>
  <si>
    <t>Balclutha</t>
  </si>
  <si>
    <t>POWNBAL</t>
  </si>
  <si>
    <t>Edendale</t>
  </si>
  <si>
    <t>POWNEDN</t>
  </si>
  <si>
    <t>Frankton</t>
  </si>
  <si>
    <t>POWNFKN</t>
  </si>
  <si>
    <t>Gore</t>
  </si>
  <si>
    <t>POWNGOR</t>
  </si>
  <si>
    <t>Halfway Bush</t>
  </si>
  <si>
    <t>POWNHWB</t>
  </si>
  <si>
    <t>Invercargill</t>
  </si>
  <si>
    <t>POWNINV</t>
  </si>
  <si>
    <t>North Makarewa</t>
  </si>
  <si>
    <t>POWNNMA</t>
  </si>
  <si>
    <t>Naseby</t>
  </si>
  <si>
    <t>POWNNSY</t>
  </si>
  <si>
    <t>Bunnythorpe</t>
  </si>
  <si>
    <t>POCOBPE</t>
  </si>
  <si>
    <t>Brunswick</t>
  </si>
  <si>
    <t>POCOBRK</t>
  </si>
  <si>
    <t>Carrington St</t>
  </si>
  <si>
    <t>POCOCST</t>
  </si>
  <si>
    <t>Greytown</t>
  </si>
  <si>
    <t>POCOGYT</t>
  </si>
  <si>
    <t>Hinuera</t>
  </si>
  <si>
    <t>POCOHIN</t>
  </si>
  <si>
    <t>Huirangi</t>
  </si>
  <si>
    <t>POCOHUI</t>
  </si>
  <si>
    <t>Hawera</t>
  </si>
  <si>
    <t>POCOHWA</t>
  </si>
  <si>
    <t>Kinleith</t>
  </si>
  <si>
    <t>POCOKIN</t>
  </si>
  <si>
    <t>Kaitimako</t>
  </si>
  <si>
    <t>POCOKMO</t>
  </si>
  <si>
    <t>Kopu</t>
  </si>
  <si>
    <t>POCOKPU</t>
  </si>
  <si>
    <t>Linton</t>
  </si>
  <si>
    <t>POCOLTN</t>
  </si>
  <si>
    <t>Mangamaire</t>
  </si>
  <si>
    <t>POCOMGM</t>
  </si>
  <si>
    <t>Masterton</t>
  </si>
  <si>
    <t>POCOMST</t>
  </si>
  <si>
    <t>Mt Maunganui</t>
  </si>
  <si>
    <t>POCOMTM</t>
  </si>
  <si>
    <t>Marton</t>
  </si>
  <si>
    <t>POCOMTN</t>
  </si>
  <si>
    <t>Mataroa</t>
  </si>
  <si>
    <t>POCOMTR</t>
  </si>
  <si>
    <t>New Plymouth</t>
  </si>
  <si>
    <t>POCONPL</t>
  </si>
  <si>
    <t>POCOOKN</t>
  </si>
  <si>
    <t>Opunake</t>
  </si>
  <si>
    <t>POCOOPK</t>
  </si>
  <si>
    <t>Piako</t>
  </si>
  <si>
    <t>POCOPAO</t>
  </si>
  <si>
    <t>Stratford</t>
  </si>
  <si>
    <t>POCOSFD</t>
  </si>
  <si>
    <t>Tauranga</t>
  </si>
  <si>
    <t>POCOTGA</t>
  </si>
  <si>
    <t>Te Matai</t>
  </si>
  <si>
    <t>POCOTMI</t>
  </si>
  <si>
    <t>Wanganui</t>
  </si>
  <si>
    <t>POCOWGN</t>
  </si>
  <si>
    <t>Waihou</t>
  </si>
  <si>
    <t>POCOWHU</t>
  </si>
  <si>
    <t>Waikino</t>
  </si>
  <si>
    <t>POCOWKO</t>
  </si>
  <si>
    <t>POCOWVY</t>
  </si>
  <si>
    <t>Arapuni</t>
  </si>
  <si>
    <t>POCOARI</t>
  </si>
  <si>
    <t>Whirinaki</t>
  </si>
  <si>
    <t>PANPWHI</t>
  </si>
  <si>
    <t>Arthurs Pass</t>
  </si>
  <si>
    <t>ORONAPS</t>
  </si>
  <si>
    <t>Bromley</t>
  </si>
  <si>
    <t>ORONBRY</t>
  </si>
  <si>
    <t>Castle Hill</t>
  </si>
  <si>
    <t>ORONCLH</t>
  </si>
  <si>
    <t>Coleridge</t>
  </si>
  <si>
    <t>ORONCOL</t>
  </si>
  <si>
    <t>Hororata</t>
  </si>
  <si>
    <t>ORONHOR</t>
  </si>
  <si>
    <t>Islington</t>
  </si>
  <si>
    <t>ORONISL</t>
  </si>
  <si>
    <t>Kimberley</t>
  </si>
  <si>
    <t>ORONKBY</t>
  </si>
  <si>
    <t>Motunui</t>
  </si>
  <si>
    <t>OMVPMNI</t>
  </si>
  <si>
    <t>Kawerau</t>
  </si>
  <si>
    <t>CHHEKAW</t>
  </si>
  <si>
    <t>Glenbrook</t>
  </si>
  <si>
    <t>NZSTGLN</t>
  </si>
  <si>
    <t>Tiwai</t>
  </si>
  <si>
    <t>NZASTWI</t>
  </si>
  <si>
    <t>Junction Road</t>
  </si>
  <si>
    <t>TBOPJRD</t>
  </si>
  <si>
    <t>Kaponga</t>
  </si>
  <si>
    <t>TBOPKPA</t>
  </si>
  <si>
    <t>McKee</t>
  </si>
  <si>
    <t>TBOPMKE</t>
  </si>
  <si>
    <t>TOD3JRD</t>
  </si>
  <si>
    <t>TOD3MKE</t>
  </si>
  <si>
    <t>Bream Bay</t>
  </si>
  <si>
    <t>NPOWBRB</t>
  </si>
  <si>
    <t>Maungatapere</t>
  </si>
  <si>
    <t>NPOWMPE</t>
  </si>
  <si>
    <t>Maungaturoto</t>
  </si>
  <si>
    <t>NPOWMTO</t>
  </si>
  <si>
    <t>SKOGKAW</t>
  </si>
  <si>
    <t>Nga Awa Purua</t>
  </si>
  <si>
    <t>NTRGNAP</t>
  </si>
  <si>
    <t>NAPANAP</t>
  </si>
  <si>
    <t>Blackpoint</t>
  </si>
  <si>
    <t>WATABPT</t>
  </si>
  <si>
    <t>Oamaru</t>
  </si>
  <si>
    <t>WATAOAM</t>
  </si>
  <si>
    <t>Twizel</t>
  </si>
  <si>
    <t>WATATWZ</t>
  </si>
  <si>
    <t>Waitaki</t>
  </si>
  <si>
    <t>WATAWTK</t>
  </si>
  <si>
    <t>Kikiwa</t>
  </si>
  <si>
    <t>TASMKIK</t>
  </si>
  <si>
    <t>Murchison</t>
  </si>
  <si>
    <t>TASMMCH</t>
  </si>
  <si>
    <t>Stoke</t>
  </si>
  <si>
    <t>TASMSTK</t>
  </si>
  <si>
    <t>NELSSTK</t>
  </si>
  <si>
    <t>METHMNI</t>
  </si>
  <si>
    <t>Aviemore</t>
  </si>
  <si>
    <t>MERIAVI</t>
  </si>
  <si>
    <t>Benmore</t>
  </si>
  <si>
    <t>MERIBEN</t>
  </si>
  <si>
    <t>Manapouri</t>
  </si>
  <si>
    <t>MERIMAN</t>
  </si>
  <si>
    <t>Ohau A</t>
  </si>
  <si>
    <t>MERIOHA</t>
  </si>
  <si>
    <t>Ohau B</t>
  </si>
  <si>
    <t>MERIOHB</t>
  </si>
  <si>
    <t>Ohau C</t>
  </si>
  <si>
    <t>MERIOHC</t>
  </si>
  <si>
    <t>MERITWZ</t>
  </si>
  <si>
    <t>MERIWTK</t>
  </si>
  <si>
    <t>Harapaki</t>
  </si>
  <si>
    <t>MERIHRP</t>
  </si>
  <si>
    <t>MSVPLTN</t>
  </si>
  <si>
    <t>Aratiatia</t>
  </si>
  <si>
    <t>MRPLARA</t>
  </si>
  <si>
    <t>MRPLARI</t>
  </si>
  <si>
    <t>Atiamuri</t>
  </si>
  <si>
    <t>MRPLATI</t>
  </si>
  <si>
    <t>Karapiro</t>
  </si>
  <si>
    <t>MRPLKPO</t>
  </si>
  <si>
    <t>Maraetai</t>
  </si>
  <si>
    <t>MRPLMTI</t>
  </si>
  <si>
    <t>Ohakuri</t>
  </si>
  <si>
    <t>MRPLOHK</t>
  </si>
  <si>
    <t>Whakamaru</t>
  </si>
  <si>
    <t>MRPLWKM</t>
  </si>
  <si>
    <t>Waipapa</t>
  </si>
  <si>
    <t>MRPLWPA</t>
  </si>
  <si>
    <t>West Wind</t>
  </si>
  <si>
    <t>MELWWWD</t>
  </si>
  <si>
    <t>MELTWDV</t>
  </si>
  <si>
    <t>Blenheim</t>
  </si>
  <si>
    <t>MARLBLN</t>
  </si>
  <si>
    <t>Argyle</t>
  </si>
  <si>
    <t>TRUGARG</t>
  </si>
  <si>
    <t>Berwick</t>
  </si>
  <si>
    <t>TRUGBWK</t>
  </si>
  <si>
    <t>TRUGCOL</t>
  </si>
  <si>
    <t>TRUGHWA</t>
  </si>
  <si>
    <t>TRUGMAT</t>
  </si>
  <si>
    <t>Ashley</t>
  </si>
  <si>
    <t>MPOWASY</t>
  </si>
  <si>
    <t>Culverden</t>
  </si>
  <si>
    <t>MPOWCUL</t>
  </si>
  <si>
    <t>Kaiapoi</t>
  </si>
  <si>
    <t>MPOWKAI</t>
  </si>
  <si>
    <t>Southbrook</t>
  </si>
  <si>
    <t>MPOWSBK</t>
  </si>
  <si>
    <t>Waipara</t>
  </si>
  <si>
    <t>MPOWWPR</t>
  </si>
  <si>
    <t>TRNZBPE</t>
  </si>
  <si>
    <t>TRNZHAM</t>
  </si>
  <si>
    <t>TRNZPEN</t>
  </si>
  <si>
    <t>TRNZSWN</t>
  </si>
  <si>
    <t>Taumarunui</t>
  </si>
  <si>
    <t>TRNZTMN</t>
  </si>
  <si>
    <t>TRNZTNG</t>
  </si>
  <si>
    <t>KWGLKAW</t>
  </si>
  <si>
    <t>Edgecumbe</t>
  </si>
  <si>
    <t>HRZEEDG</t>
  </si>
  <si>
    <t>HRZEKAW</t>
  </si>
  <si>
    <t>Waiotahi</t>
  </si>
  <si>
    <t>HRZEWAI</t>
  </si>
  <si>
    <t>GENEHLY</t>
  </si>
  <si>
    <t>Rangipo</t>
  </si>
  <si>
    <t>GENERPO</t>
  </si>
  <si>
    <t>Tekapo A</t>
  </si>
  <si>
    <t>GENETKA</t>
  </si>
  <si>
    <t>Tekapo B</t>
  </si>
  <si>
    <t>GENETKB</t>
  </si>
  <si>
    <t>GENETKU</t>
  </si>
  <si>
    <t>Tuai</t>
  </si>
  <si>
    <t>GENETUI</t>
  </si>
  <si>
    <t>KIWIHWA</t>
  </si>
  <si>
    <t>Mangahao</t>
  </si>
  <si>
    <t>HOROMHO</t>
  </si>
  <si>
    <t>Paraparaumu</t>
  </si>
  <si>
    <t>HOROPRM</t>
  </si>
  <si>
    <t>EASTTUI</t>
  </si>
  <si>
    <t>Ashburton</t>
  </si>
  <si>
    <t>EASHASB</t>
  </si>
  <si>
    <t>RAYNBDE</t>
  </si>
  <si>
    <t>Bombay</t>
  </si>
  <si>
    <t>COUPBOB</t>
  </si>
  <si>
    <t>COUPGLN</t>
  </si>
  <si>
    <t>Clyde</t>
  </si>
  <si>
    <t>CTCTCYD</t>
  </si>
  <si>
    <t>Ohaaki</t>
  </si>
  <si>
    <t>CTCTOKI</t>
  </si>
  <si>
    <t>CTCTOTA</t>
  </si>
  <si>
    <t>Poihipi</t>
  </si>
  <si>
    <t>CTCTPPI</t>
  </si>
  <si>
    <t>Roxburgh</t>
  </si>
  <si>
    <t>CTCTROX</t>
  </si>
  <si>
    <t>CTCTSFD</t>
  </si>
  <si>
    <t>Te Mihi</t>
  </si>
  <si>
    <t>CTCTTHI</t>
  </si>
  <si>
    <t>CTCTTWH</t>
  </si>
  <si>
    <t>CTCTWHI</t>
  </si>
  <si>
    <t>CTCTWRK</t>
  </si>
  <si>
    <t>-</t>
  </si>
  <si>
    <t>CTCTTAB</t>
  </si>
  <si>
    <t>Waipawa</t>
  </si>
  <si>
    <t>CHBPWPW</t>
  </si>
  <si>
    <t>Orowaiti Tee</t>
  </si>
  <si>
    <t>BUELORO</t>
  </si>
  <si>
    <t>Westport</t>
  </si>
  <si>
    <t>BUELWPT</t>
  </si>
  <si>
    <t>KUPEHWA</t>
  </si>
  <si>
    <t>Cromwell</t>
  </si>
  <si>
    <t>DUNECML</t>
  </si>
  <si>
    <t>DUNECYD</t>
  </si>
  <si>
    <t>DUNEFKN</t>
  </si>
  <si>
    <t>DUNEHWB</t>
  </si>
  <si>
    <t>S Dunedin</t>
  </si>
  <si>
    <t>DUNESDN</t>
  </si>
  <si>
    <t>Albury</t>
  </si>
  <si>
    <t>ALPEABY</t>
  </si>
  <si>
    <t>Bells Pond</t>
  </si>
  <si>
    <t>ALPEBPD</t>
  </si>
  <si>
    <t>Studholme</t>
  </si>
  <si>
    <t>ALPESTU</t>
  </si>
  <si>
    <t>Timaru</t>
  </si>
  <si>
    <t>ALPETIM</t>
  </si>
  <si>
    <t>ALPETKA</t>
  </si>
  <si>
    <t>Temuka</t>
  </si>
  <si>
    <t>ALPETMK</t>
  </si>
  <si>
    <t>ALPETWZ</t>
  </si>
  <si>
    <t>All Locations</t>
  </si>
  <si>
    <t>ALPE</t>
  </si>
  <si>
    <t>BUEL</t>
  </si>
  <si>
    <t>CHBP</t>
  </si>
  <si>
    <t>COUP</t>
  </si>
  <si>
    <t>CTCT</t>
  </si>
  <si>
    <t>DUNE</t>
  </si>
  <si>
    <t>EASH</t>
  </si>
  <si>
    <t>EAST</t>
  </si>
  <si>
    <t>GENE</t>
  </si>
  <si>
    <t>HORO</t>
  </si>
  <si>
    <t>HRZE</t>
  </si>
  <si>
    <t>KIWI</t>
  </si>
  <si>
    <t>KUPE</t>
  </si>
  <si>
    <t>KWGL</t>
  </si>
  <si>
    <t>MARL</t>
  </si>
  <si>
    <t>MELT</t>
  </si>
  <si>
    <t>MELW</t>
  </si>
  <si>
    <t>MERI</t>
  </si>
  <si>
    <t>METH</t>
  </si>
  <si>
    <t>MPOW</t>
  </si>
  <si>
    <t>MRPL</t>
  </si>
  <si>
    <t>MSVP</t>
  </si>
  <si>
    <t>NAPA</t>
  </si>
  <si>
    <t>NELS</t>
  </si>
  <si>
    <t>NPOW</t>
  </si>
  <si>
    <t>NTRG</t>
  </si>
  <si>
    <t>NZAS</t>
  </si>
  <si>
    <t>NZST</t>
  </si>
  <si>
    <t>OMVP</t>
  </si>
  <si>
    <t>ORON</t>
  </si>
  <si>
    <t>PANP</t>
  </si>
  <si>
    <t>POCO</t>
  </si>
  <si>
    <t>POWN</t>
  </si>
  <si>
    <t>RAYN</t>
  </si>
  <si>
    <t>SCAN</t>
  </si>
  <si>
    <t>SCGL</t>
  </si>
  <si>
    <t>SHPK</t>
  </si>
  <si>
    <t>SKOG</t>
  </si>
  <si>
    <t>SOLE</t>
  </si>
  <si>
    <t>SOU2</t>
  </si>
  <si>
    <t>TARW</t>
  </si>
  <si>
    <t>TASM</t>
  </si>
  <si>
    <t>TBOP</t>
  </si>
  <si>
    <t>TOPE</t>
  </si>
  <si>
    <t>TRNZ</t>
  </si>
  <si>
    <t>TRUG</t>
  </si>
  <si>
    <t>UNET</t>
  </si>
  <si>
    <t>UNIS</t>
  </si>
  <si>
    <t>VECT</t>
  </si>
  <si>
    <t>WAIP</t>
  </si>
  <si>
    <t>WATA</t>
  </si>
  <si>
    <t>WAV1</t>
  </si>
  <si>
    <t>WELE</t>
  </si>
  <si>
    <t>WNST</t>
  </si>
  <si>
    <t>WPOW</t>
  </si>
  <si>
    <t>RCP4 Transmission Charge forecast by Customer and GXP/GIP</t>
  </si>
  <si>
    <t>Note: Appendix A BBIs are allocated to Grid connections points but do not distinguish between offtake (GXP) and injection (GIP) so they are designated as "n/a" in the GXP/GIP column. Transitional Cap charges are applied at the customer level not GXP/GIP level so they are omitted from this table.</t>
  </si>
  <si>
    <t/>
  </si>
  <si>
    <t>CHHE</t>
  </si>
  <si>
    <t>Tauhara B</t>
  </si>
  <si>
    <t>MRPLSWN</t>
  </si>
  <si>
    <t>ORONNWD</t>
  </si>
  <si>
    <t>UNISTAB</t>
  </si>
  <si>
    <t>WTOM</t>
  </si>
  <si>
    <t>Comparison of Published proposal forecast against updated forecast based on determination</t>
  </si>
  <si>
    <t>Selected Customer</t>
  </si>
  <si>
    <t>Forecast Transmission Charges - RCP4 Proposal</t>
  </si>
  <si>
    <t>Forecast Transmission Charges - Update based on final determination</t>
  </si>
  <si>
    <t>Total</t>
  </si>
  <si>
    <t>Transitional cap</t>
  </si>
  <si>
    <t>Variances</t>
  </si>
  <si>
    <t>Forecast of Transmission Charges (Final determination)</t>
  </si>
  <si>
    <t>December 2024</t>
  </si>
  <si>
    <t>Cust</t>
  </si>
  <si>
    <t>Locn</t>
  </si>
  <si>
    <t>Key changes in the updated forecast</t>
  </si>
  <si>
    <t>The new forecast uses Transpower's final determined SMAR which is lower than the proposed SMAR and a higher growth rate in the first two years of the RCP then a lower</t>
  </si>
  <si>
    <t>growth rate in the final three years.</t>
  </si>
  <si>
    <t>Subtle changes to the BBC forecast include:</t>
  </si>
  <si>
    <t xml:space="preserve">c) Forecast asset commissioning assumptions per BBI has been updated to reflect latest Grid Planning data. </t>
  </si>
  <si>
    <t>The impact of RAB indexation on connections charges has changed to gross up the revaluations building block for tax. This is the result of further discussions with EA.</t>
  </si>
  <si>
    <t>a) Allocation of opex is based based on the Attributed Opex Ratio for the Pricing Year rather than the Financial Year so all of the RCP4 BBCs include an uplift in allocated opex.</t>
  </si>
  <si>
    <t xml:space="preserve">b) The implementation of RAB indexation has changed slightly the tax gross-up. Tax on the capital charge is now tax on the capital charge net of the revaluation. This change </t>
  </si>
  <si>
    <t>was a result of further discussions with 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</si>
</sst>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_-;\(#,##0.0\)_-;_-* &quot;-&quot;_-;_-@_-"/>
    <numFmt numFmtId="165" formatCode="#,##0;\-#,##0;&quot;&quot;"/>
    <numFmt numFmtId="166" formatCode="#,##0;[Red]\-#,##0;&quot;-&quot;"/>
    <numFmt numFmtId="167" formatCode="0.0%"/>
    <numFmt numFmtId="168" formatCode="#,##0,;[Red]\-#,##0,;&quot;-&quot;"/>
    <numFmt numFmtId="169" formatCode="#,##0.0,_);\(#,##0.0,\);\-_)"/>
    <numFmt numFmtId="170" formatCode="#,##0.00,,;[Red]\-#,##0.00,,;&quot;-&quot;"/>
  </numFmts>
  <fonts count="33" x14ac:knownFonts="1">
    <font>
      <sz val="11"/>
      <color rgb="FFB1C4CD"/>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scheme val="minor"/>
    </font>
    <font>
      <sz val="10"/>
      <color theme="1"/>
      <name val="Calibri"/>
      <family val="2"/>
      <scheme val="minor"/>
    </font>
    <font>
      <b/>
      <sz val="12"/>
      <color theme="1"/>
      <name val="Calibri"/>
      <family val="2"/>
      <scheme val="minor"/>
    </font>
    <font>
      <i/>
      <sz val="10"/>
      <color theme="1"/>
      <name val="Calibri"/>
      <family val="2"/>
      <scheme val="minor"/>
    </font>
    <font>
      <sz val="10"/>
      <name val="Calibri"/>
      <family val="2"/>
      <scheme val="minor"/>
    </font>
    <font>
      <sz val="8"/>
      <name val="Calibri"/>
      <family val="2"/>
      <scheme val="minor"/>
    </font>
    <font>
      <sz val="8"/>
      <color theme="1"/>
      <name val="Calibri"/>
      <family val="2"/>
      <scheme val="minor"/>
    </font>
    <font>
      <b/>
      <sz val="10"/>
      <color theme="1"/>
      <name val="Calibri"/>
      <family val="2"/>
      <scheme val="minor"/>
    </font>
    <font>
      <sz val="10"/>
      <name val="Arial"/>
      <family val="2"/>
    </font>
    <font>
      <b/>
      <sz val="24"/>
      <color theme="0" tint="-0.499984740745262"/>
      <name val="Calibri"/>
      <family val="2"/>
      <scheme val="minor"/>
    </font>
    <font>
      <sz val="24"/>
      <color theme="0" tint="-0.499984740745262"/>
      <name val="Calibri"/>
      <family val="2"/>
      <scheme val="minor"/>
    </font>
    <font>
      <b/>
      <sz val="16"/>
      <name val="Calibri"/>
      <family val="2"/>
      <scheme val="minor"/>
    </font>
    <font>
      <b/>
      <sz val="10"/>
      <name val="Calibri"/>
      <family val="2"/>
      <scheme val="minor"/>
    </font>
    <font>
      <sz val="8"/>
      <color rgb="FFFFFFFF"/>
      <name val="Calibri"/>
      <family val="2"/>
      <scheme val="minor"/>
    </font>
    <font>
      <b/>
      <sz val="10.5"/>
      <color rgb="FF165D81"/>
      <name val="Calibri"/>
      <family val="2"/>
    </font>
    <font>
      <b/>
      <sz val="10.5"/>
      <color theme="1" tint="0.24994659260841701"/>
      <name val="Calibri"/>
      <family val="2"/>
    </font>
    <font>
      <b/>
      <sz val="10.5"/>
      <color theme="1" tint="0.34998626667073579"/>
      <name val="Calibri"/>
      <family val="2"/>
    </font>
    <font>
      <b/>
      <sz val="10.5"/>
      <color theme="4"/>
      <name val="Calibri"/>
      <family val="2"/>
    </font>
    <font>
      <b/>
      <sz val="10.5"/>
      <color theme="7"/>
      <name val="Calibri"/>
      <family val="2"/>
    </font>
    <font>
      <b/>
      <sz val="10.5"/>
      <color theme="5" tint="0.39994506668294322"/>
      <name val="Calibri"/>
      <family val="2"/>
    </font>
    <font>
      <b/>
      <sz val="10.5"/>
      <color rgb="FF336577"/>
      <name val="Calibri"/>
      <family val="2"/>
    </font>
    <font>
      <b/>
      <sz val="10.5"/>
      <color theme="6" tint="-0.24994659260841701"/>
      <name val="Calibri"/>
      <family val="2"/>
    </font>
    <font>
      <b/>
      <sz val="10.5"/>
      <color theme="3" tint="0.39994506668294322"/>
      <name val="Calibri"/>
      <family val="2"/>
    </font>
    <font>
      <sz val="8"/>
      <name val="Calibri"/>
      <family val="2"/>
    </font>
    <font>
      <sz val="11"/>
      <color theme="1"/>
      <name val="Calibri"/>
      <family val="2"/>
    </font>
    <font>
      <sz val="8"/>
      <color theme="0"/>
      <name val="Calibri"/>
      <family val="2"/>
      <scheme val="minor"/>
    </font>
    <font>
      <sz val="10"/>
      <color theme="0"/>
      <name val="Calibri"/>
      <family val="2"/>
      <scheme val="minor"/>
    </font>
    <font>
      <sz val="10"/>
      <color rgb="FFB1C4CD"/>
      <name val="Calibri"/>
      <family val="2"/>
    </font>
  </fonts>
  <fills count="6">
    <fill>
      <patternFill patternType="none"/>
    </fill>
    <fill>
      <patternFill patternType="gray125"/>
    </fill>
    <fill>
      <patternFill patternType="solid">
        <fgColor theme="0" tint="-4.9989318521683403E-2"/>
        <bgColor indexed="64"/>
      </patternFill>
    </fill>
    <fill>
      <patternFill patternType="solid">
        <fgColor rgb="FFBED7A5"/>
        <bgColor indexed="64"/>
      </patternFill>
    </fill>
    <fill>
      <patternFill patternType="solid">
        <fgColor theme="8" tint="0.79998168889431442"/>
        <bgColor indexed="64"/>
      </patternFill>
    </fill>
    <fill>
      <patternFill patternType="solid">
        <fgColor theme="5" tint="0.79998168889431442"/>
        <bgColor indexed="64"/>
      </patternFill>
    </fill>
  </fills>
  <borders count="29">
    <border>
      <left/>
      <right/>
      <top/>
      <bottom/>
      <diagonal/>
    </border>
    <border>
      <left/>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style="thin">
        <color theme="0" tint="-0.24994659260841701"/>
      </right>
      <top/>
      <bottom/>
      <diagonal/>
    </border>
    <border>
      <left/>
      <right/>
      <top style="thin">
        <color theme="0" tint="-0.24994659260841701"/>
      </top>
      <bottom/>
      <diagonal/>
    </border>
    <border>
      <left/>
      <right/>
      <top/>
      <bottom style="thin">
        <color indexed="64"/>
      </bottom>
      <diagonal/>
    </border>
    <border>
      <left/>
      <right/>
      <top style="thin">
        <color indexed="64"/>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left>
      <right style="thin">
        <color theme="0"/>
      </right>
      <top style="thin">
        <color theme="0"/>
      </top>
      <bottom style="thin">
        <color theme="0"/>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diagonal/>
    </border>
    <border>
      <left/>
      <right style="thin">
        <color auto="1"/>
      </right>
      <top/>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s>
  <cellStyleXfs count="65">
    <xf numFmtId="0" fontId="0" fillId="0" borderId="0"/>
    <xf numFmtId="9" fontId="4" fillId="0" borderId="0" applyFont="0" applyFill="0" applyBorder="0" applyAlignment="0" applyProtection="0"/>
    <xf numFmtId="164" fontId="4" fillId="0" borderId="0" applyFont="0" applyFill="0" applyBorder="0" applyAlignment="0" applyProtection="0"/>
    <xf numFmtId="0" fontId="13" fillId="0" borderId="0"/>
    <xf numFmtId="0" fontId="19" fillId="0" borderId="10" applyNumberFormat="0" applyFill="0" applyProtection="0">
      <alignment horizontal="center" vertical="center"/>
    </xf>
    <xf numFmtId="3" fontId="20" fillId="0" borderId="11" applyFont="0" applyFill="0" applyAlignment="0" applyProtection="0"/>
    <xf numFmtId="3" fontId="20" fillId="0" borderId="11" applyFont="0" applyFill="0" applyAlignment="0" applyProtection="0"/>
    <xf numFmtId="3" fontId="20" fillId="0" borderId="11" applyFont="0" applyFill="0" applyAlignment="0" applyProtection="0"/>
    <xf numFmtId="3" fontId="20" fillId="0" borderId="11" applyFont="0" applyFill="0" applyAlignment="0" applyProtection="0"/>
    <xf numFmtId="3" fontId="20" fillId="0" borderId="11" applyFont="0" applyFill="0" applyAlignment="0" applyProtection="0"/>
    <xf numFmtId="3" fontId="20" fillId="0" borderId="11" applyFont="0" applyFill="0" applyAlignment="0" applyProtection="0"/>
    <xf numFmtId="3" fontId="20" fillId="0" borderId="11" applyFont="0" applyFill="0" applyAlignment="0" applyProtection="0"/>
    <xf numFmtId="3" fontId="20" fillId="0" borderId="11" applyFont="0" applyFill="0" applyAlignment="0" applyProtection="0"/>
    <xf numFmtId="3" fontId="19" fillId="0" borderId="10" applyNumberFormat="0" applyFill="0" applyAlignment="0" applyProtection="0"/>
    <xf numFmtId="0" fontId="19" fillId="0" borderId="10" applyNumberFormat="0" applyFill="0" applyAlignment="0" applyProtection="0"/>
    <xf numFmtId="3"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3" fontId="20" fillId="0" borderId="0" applyNumberFormat="0" applyBorder="0" applyAlignment="0" applyProtection="0"/>
    <xf numFmtId="3" fontId="20" fillId="0" borderId="0" applyNumberFormat="0" applyBorder="0" applyAlignment="0" applyProtection="0"/>
    <xf numFmtId="3" fontId="20" fillId="0" borderId="0" applyNumberFormat="0" applyBorder="0" applyAlignment="0" applyProtection="0"/>
    <xf numFmtId="3" fontId="20" fillId="0" borderId="0" applyNumberFormat="0" applyBorder="0" applyAlignment="0" applyProtection="0"/>
    <xf numFmtId="3" fontId="20" fillId="0" borderId="0" applyNumberFormat="0" applyBorder="0" applyAlignment="0" applyProtection="0"/>
    <xf numFmtId="3" fontId="20" fillId="0" borderId="11" applyNumberFormat="0" applyBorder="0" applyAlignment="0" applyProtection="0"/>
    <xf numFmtId="3" fontId="20" fillId="0" borderId="11" applyNumberFormat="0" applyBorder="0" applyAlignment="0" applyProtection="0"/>
    <xf numFmtId="3" fontId="20" fillId="0" borderId="11" applyNumberFormat="0" applyBorder="0" applyAlignment="0" applyProtection="0"/>
    <xf numFmtId="0" fontId="20" fillId="0" borderId="11" applyNumberFormat="0" applyFill="0" applyAlignment="0" applyProtection="0"/>
    <xf numFmtId="0" fontId="20" fillId="0" borderId="11" applyNumberFormat="0" applyFill="0" applyAlignment="0" applyProtection="0"/>
    <xf numFmtId="0" fontId="20" fillId="0" borderId="11">
      <alignment horizontal="right" vertical="center"/>
    </xf>
    <xf numFmtId="3" fontId="20" fillId="3" borderId="11">
      <alignment horizontal="center" vertical="center"/>
    </xf>
    <xf numFmtId="0" fontId="20" fillId="3" borderId="11">
      <alignment horizontal="right" vertical="center"/>
    </xf>
    <xf numFmtId="0" fontId="19" fillId="0" borderId="12">
      <alignment horizontal="left" vertical="center"/>
    </xf>
    <xf numFmtId="0" fontId="19" fillId="0" borderId="13">
      <alignment horizontal="center" vertical="center"/>
    </xf>
    <xf numFmtId="0" fontId="21" fillId="0" borderId="14">
      <alignment horizontal="center" vertical="center"/>
    </xf>
    <xf numFmtId="0" fontId="20" fillId="4" borderId="11"/>
    <xf numFmtId="3" fontId="22" fillId="0" borderId="11"/>
    <xf numFmtId="3" fontId="23" fillId="0" borderId="11"/>
    <xf numFmtId="0" fontId="19" fillId="0" borderId="13">
      <alignment horizontal="left" vertical="top"/>
    </xf>
    <xf numFmtId="0" fontId="24" fillId="0" borderId="11"/>
    <xf numFmtId="0" fontId="19" fillId="0" borderId="13">
      <alignment horizontal="left" vertical="center"/>
    </xf>
    <xf numFmtId="0" fontId="20" fillId="3" borderId="15"/>
    <xf numFmtId="3" fontId="20" fillId="0" borderId="11">
      <alignment horizontal="right" vertical="center"/>
    </xf>
    <xf numFmtId="0" fontId="19" fillId="0" borderId="13">
      <alignment horizontal="right" vertical="center"/>
    </xf>
    <xf numFmtId="0" fontId="20" fillId="0" borderId="14">
      <alignment horizontal="center" vertical="center"/>
    </xf>
    <xf numFmtId="3" fontId="20" fillId="0" borderId="11"/>
    <xf numFmtId="3" fontId="20" fillId="0" borderId="11"/>
    <xf numFmtId="0" fontId="20" fillId="0" borderId="14">
      <alignment horizontal="center" vertical="center" wrapText="1"/>
    </xf>
    <xf numFmtId="0" fontId="25" fillId="0" borderId="14">
      <alignment horizontal="left" vertical="center" indent="1"/>
    </xf>
    <xf numFmtId="0" fontId="26" fillId="0" borderId="11"/>
    <xf numFmtId="0" fontId="19" fillId="0" borderId="12">
      <alignment horizontal="left" vertical="center"/>
    </xf>
    <xf numFmtId="3" fontId="20" fillId="0" borderId="11">
      <alignment horizontal="center" vertical="center"/>
    </xf>
    <xf numFmtId="0" fontId="19" fillId="0" borderId="13">
      <alignment horizontal="center" vertical="center"/>
    </xf>
    <xf numFmtId="0" fontId="19" fillId="0" borderId="13">
      <alignment horizontal="center" vertical="center"/>
    </xf>
    <xf numFmtId="0" fontId="19" fillId="0" borderId="12">
      <alignment horizontal="left" vertical="center"/>
    </xf>
    <xf numFmtId="0" fontId="19" fillId="0" borderId="12">
      <alignment horizontal="left" vertical="center"/>
    </xf>
    <xf numFmtId="0" fontId="27" fillId="0" borderId="11"/>
    <xf numFmtId="9" fontId="3" fillId="0" borderId="0" applyFont="0" applyFill="0" applyBorder="0" applyAlignment="0" applyProtection="0"/>
    <xf numFmtId="0" fontId="2" fillId="0" borderId="0"/>
    <xf numFmtId="9" fontId="2" fillId="0" borderId="0" applyFont="0" applyFill="0" applyBorder="0" applyAlignment="0" applyProtection="0"/>
    <xf numFmtId="164" fontId="2" fillId="0" borderId="0" applyFont="0" applyFill="0" applyBorder="0" applyAlignment="0" applyProtection="0"/>
    <xf numFmtId="0" fontId="29" fillId="0" borderId="0"/>
    <xf numFmtId="0" fontId="1" fillId="0" borderId="0"/>
  </cellStyleXfs>
  <cellXfs count="105">
    <xf numFmtId="0" fontId="0" fillId="0" borderId="0" xfId="0"/>
    <xf numFmtId="0" fontId="5" fillId="0" borderId="0" xfId="0" applyFont="1"/>
    <xf numFmtId="0" fontId="6" fillId="0" borderId="0" xfId="0" applyFont="1"/>
    <xf numFmtId="0" fontId="7" fillId="0" borderId="0" xfId="0" applyFont="1"/>
    <xf numFmtId="0" fontId="6" fillId="2" borderId="0" xfId="0" applyFont="1" applyFill="1"/>
    <xf numFmtId="0" fontId="9" fillId="0" borderId="0" xfId="0" applyFont="1"/>
    <xf numFmtId="0" fontId="10" fillId="0" borderId="0" xfId="0" applyFont="1"/>
    <xf numFmtId="0" fontId="11" fillId="0" borderId="0" xfId="0" applyFont="1"/>
    <xf numFmtId="0" fontId="10" fillId="0" borderId="1" xfId="0" applyFont="1" applyBorder="1" applyAlignment="1">
      <alignment horizontal="right"/>
    </xf>
    <xf numFmtId="0" fontId="10" fillId="0" borderId="2" xfId="0" applyFont="1" applyBorder="1" applyAlignment="1">
      <alignment horizontal="right"/>
    </xf>
    <xf numFmtId="0" fontId="10" fillId="0" borderId="3" xfId="0" applyFont="1" applyBorder="1" applyAlignment="1">
      <alignment horizontal="right"/>
    </xf>
    <xf numFmtId="0" fontId="10" fillId="0" borderId="4" xfId="0" applyFont="1" applyBorder="1" applyAlignment="1">
      <alignment horizontal="right"/>
    </xf>
    <xf numFmtId="0" fontId="11" fillId="0" borderId="0" xfId="0" applyFont="1" applyAlignment="1">
      <alignment horizontal="right"/>
    </xf>
    <xf numFmtId="165" fontId="11" fillId="0" borderId="0" xfId="0" applyNumberFormat="1" applyFont="1"/>
    <xf numFmtId="165" fontId="9" fillId="0" borderId="0" xfId="2" applyNumberFormat="1" applyFont="1" applyFill="1" applyBorder="1"/>
    <xf numFmtId="165" fontId="6" fillId="0" borderId="0" xfId="0" applyNumberFormat="1" applyFont="1"/>
    <xf numFmtId="0" fontId="12" fillId="0" borderId="0" xfId="0" applyFont="1"/>
    <xf numFmtId="0" fontId="8" fillId="0" borderId="0" xfId="0" applyFont="1"/>
    <xf numFmtId="0" fontId="6" fillId="2" borderId="0" xfId="0" applyFont="1" applyFill="1" applyAlignment="1">
      <alignment horizontal="center"/>
    </xf>
    <xf numFmtId="0" fontId="6" fillId="2" borderId="0" xfId="0" applyFont="1" applyFill="1" applyAlignment="1">
      <alignment horizontal="right"/>
    </xf>
    <xf numFmtId="0" fontId="6" fillId="0" borderId="8" xfId="0" applyFont="1" applyBorder="1"/>
    <xf numFmtId="0" fontId="6" fillId="2" borderId="8" xfId="0" applyFont="1" applyFill="1" applyBorder="1" applyAlignment="1">
      <alignment horizontal="center"/>
    </xf>
    <xf numFmtId="0" fontId="6" fillId="0" borderId="8" xfId="0" applyFont="1" applyBorder="1" applyAlignment="1">
      <alignment horizontal="right"/>
    </xf>
    <xf numFmtId="166" fontId="6" fillId="2" borderId="0" xfId="0" applyNumberFormat="1" applyFont="1" applyFill="1"/>
    <xf numFmtId="166" fontId="6" fillId="0" borderId="0" xfId="0" applyNumberFormat="1" applyFont="1"/>
    <xf numFmtId="0" fontId="9" fillId="0" borderId="0" xfId="3" applyFont="1"/>
    <xf numFmtId="0" fontId="14" fillId="0" borderId="0" xfId="0" applyFont="1" applyAlignment="1">
      <alignment vertical="top"/>
    </xf>
    <xf numFmtId="0" fontId="9" fillId="0" borderId="0" xfId="3" applyFont="1" applyAlignment="1">
      <alignment horizontal="left"/>
    </xf>
    <xf numFmtId="0" fontId="15" fillId="0" borderId="0" xfId="0" quotePrefix="1" applyFont="1" applyAlignment="1">
      <alignment vertical="top"/>
    </xf>
    <xf numFmtId="0" fontId="16" fillId="0" borderId="0" xfId="3" applyFont="1"/>
    <xf numFmtId="0" fontId="17" fillId="0" borderId="0" xfId="3" applyFont="1"/>
    <xf numFmtId="9" fontId="10" fillId="0" borderId="0" xfId="1" applyFont="1" applyFill="1" applyBorder="1"/>
    <xf numFmtId="9" fontId="10" fillId="0" borderId="5" xfId="1" applyFont="1" applyFill="1" applyBorder="1"/>
    <xf numFmtId="9" fontId="10" fillId="0" borderId="6" xfId="1" applyFont="1" applyFill="1" applyBorder="1"/>
    <xf numFmtId="0" fontId="18" fillId="0" borderId="0" xfId="0" applyFont="1"/>
    <xf numFmtId="167" fontId="6" fillId="0" borderId="0" xfId="1" applyNumberFormat="1" applyFont="1"/>
    <xf numFmtId="167" fontId="11" fillId="0" borderId="0" xfId="1" applyNumberFormat="1" applyFont="1"/>
    <xf numFmtId="0" fontId="6" fillId="0" borderId="0" xfId="0" applyFont="1" applyAlignment="1">
      <alignment horizontal="center"/>
    </xf>
    <xf numFmtId="0" fontId="6" fillId="0" borderId="16" xfId="0" applyFont="1" applyBorder="1" applyAlignment="1">
      <alignment horizontal="center"/>
    </xf>
    <xf numFmtId="0" fontId="6" fillId="0" borderId="9" xfId="0" applyFont="1" applyBorder="1" applyAlignment="1">
      <alignment horizontal="center"/>
    </xf>
    <xf numFmtId="0" fontId="6" fillId="0" borderId="17" xfId="0" applyFont="1" applyBorder="1" applyAlignment="1">
      <alignment horizontal="center"/>
    </xf>
    <xf numFmtId="0" fontId="6" fillId="0" borderId="8" xfId="0" applyFont="1" applyBorder="1" applyAlignment="1">
      <alignment horizontal="center"/>
    </xf>
    <xf numFmtId="0" fontId="8" fillId="0" borderId="8" xfId="0"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6" fillId="0" borderId="20" xfId="0" applyFont="1" applyBorder="1" applyAlignment="1">
      <alignment horizontal="center"/>
    </xf>
    <xf numFmtId="0" fontId="6" fillId="0" borderId="21" xfId="0" applyFont="1" applyBorder="1" applyAlignment="1">
      <alignment horizontal="center"/>
    </xf>
    <xf numFmtId="0" fontId="6" fillId="0" borderId="22" xfId="0" applyFont="1" applyBorder="1" applyAlignment="1">
      <alignment horizontal="center"/>
    </xf>
    <xf numFmtId="0" fontId="6" fillId="0" borderId="0" xfId="0" applyFont="1" applyAlignment="1">
      <alignment horizontal="right"/>
    </xf>
    <xf numFmtId="168" fontId="6" fillId="0" borderId="0" xfId="0" applyNumberFormat="1" applyFont="1"/>
    <xf numFmtId="167" fontId="6" fillId="0" borderId="23" xfId="1" applyNumberFormat="1" applyFont="1" applyBorder="1"/>
    <xf numFmtId="167" fontId="6" fillId="0" borderId="0" xfId="1" applyNumberFormat="1" applyFont="1" applyBorder="1"/>
    <xf numFmtId="167" fontId="6" fillId="0" borderId="24" xfId="1" applyNumberFormat="1" applyFont="1" applyBorder="1"/>
    <xf numFmtId="0" fontId="6" fillId="0" borderId="23" xfId="0" applyFont="1" applyBorder="1"/>
    <xf numFmtId="0" fontId="6" fillId="0" borderId="24" xfId="0" applyFont="1" applyBorder="1"/>
    <xf numFmtId="167" fontId="6" fillId="0" borderId="9" xfId="1" applyNumberFormat="1" applyFont="1" applyBorder="1"/>
    <xf numFmtId="167" fontId="6" fillId="0" borderId="20" xfId="1" applyNumberFormat="1" applyFont="1" applyBorder="1"/>
    <xf numFmtId="167" fontId="6" fillId="0" borderId="21" xfId="1" applyNumberFormat="1" applyFont="1" applyBorder="1"/>
    <xf numFmtId="167" fontId="6" fillId="0" borderId="22" xfId="1" applyNumberFormat="1" applyFont="1" applyBorder="1"/>
    <xf numFmtId="169" fontId="10" fillId="0" borderId="0" xfId="2" applyNumberFormat="1" applyFont="1" applyFill="1" applyBorder="1"/>
    <xf numFmtId="169" fontId="10" fillId="0" borderId="5" xfId="2" applyNumberFormat="1" applyFont="1" applyFill="1" applyBorder="1"/>
    <xf numFmtId="169" fontId="10" fillId="0" borderId="7" xfId="2" applyNumberFormat="1" applyFont="1" applyFill="1" applyBorder="1"/>
    <xf numFmtId="169" fontId="10" fillId="0" borderId="2" xfId="2" applyNumberFormat="1" applyFont="1" applyFill="1" applyBorder="1"/>
    <xf numFmtId="169" fontId="10" fillId="0" borderId="3" xfId="2" applyNumberFormat="1" applyFont="1" applyFill="1" applyBorder="1"/>
    <xf numFmtId="169" fontId="10" fillId="0" borderId="4" xfId="2" applyNumberFormat="1" applyFont="1" applyFill="1" applyBorder="1"/>
    <xf numFmtId="170" fontId="6" fillId="0" borderId="0" xfId="0" applyNumberFormat="1" applyFont="1"/>
    <xf numFmtId="170" fontId="6" fillId="0" borderId="23" xfId="0" applyNumberFormat="1" applyFont="1" applyBorder="1"/>
    <xf numFmtId="170" fontId="6" fillId="0" borderId="24" xfId="0" applyNumberFormat="1" applyFont="1" applyBorder="1"/>
    <xf numFmtId="170" fontId="6" fillId="0" borderId="9" xfId="0" applyNumberFormat="1" applyFont="1" applyBorder="1"/>
    <xf numFmtId="170" fontId="6" fillId="0" borderId="20" xfId="0" applyNumberFormat="1" applyFont="1" applyBorder="1"/>
    <xf numFmtId="170" fontId="6" fillId="0" borderId="21" xfId="0" applyNumberFormat="1" applyFont="1" applyBorder="1"/>
    <xf numFmtId="170" fontId="6" fillId="0" borderId="22" xfId="0" applyNumberFormat="1" applyFont="1" applyBorder="1"/>
    <xf numFmtId="0" fontId="6" fillId="0" borderId="0" xfId="0" applyFont="1" applyAlignment="1">
      <alignment vertical="top"/>
    </xf>
    <xf numFmtId="0" fontId="7" fillId="0" borderId="0" xfId="64" applyFont="1"/>
    <xf numFmtId="0" fontId="6" fillId="0" borderId="0" xfId="64" applyFont="1"/>
    <xf numFmtId="0" fontId="12" fillId="0" borderId="0" xfId="64" applyFont="1"/>
    <xf numFmtId="0" fontId="8" fillId="0" borderId="0" xfId="64" applyFont="1"/>
    <xf numFmtId="0" fontId="6" fillId="2" borderId="0" xfId="64" applyFont="1" applyFill="1" applyAlignment="1">
      <alignment horizontal="center"/>
    </xf>
    <xf numFmtId="0" fontId="6" fillId="0" borderId="8" xfId="64" applyFont="1" applyBorder="1"/>
    <xf numFmtId="0" fontId="6" fillId="2" borderId="8" xfId="64" applyFont="1" applyFill="1" applyBorder="1" applyAlignment="1">
      <alignment horizontal="center"/>
    </xf>
    <xf numFmtId="0" fontId="6" fillId="0" borderId="8" xfId="64" applyFont="1" applyBorder="1" applyAlignment="1">
      <alignment horizontal="right"/>
    </xf>
    <xf numFmtId="166" fontId="6" fillId="2" borderId="0" xfId="64" applyNumberFormat="1" applyFont="1" applyFill="1"/>
    <xf numFmtId="166" fontId="6" fillId="0" borderId="0" xfId="64" applyNumberFormat="1" applyFont="1"/>
    <xf numFmtId="0" fontId="6" fillId="2" borderId="0" xfId="64" applyFont="1" applyFill="1"/>
    <xf numFmtId="166" fontId="6" fillId="2" borderId="9" xfId="64" applyNumberFormat="1" applyFont="1" applyFill="1" applyBorder="1"/>
    <xf numFmtId="166" fontId="6" fillId="0" borderId="9" xfId="64" applyNumberFormat="1" applyFont="1" applyBorder="1"/>
    <xf numFmtId="166" fontId="6" fillId="2" borderId="9" xfId="0" applyNumberFormat="1" applyFont="1" applyFill="1" applyBorder="1"/>
    <xf numFmtId="166" fontId="6" fillId="0" borderId="9" xfId="0" applyNumberFormat="1" applyFont="1" applyBorder="1"/>
    <xf numFmtId="169" fontId="10" fillId="0" borderId="25" xfId="2" applyNumberFormat="1" applyFont="1" applyFill="1" applyBorder="1"/>
    <xf numFmtId="169" fontId="10" fillId="0" borderId="26" xfId="2" applyNumberFormat="1" applyFont="1" applyFill="1" applyBorder="1"/>
    <xf numFmtId="169" fontId="10" fillId="0" borderId="11" xfId="2" applyNumberFormat="1" applyFont="1" applyFill="1" applyBorder="1"/>
    <xf numFmtId="169" fontId="10" fillId="0" borderId="27" xfId="2" applyNumberFormat="1" applyFont="1" applyFill="1" applyBorder="1"/>
    <xf numFmtId="169" fontId="10" fillId="0" borderId="28" xfId="2" applyNumberFormat="1" applyFont="1" applyFill="1" applyBorder="1"/>
    <xf numFmtId="0" fontId="10" fillId="0" borderId="0" xfId="0" applyFont="1" applyAlignment="1">
      <alignment horizontal="left" indent="1"/>
    </xf>
    <xf numFmtId="0" fontId="17" fillId="0" borderId="0" xfId="0" applyFont="1"/>
    <xf numFmtId="0" fontId="30" fillId="0" borderId="0" xfId="0" applyFont="1"/>
    <xf numFmtId="0" fontId="31" fillId="0" borderId="0" xfId="0" applyFont="1"/>
    <xf numFmtId="0" fontId="6" fillId="5" borderId="0" xfId="0" applyFont="1" applyFill="1"/>
    <xf numFmtId="0" fontId="32" fillId="0" borderId="0" xfId="0" applyFont="1"/>
    <xf numFmtId="0" fontId="6" fillId="0" borderId="8" xfId="64" applyFont="1" applyBorder="1" applyAlignment="1">
      <alignment horizontal="center"/>
    </xf>
    <xf numFmtId="0" fontId="6" fillId="0" borderId="0" xfId="64" applyFont="1" applyAlignment="1">
      <alignment horizontal="center"/>
    </xf>
    <xf numFmtId="0" fontId="6" fillId="0" borderId="0" xfId="0" quotePrefix="1" applyFont="1"/>
    <xf numFmtId="0" fontId="6" fillId="0" borderId="0" xfId="0" applyFont="1" applyAlignment="1">
      <alignment horizontal="left" indent="2"/>
    </xf>
    <xf numFmtId="0" fontId="6" fillId="0" borderId="0" xfId="0" applyFont="1" applyAlignment="1">
      <alignment horizontal="left" wrapText="1"/>
    </xf>
    <xf numFmtId="0" fontId="6" fillId="0" borderId="0" xfId="0" applyFont="1" applyAlignment="1">
      <alignment horizontal="center"/>
    </xf>
  </cellXfs>
  <cellStyles count="65">
    <cellStyle name="AF Column - IBM Cognos" xfId="4" xr:uid="{021CFBEA-0B2E-408C-A6EA-9338C02BE6E5}"/>
    <cellStyle name="AF Data - IBM Cognos" xfId="5" xr:uid="{A381F656-9AEE-4EF1-A339-4DA568088CC2}"/>
    <cellStyle name="AF Data 0 - IBM Cognos" xfId="6" xr:uid="{5912F771-A86F-470D-897A-2767C25BBF63}"/>
    <cellStyle name="AF Data 1 - IBM Cognos" xfId="7" xr:uid="{FDD763FF-1E37-49C0-A354-BF1D5C010711}"/>
    <cellStyle name="AF Data 2 - IBM Cognos" xfId="8" xr:uid="{632A05ED-C6F1-44B6-945A-F1AD1A826B52}"/>
    <cellStyle name="AF Data 3 - IBM Cognos" xfId="9" xr:uid="{3A111A60-FE7A-4CF6-BDF9-1951D8251FD9}"/>
    <cellStyle name="AF Data 4 - IBM Cognos" xfId="10" xr:uid="{DEDA07DB-930E-4D5A-8791-54BD08066FDE}"/>
    <cellStyle name="AF Data 5 - IBM Cognos" xfId="11" xr:uid="{8A6B56FC-84DE-40CA-9AA2-E9C82D8204F0}"/>
    <cellStyle name="AF Data Leaf - IBM Cognos" xfId="12" xr:uid="{7DDA5D72-7496-4153-8564-000780FA397E}"/>
    <cellStyle name="AF Header - IBM Cognos" xfId="13" xr:uid="{10BB9EC3-564E-438E-9A12-D167DB21A4A0}"/>
    <cellStyle name="AF Header 0 - IBM Cognos" xfId="14" xr:uid="{CA5E0A23-6CB4-4E4F-BCB5-E4A5895C0510}"/>
    <cellStyle name="AF Header 1 - IBM Cognos" xfId="15" xr:uid="{E5A1BDDC-CAF8-44DC-AC45-D272CB267956}"/>
    <cellStyle name="AF Header 2 - IBM Cognos" xfId="16" xr:uid="{48F24010-6827-4A32-8781-9E6A0A7A6A45}"/>
    <cellStyle name="AF Header 3 - IBM Cognos" xfId="17" xr:uid="{9861644C-3991-434A-BA5E-7DD0A0AD139D}"/>
    <cellStyle name="AF Header 4 - IBM Cognos" xfId="18" xr:uid="{5FE46789-039E-45C3-BF49-B4F056761012}"/>
    <cellStyle name="AF Header 5 - IBM Cognos" xfId="19" xr:uid="{D0322E9F-BA78-48EE-836F-76999F32080D}"/>
    <cellStyle name="AF Header Leaf - IBM Cognos" xfId="20" xr:uid="{C014266B-D627-4418-938E-E9D757527BE0}"/>
    <cellStyle name="AF Row - IBM Cognos" xfId="21" xr:uid="{0B66F8E3-4CD8-49B1-9CEA-98231770EE1D}"/>
    <cellStyle name="AF Row 0 - IBM Cognos" xfId="22" xr:uid="{42E0A137-568A-4F67-B738-183A88FA40EA}"/>
    <cellStyle name="AF Row 1 - IBM Cognos" xfId="23" xr:uid="{C3881F1A-4C0A-48D4-BA65-DE3794F94D81}"/>
    <cellStyle name="AF Row 2 - IBM Cognos" xfId="24" xr:uid="{F4686919-405B-453F-9145-27D5B0F0B8B4}"/>
    <cellStyle name="AF Row 3 - IBM Cognos" xfId="25" xr:uid="{E258B2EB-0A37-492D-91BC-172EDB7C8E65}"/>
    <cellStyle name="AF Row 4 - IBM Cognos" xfId="26" xr:uid="{5448DBB2-0F6C-413A-BCFD-8BB9F3012A12}"/>
    <cellStyle name="AF Row 5 - IBM Cognos" xfId="27" xr:uid="{F5003316-1154-4FE5-9E37-8F54D906BE17}"/>
    <cellStyle name="AF Row Leaf - IBM Cognos" xfId="28" xr:uid="{FF968A95-3F0C-4A6B-981A-C3FF3AC06893}"/>
    <cellStyle name="AF Subnm - IBM Cognos" xfId="29" xr:uid="{1F0CC353-3E65-415D-B895-F37FF0693FB1}"/>
    <cellStyle name="AF Title - IBM Cognos" xfId="30" xr:uid="{0FEBF0F4-0377-4296-ABF3-980C57B8B956}"/>
    <cellStyle name="Calculated Column - IBM Cognos" xfId="31" xr:uid="{5EAD82AA-710A-4F6A-914D-43C074E635F2}"/>
    <cellStyle name="Calculated Column Name - IBM Cognos" xfId="32" xr:uid="{92066BF4-C1A6-484F-9EF6-FEFC99644038}"/>
    <cellStyle name="Calculated Row - IBM Cognos" xfId="33" xr:uid="{0B09B43D-22BA-4CC8-BB90-A1C667DB25BE}"/>
    <cellStyle name="Calculated Row Name - IBM Cognos" xfId="34" xr:uid="{87E029AE-C5BC-4018-A31C-726708BF044B}"/>
    <cellStyle name="Column Name - IBM Cognos" xfId="35" xr:uid="{3C0D410F-0783-4010-92D1-96A2B6E67EC8}"/>
    <cellStyle name="Column Template - IBM Cognos" xfId="36" xr:uid="{421F728E-EB03-41F3-B688-C7AFD5FDEA25}"/>
    <cellStyle name="Comma [1]" xfId="2" xr:uid="{12AF5C5E-20F2-4E0E-AAE9-C8067169ACB0}"/>
    <cellStyle name="Comma [1] 2" xfId="62" xr:uid="{24CDF222-715F-44A8-85EF-9677B3A2F3C2}"/>
    <cellStyle name="Differs From Base - IBM Cognos" xfId="37" xr:uid="{BEF7F86B-D7C5-4400-9591-172B5037E1A2}"/>
    <cellStyle name="Edit - IBM Cognos" xfId="38" xr:uid="{96EF219C-FAB3-4EB6-B35A-CF1D30200C26}"/>
    <cellStyle name="Formula - IBM Cognos" xfId="39" xr:uid="{E0469AB0-A2BE-414C-B381-17ADD13825EA}"/>
    <cellStyle name="Group Name - IBM Cognos" xfId="40" xr:uid="{42C085BD-6DA0-4594-AC98-A5955034F6B8}"/>
    <cellStyle name="Hold Values - IBM Cognos" xfId="41" xr:uid="{96C1BDAF-1C2B-4A07-88F8-B0C0A65AF590}"/>
    <cellStyle name="List Name - IBM Cognos" xfId="42" xr:uid="{164FEFFC-AF1B-4F58-96C4-E3DEDAD9626E}"/>
    <cellStyle name="Locked - IBM Cognos" xfId="43" xr:uid="{6D297598-0CD4-4468-97D3-A7C4CABE83B7}"/>
    <cellStyle name="Measure - IBM Cognos" xfId="44" xr:uid="{F8D38880-3826-4571-B695-E72895FF7A66}"/>
    <cellStyle name="Measure Header - IBM Cognos" xfId="45" xr:uid="{27B7FBB3-F269-477E-BF37-DCE44E874C96}"/>
    <cellStyle name="Measure Name - IBM Cognos" xfId="46" xr:uid="{0E63A471-5C6F-494D-9777-CB352AEA32FD}"/>
    <cellStyle name="Measure Summary - IBM Cognos" xfId="47" xr:uid="{FF62A607-161F-4B8C-8385-F2065A51E30F}"/>
    <cellStyle name="Measure Summary TM1 - IBM Cognos" xfId="48" xr:uid="{EB706847-4833-42CD-B722-D881A5CBA56B}"/>
    <cellStyle name="Measure Template - IBM Cognos" xfId="49" xr:uid="{4C079852-029B-4D43-99DB-DFBC94765662}"/>
    <cellStyle name="More - IBM Cognos" xfId="50" xr:uid="{EC62EEFB-36B6-4D79-842B-14DB8EEA73F3}"/>
    <cellStyle name="Normal" xfId="0" builtinId="0" customBuiltin="1"/>
    <cellStyle name="Normal 2" xfId="3" xr:uid="{8D865E10-9FC6-431A-9F9F-5E937430A231}"/>
    <cellStyle name="Normal 3" xfId="60" xr:uid="{B0EBDE8E-9533-424E-A44F-144EDF4C0A0B}"/>
    <cellStyle name="Normal 4" xfId="64" xr:uid="{E521497F-5889-4788-B953-13ECCCB5E2AC}"/>
    <cellStyle name="Normal 6" xfId="63" xr:uid="{73B5D117-5130-417E-8D1C-F2B8C61A729F}"/>
    <cellStyle name="Pending Change - IBM Cognos" xfId="51" xr:uid="{F216532B-D5FA-4F87-BF74-0515370078C7}"/>
    <cellStyle name="Percent" xfId="1" builtinId="5"/>
    <cellStyle name="Percent 2" xfId="59" xr:uid="{93DEC17B-0BA9-48C4-8CD0-740631A950B5}"/>
    <cellStyle name="Percent 3" xfId="61" xr:uid="{998258E1-A4A6-4CB2-8893-51B882B7D6D0}"/>
    <cellStyle name="Row Name - IBM Cognos" xfId="52" xr:uid="{7E451FA2-3788-452F-BAC1-1F27074C8D00}"/>
    <cellStyle name="Row Template - IBM Cognos" xfId="53" xr:uid="{87C4A988-41F8-46F9-BA3C-94F6323555AF}"/>
    <cellStyle name="Summary Column Name - IBM Cognos" xfId="54" xr:uid="{04D5D16B-0333-47D4-B78A-C224CB2D8367}"/>
    <cellStyle name="Summary Column Name TM1 - IBM Cognos" xfId="55" xr:uid="{CF910C51-47FA-4D47-B381-0B294C1CD75F}"/>
    <cellStyle name="Summary Row Name - IBM Cognos" xfId="56" xr:uid="{C794387A-95F7-4691-8EE0-6AFC89813877}"/>
    <cellStyle name="Summary Row Name TM1 - IBM Cognos" xfId="57" xr:uid="{4D97C0E4-1539-4075-8FAE-EE231E77172A}"/>
    <cellStyle name="Unsaved Change - IBM Cognos" xfId="58" xr:uid="{BC8B572E-4785-4190-8BAE-45CBE73DC8EF}"/>
  </cellStyles>
  <dxfs count="0"/>
  <tableStyles count="0" defaultTableStyle="TableStyleMedium2" defaultPivotStyle="PivotStyleLight16"/>
  <colors>
    <mruColors>
      <color rgb="FFC4B22E"/>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1" i="0" u="none" strike="noStrike" kern="1200" spc="0" baseline="0">
                <a:solidFill>
                  <a:sysClr val="windowText" lastClr="000000">
                    <a:lumMod val="65000"/>
                    <a:lumOff val="35000"/>
                  </a:sysClr>
                </a:solidFill>
                <a:latin typeface="+mn-lt"/>
                <a:ea typeface="+mn-ea"/>
                <a:cs typeface="+mn-cs"/>
              </a:defRPr>
            </a:pPr>
            <a:r>
              <a:rPr lang="en-NZ" sz="1000" b="1"/>
              <a:t>Transmission charge </a:t>
            </a:r>
            <a:r>
              <a:rPr lang="en-NZ" sz="1000" b="1" baseline="0"/>
              <a:t>forecast </a:t>
            </a:r>
            <a:r>
              <a:rPr lang="en-NZ" sz="1000" b="0" i="1" baseline="0"/>
              <a:t>(</a:t>
            </a:r>
            <a:r>
              <a:rPr lang="en-NZ" sz="1000" b="0" i="1" baseline="0">
                <a:effectLst/>
              </a:rPr>
              <a:t>Proportions</a:t>
            </a:r>
            <a:r>
              <a:rPr lang="en-NZ" sz="1000" b="0" i="1" baseline="0"/>
              <a:t>)</a:t>
            </a:r>
          </a:p>
        </c:rich>
      </c:tx>
      <c:layout>
        <c:manualLayout>
          <c:xMode val="edge"/>
          <c:yMode val="edge"/>
          <c:x val="0.19151736745886655"/>
          <c:y val="1.7094017094017096E-2"/>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7.0774302206739706E-2"/>
          <c:y val="0.15516796875"/>
          <c:w val="0.88900631936547236"/>
          <c:h val="0.57280598958333329"/>
        </c:manualLayout>
      </c:layout>
      <c:barChart>
        <c:barDir val="col"/>
        <c:grouping val="stacked"/>
        <c:varyColors val="0"/>
        <c:ser>
          <c:idx val="1"/>
          <c:order val="0"/>
          <c:tx>
            <c:strRef>
              <c:f>'Summary and Notes'!$B$56</c:f>
              <c:strCache>
                <c:ptCount val="1"/>
                <c:pt idx="0">
                  <c:v>Connection charges</c:v>
                </c:pt>
              </c:strCache>
            </c:strRef>
          </c:tx>
          <c:spPr>
            <a:solidFill>
              <a:srgbClr val="9ACA3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 and Notes'!$F$47:$L$47</c:f>
              <c:strCache>
                <c:ptCount val="7"/>
                <c:pt idx="0">
                  <c:v>PY23/24</c:v>
                </c:pt>
                <c:pt idx="1">
                  <c:v>PY24/25</c:v>
                </c:pt>
                <c:pt idx="2">
                  <c:v>PY25/26</c:v>
                </c:pt>
                <c:pt idx="3">
                  <c:v>PY26/27</c:v>
                </c:pt>
                <c:pt idx="4">
                  <c:v>PY27/28</c:v>
                </c:pt>
                <c:pt idx="5">
                  <c:v>PY28/29</c:v>
                </c:pt>
                <c:pt idx="6">
                  <c:v>PY29/30</c:v>
                </c:pt>
              </c:strCache>
            </c:strRef>
          </c:cat>
          <c:val>
            <c:numRef>
              <c:f>'Summary and Notes'!$F$56:$L$56</c:f>
              <c:numCache>
                <c:formatCode>0%</c:formatCode>
                <c:ptCount val="7"/>
                <c:pt idx="0">
                  <c:v>0.14400699830939423</c:v>
                </c:pt>
                <c:pt idx="1">
                  <c:v>0.14746344935165537</c:v>
                </c:pt>
                <c:pt idx="2">
                  <c:v>0.15620923212299584</c:v>
                </c:pt>
                <c:pt idx="3">
                  <c:v>0.14209504825028663</c:v>
                </c:pt>
                <c:pt idx="4">
                  <c:v>0.12365926813945127</c:v>
                </c:pt>
                <c:pt idx="5">
                  <c:v>0.12586370340503553</c:v>
                </c:pt>
                <c:pt idx="6">
                  <c:v>0.1215391690400445</c:v>
                </c:pt>
              </c:numCache>
            </c:numRef>
          </c:val>
          <c:extLst>
            <c:ext xmlns:c16="http://schemas.microsoft.com/office/drawing/2014/chart" uri="{C3380CC4-5D6E-409C-BE32-E72D297353CC}">
              <c16:uniqueId val="{00000000-D554-4468-96AD-2408CF60BEC4}"/>
            </c:ext>
          </c:extLst>
        </c:ser>
        <c:ser>
          <c:idx val="0"/>
          <c:order val="1"/>
          <c:tx>
            <c:strRef>
              <c:f>'Summary and Notes'!$B$55</c:f>
              <c:strCache>
                <c:ptCount val="1"/>
                <c:pt idx="0">
                  <c:v>BBCs</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 and Notes'!$F$47:$L$47</c:f>
              <c:strCache>
                <c:ptCount val="7"/>
                <c:pt idx="0">
                  <c:v>PY23/24</c:v>
                </c:pt>
                <c:pt idx="1">
                  <c:v>PY24/25</c:v>
                </c:pt>
                <c:pt idx="2">
                  <c:v>PY25/26</c:v>
                </c:pt>
                <c:pt idx="3">
                  <c:v>PY26/27</c:v>
                </c:pt>
                <c:pt idx="4">
                  <c:v>PY27/28</c:v>
                </c:pt>
                <c:pt idx="5">
                  <c:v>PY28/29</c:v>
                </c:pt>
                <c:pt idx="6">
                  <c:v>PY29/30</c:v>
                </c:pt>
              </c:strCache>
            </c:strRef>
          </c:cat>
          <c:val>
            <c:numRef>
              <c:f>'Summary and Notes'!$F$55:$L$55</c:f>
              <c:numCache>
                <c:formatCode>0%</c:formatCode>
                <c:ptCount val="7"/>
                <c:pt idx="0">
                  <c:v>0.31072136077587537</c:v>
                </c:pt>
                <c:pt idx="1">
                  <c:v>0.31432773954806426</c:v>
                </c:pt>
                <c:pt idx="2">
                  <c:v>0.30953321980125481</c:v>
                </c:pt>
                <c:pt idx="3">
                  <c:v>0.29180309833222973</c:v>
                </c:pt>
                <c:pt idx="4">
                  <c:v>0.31736236846496552</c:v>
                </c:pt>
                <c:pt idx="5">
                  <c:v>0.33547189602031691</c:v>
                </c:pt>
                <c:pt idx="6">
                  <c:v>0.35453292409582837</c:v>
                </c:pt>
              </c:numCache>
            </c:numRef>
          </c:val>
          <c:extLst>
            <c:ext xmlns:c16="http://schemas.microsoft.com/office/drawing/2014/chart" uri="{C3380CC4-5D6E-409C-BE32-E72D297353CC}">
              <c16:uniqueId val="{00000001-D554-4468-96AD-2408CF60BEC4}"/>
            </c:ext>
          </c:extLst>
        </c:ser>
        <c:ser>
          <c:idx val="2"/>
          <c:order val="2"/>
          <c:tx>
            <c:strRef>
              <c:f>'Summary and Notes'!$B$57</c:f>
              <c:strCache>
                <c:ptCount val="1"/>
                <c:pt idx="0">
                  <c:v>Residual Charges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 and Notes'!$F$47:$L$47</c:f>
              <c:strCache>
                <c:ptCount val="7"/>
                <c:pt idx="0">
                  <c:v>PY23/24</c:v>
                </c:pt>
                <c:pt idx="1">
                  <c:v>PY24/25</c:v>
                </c:pt>
                <c:pt idx="2">
                  <c:v>PY25/26</c:v>
                </c:pt>
                <c:pt idx="3">
                  <c:v>PY26/27</c:v>
                </c:pt>
                <c:pt idx="4">
                  <c:v>PY27/28</c:v>
                </c:pt>
                <c:pt idx="5">
                  <c:v>PY28/29</c:v>
                </c:pt>
                <c:pt idx="6">
                  <c:v>PY29/30</c:v>
                </c:pt>
              </c:strCache>
            </c:strRef>
          </c:cat>
          <c:val>
            <c:numRef>
              <c:f>'Summary and Notes'!$F$57:$L$57</c:f>
              <c:numCache>
                <c:formatCode>0%</c:formatCode>
                <c:ptCount val="7"/>
                <c:pt idx="0">
                  <c:v>0.54527164091473046</c:v>
                </c:pt>
                <c:pt idx="1">
                  <c:v>0.53820881110028029</c:v>
                </c:pt>
                <c:pt idx="2">
                  <c:v>0.53425754807574932</c:v>
                </c:pt>
                <c:pt idx="3">
                  <c:v>0.56610185341748376</c:v>
                </c:pt>
                <c:pt idx="4">
                  <c:v>0.55897836339558327</c:v>
                </c:pt>
                <c:pt idx="5">
                  <c:v>0.53866440057464748</c:v>
                </c:pt>
                <c:pt idx="6">
                  <c:v>0.52392790686412716</c:v>
                </c:pt>
              </c:numCache>
            </c:numRef>
          </c:val>
          <c:extLst>
            <c:ext xmlns:c16="http://schemas.microsoft.com/office/drawing/2014/chart" uri="{C3380CC4-5D6E-409C-BE32-E72D297353CC}">
              <c16:uniqueId val="{00000002-D554-4468-96AD-2408CF60BEC4}"/>
            </c:ext>
          </c:extLst>
        </c:ser>
        <c:dLbls>
          <c:showLegendKey val="0"/>
          <c:showVal val="0"/>
          <c:showCatName val="0"/>
          <c:showSerName val="0"/>
          <c:showPercent val="0"/>
          <c:showBubbleSize val="0"/>
        </c:dLbls>
        <c:gapWidth val="50"/>
        <c:overlap val="100"/>
        <c:axId val="717024632"/>
        <c:axId val="717020040"/>
      </c:barChart>
      <c:catAx>
        <c:axId val="717024632"/>
        <c:scaling>
          <c:orientation val="minMax"/>
        </c:scaling>
        <c:delete val="0"/>
        <c:axPos val="b"/>
        <c:numFmt formatCode="General" sourceLinked="1"/>
        <c:majorTickMark val="none"/>
        <c:minorTickMark val="none"/>
        <c:tickLblPos val="nextTo"/>
        <c:spPr>
          <a:noFill/>
          <a:ln w="9525" cap="flat" cmpd="sng" algn="ctr">
            <a:noFill/>
            <a:round/>
          </a:ln>
          <a:effectLst/>
        </c:spPr>
        <c:txPr>
          <a:bodyPr rot="0" spcFirstLastPara="1" vertOverflow="ellipsis"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717020040"/>
        <c:crosses val="autoZero"/>
        <c:auto val="1"/>
        <c:lblAlgn val="ctr"/>
        <c:lblOffset val="100"/>
        <c:noMultiLvlLbl val="0"/>
      </c:catAx>
      <c:valAx>
        <c:axId val="717020040"/>
        <c:scaling>
          <c:orientation val="minMax"/>
        </c:scaling>
        <c:delete val="1"/>
        <c:axPos val="l"/>
        <c:numFmt formatCode="0%" sourceLinked="1"/>
        <c:majorTickMark val="none"/>
        <c:minorTickMark val="none"/>
        <c:tickLblPos val="nextTo"/>
        <c:crossAx val="717024632"/>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ysClr val="window" lastClr="FFFFFF"/>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1" i="0" u="none" strike="noStrike" kern="1200" spc="0" baseline="0">
                <a:solidFill>
                  <a:sysClr val="windowText" lastClr="000000">
                    <a:lumMod val="65000"/>
                    <a:lumOff val="35000"/>
                  </a:sysClr>
                </a:solidFill>
                <a:latin typeface="+mn-lt"/>
                <a:ea typeface="+mn-ea"/>
                <a:cs typeface="+mn-cs"/>
              </a:defRPr>
            </a:pPr>
            <a:r>
              <a:rPr lang="en-NZ" sz="1000" b="1"/>
              <a:t>Transmission charge </a:t>
            </a:r>
            <a:r>
              <a:rPr lang="en-NZ" sz="1000" b="1" baseline="0"/>
              <a:t>forecast </a:t>
            </a:r>
            <a:r>
              <a:rPr lang="en-NZ" sz="1000" b="0" i="1" baseline="0"/>
              <a:t>(</a:t>
            </a:r>
            <a:r>
              <a:rPr lang="en-NZ" sz="1000" b="0" i="1" baseline="0">
                <a:effectLst/>
              </a:rPr>
              <a:t>$M</a:t>
            </a:r>
            <a:r>
              <a:rPr lang="en-NZ" sz="1000" b="0" i="1" baseline="0"/>
              <a:t>)</a:t>
            </a:r>
          </a:p>
        </c:rich>
      </c:tx>
      <c:layout>
        <c:manualLayout>
          <c:xMode val="edge"/>
          <c:yMode val="edge"/>
          <c:x val="0.27745972361189658"/>
          <c:y val="1.7093818146178913E-2"/>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7.0774302206739706E-2"/>
          <c:y val="0.18407466701517083"/>
          <c:w val="0.88900631936547236"/>
          <c:h val="0.54847278944903666"/>
        </c:manualLayout>
      </c:layout>
      <c:barChart>
        <c:barDir val="col"/>
        <c:grouping val="stacked"/>
        <c:varyColors val="0"/>
        <c:ser>
          <c:idx val="1"/>
          <c:order val="0"/>
          <c:tx>
            <c:strRef>
              <c:f>'Summary and Notes'!$B$49</c:f>
              <c:strCache>
                <c:ptCount val="1"/>
                <c:pt idx="0">
                  <c:v>Connection charges</c:v>
                </c:pt>
              </c:strCache>
            </c:strRef>
          </c:tx>
          <c:spPr>
            <a:solidFill>
              <a:srgbClr val="92D050"/>
            </a:solidFill>
            <a:ln>
              <a:noFill/>
            </a:ln>
            <a:effectLst/>
          </c:spPr>
          <c:invertIfNegative val="0"/>
          <c:dLbls>
            <c:numFmt formatCode="#,##0.0,_);\(#,##0.0,\);\-_)"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 and Notes'!$F$47:$L$47</c:f>
              <c:strCache>
                <c:ptCount val="7"/>
                <c:pt idx="0">
                  <c:v>PY23/24</c:v>
                </c:pt>
                <c:pt idx="1">
                  <c:v>PY24/25</c:v>
                </c:pt>
                <c:pt idx="2">
                  <c:v>PY25/26</c:v>
                </c:pt>
                <c:pt idx="3">
                  <c:v>PY26/27</c:v>
                </c:pt>
                <c:pt idx="4">
                  <c:v>PY27/28</c:v>
                </c:pt>
                <c:pt idx="5">
                  <c:v>PY28/29</c:v>
                </c:pt>
                <c:pt idx="6">
                  <c:v>PY29/30</c:v>
                </c:pt>
              </c:strCache>
            </c:strRef>
          </c:cat>
          <c:val>
            <c:numRef>
              <c:f>'Summary and Notes'!$F$49:$L$49</c:f>
              <c:numCache>
                <c:formatCode>#,##0.0,_);\(#,##0.0,\);\-_)</c:formatCode>
                <c:ptCount val="7"/>
                <c:pt idx="0">
                  <c:v>119252.04487999999</c:v>
                </c:pt>
                <c:pt idx="1">
                  <c:v>123900.62451000002</c:v>
                </c:pt>
                <c:pt idx="2">
                  <c:v>152577.74422000017</c:v>
                </c:pt>
                <c:pt idx="3">
                  <c:v>161343.64552999992</c:v>
                </c:pt>
                <c:pt idx="4">
                  <c:v>147431.02759000001</c:v>
                </c:pt>
                <c:pt idx="5">
                  <c:v>157562.19639000008</c:v>
                </c:pt>
                <c:pt idx="6">
                  <c:v>159755.96450999993</c:v>
                </c:pt>
              </c:numCache>
            </c:numRef>
          </c:val>
          <c:extLst>
            <c:ext xmlns:c16="http://schemas.microsoft.com/office/drawing/2014/chart" uri="{C3380CC4-5D6E-409C-BE32-E72D297353CC}">
              <c16:uniqueId val="{00000000-8982-4215-AD95-96F7965E73AA}"/>
            </c:ext>
          </c:extLst>
        </c:ser>
        <c:ser>
          <c:idx val="0"/>
          <c:order val="1"/>
          <c:tx>
            <c:strRef>
              <c:f>'Summary and Notes'!$B$48</c:f>
              <c:strCache>
                <c:ptCount val="1"/>
                <c:pt idx="0">
                  <c:v>BBCs</c:v>
                </c:pt>
              </c:strCache>
            </c:strRef>
          </c:tx>
          <c:spPr>
            <a:solidFill>
              <a:schemeClr val="accent6"/>
            </a:solidFill>
            <a:ln>
              <a:noFill/>
            </a:ln>
            <a:effectLst/>
          </c:spPr>
          <c:invertIfNegative val="0"/>
          <c:dLbls>
            <c:numFmt formatCode="#,##0.0,_);\(#,##0.0,\);\-_)" sourceLinked="0"/>
            <c:spPr>
              <a:noFill/>
              <a:ln>
                <a:noFill/>
              </a:ln>
              <a:effectLst/>
            </c:spPr>
            <c:txPr>
              <a:bodyPr rot="0" spcFirstLastPara="1" vertOverflow="clip" horzOverflow="clip"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cap="flat" cmpd="sng" algn="ctr">
                      <a:solidFill>
                        <a:schemeClr val="tx1">
                          <a:lumMod val="35000"/>
                          <a:lumOff val="65000"/>
                        </a:schemeClr>
                      </a:solidFill>
                      <a:round/>
                    </a:ln>
                    <a:effectLst/>
                  </c:spPr>
                </c15:leaderLines>
              </c:ext>
            </c:extLst>
          </c:dLbls>
          <c:cat>
            <c:strRef>
              <c:f>'Summary and Notes'!$F$47:$L$47</c:f>
              <c:strCache>
                <c:ptCount val="7"/>
                <c:pt idx="0">
                  <c:v>PY23/24</c:v>
                </c:pt>
                <c:pt idx="1">
                  <c:v>PY24/25</c:v>
                </c:pt>
                <c:pt idx="2">
                  <c:v>PY25/26</c:v>
                </c:pt>
                <c:pt idx="3">
                  <c:v>PY26/27</c:v>
                </c:pt>
                <c:pt idx="4">
                  <c:v>PY27/28</c:v>
                </c:pt>
                <c:pt idx="5">
                  <c:v>PY28/29</c:v>
                </c:pt>
                <c:pt idx="6">
                  <c:v>PY29/30</c:v>
                </c:pt>
              </c:strCache>
            </c:strRef>
          </c:cat>
          <c:val>
            <c:numRef>
              <c:f>'Summary and Notes'!$F$48:$L$48</c:f>
              <c:numCache>
                <c:formatCode>#,##0.0,_);\(#,##0.0,\);\-_)</c:formatCode>
                <c:ptCount val="7"/>
                <c:pt idx="0">
                  <c:v>257308.03429990073</c:v>
                </c:pt>
                <c:pt idx="1">
                  <c:v>264102.07683362189</c:v>
                </c:pt>
                <c:pt idx="2">
                  <c:v>302337.31896999991</c:v>
                </c:pt>
                <c:pt idx="3">
                  <c:v>331331.5716599999</c:v>
                </c:pt>
                <c:pt idx="4">
                  <c:v>378370.83144000004</c:v>
                </c:pt>
                <c:pt idx="5">
                  <c:v>419959.74481999979</c:v>
                </c:pt>
                <c:pt idx="6">
                  <c:v>466012.31263000017</c:v>
                </c:pt>
              </c:numCache>
            </c:numRef>
          </c:val>
          <c:extLst>
            <c:ext xmlns:c16="http://schemas.microsoft.com/office/drawing/2014/chart" uri="{C3380CC4-5D6E-409C-BE32-E72D297353CC}">
              <c16:uniqueId val="{00000001-8982-4215-AD95-96F7965E73AA}"/>
            </c:ext>
          </c:extLst>
        </c:ser>
        <c:ser>
          <c:idx val="2"/>
          <c:order val="2"/>
          <c:tx>
            <c:strRef>
              <c:f>'Summary and Notes'!$B$50</c:f>
              <c:strCache>
                <c:ptCount val="1"/>
                <c:pt idx="0">
                  <c:v>Residual Charges</c:v>
                </c:pt>
              </c:strCache>
            </c:strRef>
          </c:tx>
          <c:spPr>
            <a:solidFill>
              <a:schemeClr val="accent3"/>
            </a:solidFill>
            <a:ln>
              <a:noFill/>
            </a:ln>
            <a:effectLst/>
          </c:spPr>
          <c:invertIfNegative val="0"/>
          <c:dLbls>
            <c:numFmt formatCode="#,##0.0,_);\(#,##0.0,\);\-_)"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 and Notes'!$F$47:$L$47</c:f>
              <c:strCache>
                <c:ptCount val="7"/>
                <c:pt idx="0">
                  <c:v>PY23/24</c:v>
                </c:pt>
                <c:pt idx="1">
                  <c:v>PY24/25</c:v>
                </c:pt>
                <c:pt idx="2">
                  <c:v>PY25/26</c:v>
                </c:pt>
                <c:pt idx="3">
                  <c:v>PY26/27</c:v>
                </c:pt>
                <c:pt idx="4">
                  <c:v>PY27/28</c:v>
                </c:pt>
                <c:pt idx="5">
                  <c:v>PY28/29</c:v>
                </c:pt>
                <c:pt idx="6">
                  <c:v>PY29/30</c:v>
                </c:pt>
              </c:strCache>
            </c:strRef>
          </c:cat>
          <c:val>
            <c:numRef>
              <c:f>'Summary and Notes'!$F$50:$L$50</c:f>
              <c:numCache>
                <c:formatCode>#,##0.0,_);\(#,##0.0,\);\-_)</c:formatCode>
                <c:ptCount val="7"/>
                <c:pt idx="0">
                  <c:v>451538.87628746458</c:v>
                </c:pt>
                <c:pt idx="1">
                  <c:v>452209.73811000027</c:v>
                </c:pt>
                <c:pt idx="2">
                  <c:v>521837.34860000014</c:v>
                </c:pt>
                <c:pt idx="3">
                  <c:v>642787.61220999993</c:v>
                </c:pt>
                <c:pt idx="4">
                  <c:v>666434.11169999978</c:v>
                </c:pt>
                <c:pt idx="5">
                  <c:v>674325.82845999987</c:v>
                </c:pt>
                <c:pt idx="6">
                  <c:v>688671.88048000005</c:v>
                </c:pt>
              </c:numCache>
            </c:numRef>
          </c:val>
          <c:extLst>
            <c:ext xmlns:c16="http://schemas.microsoft.com/office/drawing/2014/chart" uri="{C3380CC4-5D6E-409C-BE32-E72D297353CC}">
              <c16:uniqueId val="{00000002-8982-4215-AD95-96F7965E73AA}"/>
            </c:ext>
          </c:extLst>
        </c:ser>
        <c:dLbls>
          <c:showLegendKey val="0"/>
          <c:showVal val="0"/>
          <c:showCatName val="0"/>
          <c:showSerName val="0"/>
          <c:showPercent val="0"/>
          <c:showBubbleSize val="0"/>
        </c:dLbls>
        <c:gapWidth val="20"/>
        <c:overlap val="100"/>
        <c:axId val="717024632"/>
        <c:axId val="717020040"/>
      </c:barChart>
      <c:lineChart>
        <c:grouping val="standard"/>
        <c:varyColors val="0"/>
        <c:ser>
          <c:idx val="3"/>
          <c:order val="3"/>
          <c:tx>
            <c:v>Total</c:v>
          </c:tx>
          <c:spPr>
            <a:ln w="28575" cap="rnd">
              <a:noFill/>
              <a:round/>
            </a:ln>
            <a:effectLst/>
          </c:spPr>
          <c:marker>
            <c:symbol val="none"/>
          </c:marker>
          <c:dLbls>
            <c:numFmt formatCode="#,##0,;\-#,##0,;&quot;&quot;"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 and Notes'!$F$47:$L$47</c:f>
              <c:strCache>
                <c:ptCount val="7"/>
                <c:pt idx="0">
                  <c:v>PY23/24</c:v>
                </c:pt>
                <c:pt idx="1">
                  <c:v>PY24/25</c:v>
                </c:pt>
                <c:pt idx="2">
                  <c:v>PY25/26</c:v>
                </c:pt>
                <c:pt idx="3">
                  <c:v>PY26/27</c:v>
                </c:pt>
                <c:pt idx="4">
                  <c:v>PY27/28</c:v>
                </c:pt>
                <c:pt idx="5">
                  <c:v>PY28/29</c:v>
                </c:pt>
                <c:pt idx="6">
                  <c:v>PY29/30</c:v>
                </c:pt>
              </c:strCache>
            </c:strRef>
          </c:cat>
          <c:val>
            <c:numRef>
              <c:f>'Summary and Notes'!$F$51:$L$51</c:f>
              <c:numCache>
                <c:formatCode>#,##0.0,_);\(#,##0.0,\);\-_)</c:formatCode>
                <c:ptCount val="7"/>
                <c:pt idx="0">
                  <c:v>828098.95546736522</c:v>
                </c:pt>
                <c:pt idx="1">
                  <c:v>840212.43945362221</c:v>
                </c:pt>
                <c:pt idx="2">
                  <c:v>976752.41179000027</c:v>
                </c:pt>
                <c:pt idx="3">
                  <c:v>1135462.8293999997</c:v>
                </c:pt>
                <c:pt idx="4">
                  <c:v>1192235.9707299997</c:v>
                </c:pt>
                <c:pt idx="5">
                  <c:v>1251847.7696699998</c:v>
                </c:pt>
                <c:pt idx="6">
                  <c:v>1314440.1576200002</c:v>
                </c:pt>
              </c:numCache>
            </c:numRef>
          </c:val>
          <c:smooth val="0"/>
          <c:extLst>
            <c:ext xmlns:c16="http://schemas.microsoft.com/office/drawing/2014/chart" uri="{C3380CC4-5D6E-409C-BE32-E72D297353CC}">
              <c16:uniqueId val="{00000003-8982-4215-AD95-96F7965E73AA}"/>
            </c:ext>
          </c:extLst>
        </c:ser>
        <c:dLbls>
          <c:showLegendKey val="0"/>
          <c:showVal val="0"/>
          <c:showCatName val="0"/>
          <c:showSerName val="0"/>
          <c:showPercent val="0"/>
          <c:showBubbleSize val="0"/>
        </c:dLbls>
        <c:marker val="1"/>
        <c:smooth val="0"/>
        <c:axId val="717024632"/>
        <c:axId val="717020040"/>
      </c:lineChart>
      <c:catAx>
        <c:axId val="717024632"/>
        <c:scaling>
          <c:orientation val="minMax"/>
        </c:scaling>
        <c:delete val="0"/>
        <c:axPos val="b"/>
        <c:numFmt formatCode="General" sourceLinked="1"/>
        <c:majorTickMark val="none"/>
        <c:minorTickMark val="none"/>
        <c:tickLblPos val="nextTo"/>
        <c:spPr>
          <a:noFill/>
          <a:ln w="9525" cap="flat" cmpd="sng" algn="ctr">
            <a:noFill/>
            <a:round/>
          </a:ln>
          <a:effectLst/>
        </c:spPr>
        <c:txPr>
          <a:bodyPr rot="0" spcFirstLastPara="1" vertOverflow="ellipsis"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717020040"/>
        <c:crosses val="autoZero"/>
        <c:auto val="1"/>
        <c:lblAlgn val="ctr"/>
        <c:lblOffset val="100"/>
        <c:noMultiLvlLbl val="0"/>
      </c:catAx>
      <c:valAx>
        <c:axId val="717020040"/>
        <c:scaling>
          <c:orientation val="minMax"/>
        </c:scaling>
        <c:delete val="1"/>
        <c:axPos val="l"/>
        <c:numFmt formatCode="#,##0.0,_);\(#,##0.0,\);\-_)" sourceLinked="1"/>
        <c:majorTickMark val="none"/>
        <c:minorTickMark val="none"/>
        <c:tickLblPos val="nextTo"/>
        <c:crossAx val="717024632"/>
        <c:crosses val="autoZero"/>
        <c:crossBetween val="between"/>
      </c:valAx>
      <c:spPr>
        <a:noFill/>
        <a:ln w="25400">
          <a:noFill/>
        </a:ln>
        <a:effectLst/>
      </c:spPr>
    </c:plotArea>
    <c:legend>
      <c:legendPos val="b"/>
      <c:legendEntry>
        <c:idx val="3"/>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ysClr val="window" lastClr="FFFFFF"/>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1" i="0" u="none" strike="noStrike" kern="1200" spc="0" baseline="0">
                <a:solidFill>
                  <a:sysClr val="windowText" lastClr="000000">
                    <a:lumMod val="65000"/>
                    <a:lumOff val="35000"/>
                  </a:sysClr>
                </a:solidFill>
                <a:latin typeface="+mn-lt"/>
                <a:ea typeface="+mn-ea"/>
                <a:cs typeface="+mn-cs"/>
              </a:defRPr>
            </a:pPr>
            <a:r>
              <a:rPr lang="en-NZ" sz="1000" b="1"/>
              <a:t>Transmission charge </a:t>
            </a:r>
            <a:r>
              <a:rPr lang="en-NZ" sz="1000" b="1" baseline="0"/>
              <a:t>forecast </a:t>
            </a:r>
            <a:r>
              <a:rPr lang="en-NZ" sz="1000" b="0" i="1" baseline="0"/>
              <a:t>(</a:t>
            </a:r>
            <a:r>
              <a:rPr lang="en-NZ" sz="1000" b="0" i="1" baseline="0">
                <a:effectLst/>
              </a:rPr>
              <a:t>$M</a:t>
            </a:r>
            <a:r>
              <a:rPr lang="en-NZ" sz="1000" b="0" i="1" baseline="0"/>
              <a:t>)</a:t>
            </a:r>
          </a:p>
        </c:rich>
      </c:tx>
      <c:layout>
        <c:manualLayout>
          <c:xMode val="edge"/>
          <c:yMode val="edge"/>
          <c:x val="0.27745972361189658"/>
          <c:y val="1.7093818146178913E-2"/>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908960285073855"/>
          <c:y val="0.18407466701517083"/>
          <c:w val="0.79413462422255576"/>
          <c:h val="0.54847278944903666"/>
        </c:manualLayout>
      </c:layout>
      <c:lineChart>
        <c:grouping val="standard"/>
        <c:varyColors val="0"/>
        <c:ser>
          <c:idx val="1"/>
          <c:order val="0"/>
          <c:tx>
            <c:strRef>
              <c:f>'Version comparison'!$B$36</c:f>
              <c:strCache>
                <c:ptCount val="1"/>
                <c:pt idx="0">
                  <c:v>Connection charges</c:v>
                </c:pt>
              </c:strCache>
            </c:strRef>
          </c:tx>
          <c:spPr>
            <a:ln w="12700" cap="rnd">
              <a:solidFill>
                <a:srgbClr val="92D050"/>
              </a:solidFill>
              <a:round/>
            </a:ln>
            <a:effectLst/>
          </c:spPr>
          <c:marker>
            <c:symbol val="circle"/>
            <c:size val="5"/>
            <c:spPr>
              <a:solidFill>
                <a:srgbClr val="92D050"/>
              </a:solidFill>
              <a:ln w="9525">
                <a:solidFill>
                  <a:srgbClr val="92D050"/>
                </a:solidFill>
              </a:ln>
              <a:effectLst/>
            </c:spPr>
          </c:marker>
          <c:cat>
            <c:strRef>
              <c:f>'Version comparison'!$F$34:$L$34</c:f>
              <c:strCache>
                <c:ptCount val="7"/>
                <c:pt idx="0">
                  <c:v>PY23/24</c:v>
                </c:pt>
                <c:pt idx="1">
                  <c:v>PY24/25</c:v>
                </c:pt>
                <c:pt idx="2">
                  <c:v>PY25/26</c:v>
                </c:pt>
                <c:pt idx="3">
                  <c:v>PY26/27</c:v>
                </c:pt>
                <c:pt idx="4">
                  <c:v>PY27/28</c:v>
                </c:pt>
                <c:pt idx="5">
                  <c:v>PY28/29</c:v>
                </c:pt>
                <c:pt idx="6">
                  <c:v>PY29/30</c:v>
                </c:pt>
              </c:strCache>
            </c:strRef>
          </c:cat>
          <c:val>
            <c:numRef>
              <c:f>'Version comparison'!$F$36:$L$36</c:f>
              <c:numCache>
                <c:formatCode>#,##0.0,_);\(#,##0.0,\);\-_)</c:formatCode>
                <c:ptCount val="7"/>
                <c:pt idx="0">
                  <c:v>119252.04487999991</c:v>
                </c:pt>
                <c:pt idx="1">
                  <c:v>123900.62451000002</c:v>
                </c:pt>
                <c:pt idx="2">
                  <c:v>152577.74422000017</c:v>
                </c:pt>
                <c:pt idx="3">
                  <c:v>161343.64552999992</c:v>
                </c:pt>
                <c:pt idx="4">
                  <c:v>147431.02759000001</c:v>
                </c:pt>
                <c:pt idx="5">
                  <c:v>157562.19639000008</c:v>
                </c:pt>
                <c:pt idx="6">
                  <c:v>159755.96450999993</c:v>
                </c:pt>
              </c:numCache>
            </c:numRef>
          </c:val>
          <c:smooth val="0"/>
          <c:extLst>
            <c:ext xmlns:c16="http://schemas.microsoft.com/office/drawing/2014/chart" uri="{C3380CC4-5D6E-409C-BE32-E72D297353CC}">
              <c16:uniqueId val="{00000000-E819-4443-B9FC-5FBA196C8D38}"/>
            </c:ext>
          </c:extLst>
        </c:ser>
        <c:ser>
          <c:idx val="0"/>
          <c:order val="1"/>
          <c:tx>
            <c:strRef>
              <c:f>'Version comparison'!$B$35</c:f>
              <c:strCache>
                <c:ptCount val="1"/>
                <c:pt idx="0">
                  <c:v>BBCs</c:v>
                </c:pt>
              </c:strCache>
            </c:strRef>
          </c:tx>
          <c:spPr>
            <a:ln w="12700" cap="rnd">
              <a:solidFill>
                <a:schemeClr val="bg1">
                  <a:lumMod val="75000"/>
                </a:schemeClr>
              </a:solidFill>
              <a:round/>
            </a:ln>
            <a:effectLst/>
          </c:spPr>
          <c:marker>
            <c:symbol val="circle"/>
            <c:size val="5"/>
            <c:spPr>
              <a:solidFill>
                <a:schemeClr val="bg1">
                  <a:lumMod val="75000"/>
                </a:schemeClr>
              </a:solidFill>
              <a:ln w="9525">
                <a:solidFill>
                  <a:schemeClr val="bg1">
                    <a:lumMod val="75000"/>
                  </a:schemeClr>
                </a:solidFill>
              </a:ln>
              <a:effectLst/>
            </c:spPr>
          </c:marker>
          <c:cat>
            <c:strRef>
              <c:f>'Version comparison'!$F$34:$L$34</c:f>
              <c:strCache>
                <c:ptCount val="7"/>
                <c:pt idx="0">
                  <c:v>PY23/24</c:v>
                </c:pt>
                <c:pt idx="1">
                  <c:v>PY24/25</c:v>
                </c:pt>
                <c:pt idx="2">
                  <c:v>PY25/26</c:v>
                </c:pt>
                <c:pt idx="3">
                  <c:v>PY26/27</c:v>
                </c:pt>
                <c:pt idx="4">
                  <c:v>PY27/28</c:v>
                </c:pt>
                <c:pt idx="5">
                  <c:v>PY28/29</c:v>
                </c:pt>
                <c:pt idx="6">
                  <c:v>PY29/30</c:v>
                </c:pt>
              </c:strCache>
            </c:strRef>
          </c:cat>
          <c:val>
            <c:numRef>
              <c:f>'Version comparison'!$F$35:$L$35</c:f>
              <c:numCache>
                <c:formatCode>#,##0.0,_);\(#,##0.0,\);\-_)</c:formatCode>
                <c:ptCount val="7"/>
                <c:pt idx="0">
                  <c:v>257308.03429990046</c:v>
                </c:pt>
                <c:pt idx="1">
                  <c:v>264102.07683362189</c:v>
                </c:pt>
                <c:pt idx="2">
                  <c:v>302337.31896999991</c:v>
                </c:pt>
                <c:pt idx="3">
                  <c:v>331331.5716599999</c:v>
                </c:pt>
                <c:pt idx="4">
                  <c:v>378370.83144000004</c:v>
                </c:pt>
                <c:pt idx="5">
                  <c:v>419959.74481999979</c:v>
                </c:pt>
                <c:pt idx="6">
                  <c:v>466012.31263000017</c:v>
                </c:pt>
              </c:numCache>
            </c:numRef>
          </c:val>
          <c:smooth val="0"/>
          <c:extLst>
            <c:ext xmlns:c16="http://schemas.microsoft.com/office/drawing/2014/chart" uri="{C3380CC4-5D6E-409C-BE32-E72D297353CC}">
              <c16:uniqueId val="{00000001-E819-4443-B9FC-5FBA196C8D38}"/>
            </c:ext>
          </c:extLst>
        </c:ser>
        <c:ser>
          <c:idx val="2"/>
          <c:order val="2"/>
          <c:tx>
            <c:strRef>
              <c:f>'Version comparison'!$B$37</c:f>
              <c:strCache>
                <c:ptCount val="1"/>
                <c:pt idx="0">
                  <c:v>Residual Charges</c:v>
                </c:pt>
              </c:strCache>
            </c:strRef>
          </c:tx>
          <c:spPr>
            <a:ln w="12700" cap="rnd">
              <a:solidFill>
                <a:schemeClr val="bg2">
                  <a:lumMod val="75000"/>
                </a:schemeClr>
              </a:solidFill>
              <a:round/>
            </a:ln>
            <a:effectLst/>
          </c:spPr>
          <c:marker>
            <c:symbol val="circle"/>
            <c:size val="5"/>
            <c:spPr>
              <a:solidFill>
                <a:schemeClr val="accent3"/>
              </a:solidFill>
              <a:ln w="9525">
                <a:solidFill>
                  <a:schemeClr val="accent3"/>
                </a:solidFill>
              </a:ln>
              <a:effectLst/>
            </c:spPr>
          </c:marker>
          <c:cat>
            <c:strRef>
              <c:f>'Version comparison'!$F$34:$L$34</c:f>
              <c:strCache>
                <c:ptCount val="7"/>
                <c:pt idx="0">
                  <c:v>PY23/24</c:v>
                </c:pt>
                <c:pt idx="1">
                  <c:v>PY24/25</c:v>
                </c:pt>
                <c:pt idx="2">
                  <c:v>PY25/26</c:v>
                </c:pt>
                <c:pt idx="3">
                  <c:v>PY26/27</c:v>
                </c:pt>
                <c:pt idx="4">
                  <c:v>PY27/28</c:v>
                </c:pt>
                <c:pt idx="5">
                  <c:v>PY28/29</c:v>
                </c:pt>
                <c:pt idx="6">
                  <c:v>PY29/30</c:v>
                </c:pt>
              </c:strCache>
            </c:strRef>
          </c:cat>
          <c:val>
            <c:numRef>
              <c:f>'Version comparison'!$F$37:$L$37</c:f>
              <c:numCache>
                <c:formatCode>#,##0.0,_);\(#,##0.0,\);\-_)</c:formatCode>
                <c:ptCount val="7"/>
                <c:pt idx="0">
                  <c:v>451531.15790000028</c:v>
                </c:pt>
                <c:pt idx="1">
                  <c:v>452209.73811000027</c:v>
                </c:pt>
                <c:pt idx="2">
                  <c:v>521837.34860000014</c:v>
                </c:pt>
                <c:pt idx="3">
                  <c:v>642787.61220999993</c:v>
                </c:pt>
                <c:pt idx="4">
                  <c:v>666434.11169999978</c:v>
                </c:pt>
                <c:pt idx="5">
                  <c:v>674325.82845999987</c:v>
                </c:pt>
                <c:pt idx="6">
                  <c:v>688671.88048000005</c:v>
                </c:pt>
              </c:numCache>
            </c:numRef>
          </c:val>
          <c:smooth val="0"/>
          <c:extLst>
            <c:ext xmlns:c16="http://schemas.microsoft.com/office/drawing/2014/chart" uri="{C3380CC4-5D6E-409C-BE32-E72D297353CC}">
              <c16:uniqueId val="{00000002-E819-4443-B9FC-5FBA196C8D38}"/>
            </c:ext>
          </c:extLst>
        </c:ser>
        <c:ser>
          <c:idx val="3"/>
          <c:order val="3"/>
          <c:tx>
            <c:v>Total</c:v>
          </c:tx>
          <c:spPr>
            <a:ln w="12700" cap="rnd">
              <a:solidFill>
                <a:schemeClr val="tx1"/>
              </a:solidFill>
              <a:round/>
            </a:ln>
            <a:effectLst/>
          </c:spPr>
          <c:marker>
            <c:symbol val="circle"/>
            <c:size val="5"/>
            <c:spPr>
              <a:solidFill>
                <a:schemeClr val="accent4"/>
              </a:solidFill>
              <a:ln w="9525">
                <a:solidFill>
                  <a:schemeClr val="accent4"/>
                </a:solidFill>
              </a:ln>
              <a:effectLst/>
            </c:spPr>
          </c:marker>
          <c:dLbls>
            <c:numFmt formatCode="#,##0,;\-#,##0,;&quot;&quot;"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'Version comparison'!$F$34:$L$34</c:f>
              <c:strCache>
                <c:ptCount val="7"/>
                <c:pt idx="0">
                  <c:v>PY23/24</c:v>
                </c:pt>
                <c:pt idx="1">
                  <c:v>PY24/25</c:v>
                </c:pt>
                <c:pt idx="2">
                  <c:v>PY25/26</c:v>
                </c:pt>
                <c:pt idx="3">
                  <c:v>PY26/27</c:v>
                </c:pt>
                <c:pt idx="4">
                  <c:v>PY27/28</c:v>
                </c:pt>
                <c:pt idx="5">
                  <c:v>PY28/29</c:v>
                </c:pt>
                <c:pt idx="6">
                  <c:v>PY29/30</c:v>
                </c:pt>
              </c:strCache>
            </c:strRef>
          </c:cat>
          <c:val>
            <c:numRef>
              <c:f>'Version comparison'!$F$39:$L$39</c:f>
              <c:numCache>
                <c:formatCode>#,##0.0,_);\(#,##0.0,\);\-_)</c:formatCode>
                <c:ptCount val="7"/>
                <c:pt idx="0">
                  <c:v>828091.23707990069</c:v>
                </c:pt>
                <c:pt idx="1">
                  <c:v>840212.43945362221</c:v>
                </c:pt>
                <c:pt idx="2">
                  <c:v>976752.41179000027</c:v>
                </c:pt>
                <c:pt idx="3">
                  <c:v>1135462.8293999997</c:v>
                </c:pt>
                <c:pt idx="4">
                  <c:v>1192235.9707299997</c:v>
                </c:pt>
                <c:pt idx="5">
                  <c:v>1251847.7696699998</c:v>
                </c:pt>
                <c:pt idx="6">
                  <c:v>1314440.1576200002</c:v>
                </c:pt>
              </c:numCache>
            </c:numRef>
          </c:val>
          <c:smooth val="0"/>
          <c:extLst>
            <c:ext xmlns:c16="http://schemas.microsoft.com/office/drawing/2014/chart" uri="{C3380CC4-5D6E-409C-BE32-E72D297353CC}">
              <c16:uniqueId val="{00000003-E819-4443-B9FC-5FBA196C8D38}"/>
            </c:ext>
          </c:extLst>
        </c:ser>
        <c:ser>
          <c:idx val="4"/>
          <c:order val="4"/>
          <c:tx>
            <c:v>CC - Proposal</c:v>
          </c:tx>
          <c:spPr>
            <a:ln w="12700" cap="rnd">
              <a:solidFill>
                <a:srgbClr val="92D050"/>
              </a:solidFill>
              <a:prstDash val="dash"/>
              <a:round/>
            </a:ln>
            <a:effectLst/>
          </c:spPr>
          <c:marker>
            <c:symbol val="none"/>
          </c:marker>
          <c:cat>
            <c:strRef>
              <c:f>'Version comparison'!$F$34:$L$34</c:f>
              <c:strCache>
                <c:ptCount val="7"/>
                <c:pt idx="0">
                  <c:v>PY23/24</c:v>
                </c:pt>
                <c:pt idx="1">
                  <c:v>PY24/25</c:v>
                </c:pt>
                <c:pt idx="2">
                  <c:v>PY25/26</c:v>
                </c:pt>
                <c:pt idx="3">
                  <c:v>PY26/27</c:v>
                </c:pt>
                <c:pt idx="4">
                  <c:v>PY27/28</c:v>
                </c:pt>
                <c:pt idx="5">
                  <c:v>PY28/29</c:v>
                </c:pt>
                <c:pt idx="6">
                  <c:v>PY29/30</c:v>
                </c:pt>
              </c:strCache>
            </c:strRef>
          </c:cat>
          <c:val>
            <c:numRef>
              <c:f>'Version comparison'!$F$45:$L$45</c:f>
              <c:numCache>
                <c:formatCode>#,##0.0,_);\(#,##0.0,\);\-_)</c:formatCode>
                <c:ptCount val="7"/>
                <c:pt idx="0">
                  <c:v>119252.04488000007</c:v>
                </c:pt>
                <c:pt idx="1">
                  <c:v>123900.62451000011</c:v>
                </c:pt>
                <c:pt idx="2">
                  <c:v>153044.18131999989</c:v>
                </c:pt>
                <c:pt idx="3">
                  <c:v>161991.14530000003</c:v>
                </c:pt>
                <c:pt idx="4">
                  <c:v>156188.21003000007</c:v>
                </c:pt>
                <c:pt idx="5">
                  <c:v>171275.94569999995</c:v>
                </c:pt>
                <c:pt idx="6">
                  <c:v>174579.02585999997</c:v>
                </c:pt>
              </c:numCache>
            </c:numRef>
          </c:val>
          <c:smooth val="0"/>
          <c:extLst>
            <c:ext xmlns:c16="http://schemas.microsoft.com/office/drawing/2014/chart" uri="{C3380CC4-5D6E-409C-BE32-E72D297353CC}">
              <c16:uniqueId val="{00000004-E819-4443-B9FC-5FBA196C8D38}"/>
            </c:ext>
          </c:extLst>
        </c:ser>
        <c:ser>
          <c:idx val="5"/>
          <c:order val="5"/>
          <c:tx>
            <c:v>RC - Proposal</c:v>
          </c:tx>
          <c:spPr>
            <a:ln w="12700" cap="rnd">
              <a:solidFill>
                <a:schemeClr val="bg2">
                  <a:lumMod val="75000"/>
                </a:schemeClr>
              </a:solidFill>
              <a:prstDash val="dash"/>
              <a:round/>
            </a:ln>
            <a:effectLst/>
          </c:spPr>
          <c:marker>
            <c:symbol val="none"/>
          </c:marker>
          <c:cat>
            <c:strRef>
              <c:f>'Version comparison'!$F$34:$L$34</c:f>
              <c:strCache>
                <c:ptCount val="7"/>
                <c:pt idx="0">
                  <c:v>PY23/24</c:v>
                </c:pt>
                <c:pt idx="1">
                  <c:v>PY24/25</c:v>
                </c:pt>
                <c:pt idx="2">
                  <c:v>PY25/26</c:v>
                </c:pt>
                <c:pt idx="3">
                  <c:v>PY26/27</c:v>
                </c:pt>
                <c:pt idx="4">
                  <c:v>PY27/28</c:v>
                </c:pt>
                <c:pt idx="5">
                  <c:v>PY28/29</c:v>
                </c:pt>
                <c:pt idx="6">
                  <c:v>PY29/30</c:v>
                </c:pt>
              </c:strCache>
            </c:strRef>
          </c:cat>
          <c:val>
            <c:numRef>
              <c:f>'Version comparison'!$F$46:$L$46</c:f>
              <c:numCache>
                <c:formatCode>#,##0.0,_);\(#,##0.0,\);\-_)</c:formatCode>
                <c:ptCount val="7"/>
                <c:pt idx="0">
                  <c:v>451531.15789999993</c:v>
                </c:pt>
                <c:pt idx="1">
                  <c:v>452209.73811000003</c:v>
                </c:pt>
                <c:pt idx="2">
                  <c:v>613656.47175999999</c:v>
                </c:pt>
                <c:pt idx="3">
                  <c:v>622203.08583999996</c:v>
                </c:pt>
                <c:pt idx="4">
                  <c:v>625624.71275000041</c:v>
                </c:pt>
                <c:pt idx="5">
                  <c:v>629449.86777999997</c:v>
                </c:pt>
                <c:pt idx="6">
                  <c:v>645903.02776000067</c:v>
                </c:pt>
              </c:numCache>
            </c:numRef>
          </c:val>
          <c:smooth val="0"/>
          <c:extLst>
            <c:ext xmlns:c16="http://schemas.microsoft.com/office/drawing/2014/chart" uri="{C3380CC4-5D6E-409C-BE32-E72D297353CC}">
              <c16:uniqueId val="{00000005-E819-4443-B9FC-5FBA196C8D38}"/>
            </c:ext>
          </c:extLst>
        </c:ser>
        <c:ser>
          <c:idx val="6"/>
          <c:order val="6"/>
          <c:tx>
            <c:v>BBC - Proposal</c:v>
          </c:tx>
          <c:spPr>
            <a:ln w="12700" cap="rnd">
              <a:solidFill>
                <a:schemeClr val="bg1">
                  <a:lumMod val="75000"/>
                </a:schemeClr>
              </a:solidFill>
              <a:prstDash val="sysDash"/>
              <a:round/>
            </a:ln>
            <a:effectLst/>
          </c:spPr>
          <c:marker>
            <c:symbol val="none"/>
          </c:marker>
          <c:cat>
            <c:strRef>
              <c:f>'Version comparison'!$F$34:$L$34</c:f>
              <c:strCache>
                <c:ptCount val="7"/>
                <c:pt idx="0">
                  <c:v>PY23/24</c:v>
                </c:pt>
                <c:pt idx="1">
                  <c:v>PY24/25</c:v>
                </c:pt>
                <c:pt idx="2">
                  <c:v>PY25/26</c:v>
                </c:pt>
                <c:pt idx="3">
                  <c:v>PY26/27</c:v>
                </c:pt>
                <c:pt idx="4">
                  <c:v>PY27/28</c:v>
                </c:pt>
                <c:pt idx="5">
                  <c:v>PY28/29</c:v>
                </c:pt>
                <c:pt idx="6">
                  <c:v>PY29/30</c:v>
                </c:pt>
              </c:strCache>
            </c:strRef>
          </c:cat>
          <c:val>
            <c:numRef>
              <c:f>'Version comparison'!$F$44:$L$44</c:f>
              <c:numCache>
                <c:formatCode>#,##0.0,_);\(#,##0.0,\);\-_)</c:formatCode>
                <c:ptCount val="7"/>
                <c:pt idx="0">
                  <c:v>257308.0342999007</c:v>
                </c:pt>
                <c:pt idx="1">
                  <c:v>264102.07683362183</c:v>
                </c:pt>
                <c:pt idx="2">
                  <c:v>282531.00388000015</c:v>
                </c:pt>
                <c:pt idx="3">
                  <c:v>317499.00863</c:v>
                </c:pt>
                <c:pt idx="4">
                  <c:v>374964.97920000012</c:v>
                </c:pt>
                <c:pt idx="5">
                  <c:v>413890.98361999943</c:v>
                </c:pt>
                <c:pt idx="6">
                  <c:v>454865.58331000019</c:v>
                </c:pt>
              </c:numCache>
            </c:numRef>
          </c:val>
          <c:smooth val="0"/>
          <c:extLst>
            <c:ext xmlns:c16="http://schemas.microsoft.com/office/drawing/2014/chart" uri="{C3380CC4-5D6E-409C-BE32-E72D297353CC}">
              <c16:uniqueId val="{00000006-E819-4443-B9FC-5FBA196C8D38}"/>
            </c:ext>
          </c:extLst>
        </c:ser>
        <c:ser>
          <c:idx val="7"/>
          <c:order val="7"/>
          <c:tx>
            <c:v>Total - proposal</c:v>
          </c:tx>
          <c:spPr>
            <a:ln w="12700" cap="rnd">
              <a:solidFill>
                <a:schemeClr val="tx1"/>
              </a:solidFill>
              <a:prstDash val="dash"/>
              <a:round/>
            </a:ln>
            <a:effectLst/>
          </c:spPr>
          <c:marker>
            <c:symbol val="none"/>
          </c:marker>
          <c:cat>
            <c:strRef>
              <c:f>'Version comparison'!$F$34:$L$34</c:f>
              <c:strCache>
                <c:ptCount val="7"/>
                <c:pt idx="0">
                  <c:v>PY23/24</c:v>
                </c:pt>
                <c:pt idx="1">
                  <c:v>PY24/25</c:v>
                </c:pt>
                <c:pt idx="2">
                  <c:v>PY25/26</c:v>
                </c:pt>
                <c:pt idx="3">
                  <c:v>PY26/27</c:v>
                </c:pt>
                <c:pt idx="4">
                  <c:v>PY27/28</c:v>
                </c:pt>
                <c:pt idx="5">
                  <c:v>PY28/29</c:v>
                </c:pt>
                <c:pt idx="6">
                  <c:v>PY29/30</c:v>
                </c:pt>
              </c:strCache>
            </c:strRef>
          </c:cat>
          <c:val>
            <c:numRef>
              <c:f>'Version comparison'!$F$48:$L$48</c:f>
              <c:numCache>
                <c:formatCode>#,##0.0,_);\(#,##0.0,\);\-_)</c:formatCode>
                <c:ptCount val="7"/>
                <c:pt idx="0">
                  <c:v>828091.23707990069</c:v>
                </c:pt>
                <c:pt idx="1">
                  <c:v>840212.43952362193</c:v>
                </c:pt>
                <c:pt idx="2">
                  <c:v>1049231.6569600001</c:v>
                </c:pt>
                <c:pt idx="3">
                  <c:v>1101693.2397699999</c:v>
                </c:pt>
                <c:pt idx="4">
                  <c:v>1156777.9019800005</c:v>
                </c:pt>
                <c:pt idx="5">
                  <c:v>1214616.7970999994</c:v>
                </c:pt>
                <c:pt idx="6">
                  <c:v>1275347.636930001</c:v>
                </c:pt>
              </c:numCache>
            </c:numRef>
          </c:val>
          <c:smooth val="0"/>
          <c:extLst>
            <c:ext xmlns:c16="http://schemas.microsoft.com/office/drawing/2014/chart" uri="{C3380CC4-5D6E-409C-BE32-E72D297353CC}">
              <c16:uniqueId val="{00000007-E819-4443-B9FC-5FBA196C8D38}"/>
            </c:ext>
          </c:extLst>
        </c:ser>
        <c:ser>
          <c:idx val="8"/>
          <c:order val="8"/>
          <c:tx>
            <c:v>Transition cap</c:v>
          </c:tx>
          <c:spPr>
            <a:ln w="12700" cap="rnd">
              <a:solidFill>
                <a:srgbClr val="C4B22E"/>
              </a:solidFill>
              <a:round/>
            </a:ln>
            <a:effectLst/>
          </c:spPr>
          <c:marker>
            <c:symbol val="circle"/>
            <c:size val="5"/>
            <c:spPr>
              <a:solidFill>
                <a:srgbClr val="C4B22E"/>
              </a:solidFill>
              <a:ln w="9525">
                <a:solidFill>
                  <a:srgbClr val="C4B22E"/>
                </a:solidFill>
              </a:ln>
              <a:effectLst/>
            </c:spPr>
          </c:marker>
          <c:cat>
            <c:strRef>
              <c:f>'Version comparison'!$F$34:$L$34</c:f>
              <c:strCache>
                <c:ptCount val="7"/>
                <c:pt idx="0">
                  <c:v>PY23/24</c:v>
                </c:pt>
                <c:pt idx="1">
                  <c:v>PY24/25</c:v>
                </c:pt>
                <c:pt idx="2">
                  <c:v>PY25/26</c:v>
                </c:pt>
                <c:pt idx="3">
                  <c:v>PY26/27</c:v>
                </c:pt>
                <c:pt idx="4">
                  <c:v>PY27/28</c:v>
                </c:pt>
                <c:pt idx="5">
                  <c:v>PY28/29</c:v>
                </c:pt>
                <c:pt idx="6">
                  <c:v>PY29/30</c:v>
                </c:pt>
              </c:strCache>
            </c:strRef>
          </c:cat>
          <c:val>
            <c:numRef>
              <c:f>'Version comparison'!$F$38:$L$38</c:f>
              <c:numCache>
                <c:formatCode>#,##0.0,_);\(#,##0.0,\);\-_)</c:formatCode>
                <c:ptCount val="7"/>
                <c:pt idx="0">
                  <c:v>-7.2759576141834261E-14</c:v>
                </c:pt>
                <c:pt idx="1">
                  <c:v>6.9999999865558491E-5</c:v>
                </c:pt>
              </c:numCache>
            </c:numRef>
          </c:val>
          <c:smooth val="0"/>
          <c:extLst>
            <c:ext xmlns:c16="http://schemas.microsoft.com/office/drawing/2014/chart" uri="{C3380CC4-5D6E-409C-BE32-E72D297353CC}">
              <c16:uniqueId val="{00000000-A941-49B8-989C-1833509BEBDD}"/>
            </c:ext>
          </c:extLst>
        </c:ser>
        <c:dLbls>
          <c:showLegendKey val="0"/>
          <c:showVal val="0"/>
          <c:showCatName val="0"/>
          <c:showSerName val="0"/>
          <c:showPercent val="0"/>
          <c:showBubbleSize val="0"/>
        </c:dLbls>
        <c:marker val="1"/>
        <c:smooth val="0"/>
        <c:axId val="717024632"/>
        <c:axId val="717020040"/>
      </c:lineChart>
      <c:catAx>
        <c:axId val="717024632"/>
        <c:scaling>
          <c:orientation val="minMax"/>
        </c:scaling>
        <c:delete val="0"/>
        <c:axPos val="b"/>
        <c:numFmt formatCode="General" sourceLinked="1"/>
        <c:majorTickMark val="out"/>
        <c:minorTickMark val="none"/>
        <c:tickLblPos val="nextTo"/>
        <c:spPr>
          <a:noFill/>
          <a:ln w="9525" cap="flat" cmpd="sng" algn="ctr">
            <a:solidFill>
              <a:schemeClr val="bg1">
                <a:lumMod val="85000"/>
              </a:schemeClr>
            </a:solidFill>
            <a:round/>
          </a:ln>
          <a:effectLst/>
        </c:spPr>
        <c:txPr>
          <a:bodyPr rot="0" spcFirstLastPara="1" vertOverflow="ellipsis"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717020040"/>
        <c:crosses val="autoZero"/>
        <c:auto val="1"/>
        <c:lblAlgn val="ctr"/>
        <c:lblOffset val="100"/>
        <c:noMultiLvlLbl val="0"/>
      </c:catAx>
      <c:valAx>
        <c:axId val="71702004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024632"/>
        <c:crosses val="autoZero"/>
        <c:crossBetween val="midCat"/>
      </c:valAx>
      <c:spPr>
        <a:noFill/>
        <a:ln w="25400">
          <a:noFill/>
        </a:ln>
        <a:effectLst/>
      </c:spPr>
    </c:plotArea>
    <c:legend>
      <c:legendPos val="b"/>
      <c:legendEntry>
        <c:idx val="4"/>
        <c:delete val="1"/>
      </c:legendEntry>
      <c:legendEntry>
        <c:idx val="5"/>
        <c:delete val="1"/>
      </c:legendEntry>
      <c:legendEntry>
        <c:idx val="6"/>
        <c:delete val="1"/>
      </c:legendEntry>
      <c:legendEntry>
        <c:idx val="7"/>
        <c:delete val="1"/>
      </c:legendEntry>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ysClr val="window" lastClr="FFFFFF"/>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12</xdr:col>
      <xdr:colOff>244929</xdr:colOff>
      <xdr:row>1</xdr:row>
      <xdr:rowOff>30842</xdr:rowOff>
    </xdr:from>
    <xdr:to>
      <xdr:col>18</xdr:col>
      <xdr:colOff>84591</xdr:colOff>
      <xdr:row>3</xdr:row>
      <xdr:rowOff>133009</xdr:rowOff>
    </xdr:to>
    <xdr:pic>
      <xdr:nvPicPr>
        <xdr:cNvPr id="2" name="Picture 1" descr="TPR Logo L RGB">
          <a:extLst>
            <a:ext uri="{FF2B5EF4-FFF2-40B4-BE49-F238E27FC236}">
              <a16:creationId xmlns:a16="http://schemas.microsoft.com/office/drawing/2014/main" id="{EE150D0F-FADE-4F78-AC66-875662C1220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60129" y="192767"/>
          <a:ext cx="3554412" cy="454592"/>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57149</xdr:colOff>
      <xdr:row>31</xdr:row>
      <xdr:rowOff>3726</xdr:rowOff>
    </xdr:from>
    <xdr:to>
      <xdr:col>15</xdr:col>
      <xdr:colOff>81449</xdr:colOff>
      <xdr:row>44</xdr:row>
      <xdr:rowOff>174126</xdr:rowOff>
    </xdr:to>
    <xdr:grpSp>
      <xdr:nvGrpSpPr>
        <xdr:cNvPr id="2" name="Group 1">
          <a:extLst>
            <a:ext uri="{FF2B5EF4-FFF2-40B4-BE49-F238E27FC236}">
              <a16:creationId xmlns:a16="http://schemas.microsoft.com/office/drawing/2014/main" id="{122AA87E-279D-4589-BF46-DCD17415BDA0}"/>
            </a:ext>
          </a:extLst>
        </xdr:cNvPr>
        <xdr:cNvGrpSpPr/>
      </xdr:nvGrpSpPr>
      <xdr:grpSpPr>
        <a:xfrm>
          <a:off x="5114924" y="6855376"/>
          <a:ext cx="4456600" cy="2519900"/>
          <a:chOff x="5223510" y="401955"/>
          <a:chExt cx="4106545" cy="2448780"/>
        </a:xfrm>
      </xdr:grpSpPr>
      <xdr:graphicFrame macro="">
        <xdr:nvGraphicFramePr>
          <xdr:cNvPr id="3" name="Chart 2">
            <a:extLst>
              <a:ext uri="{FF2B5EF4-FFF2-40B4-BE49-F238E27FC236}">
                <a16:creationId xmlns:a16="http://schemas.microsoft.com/office/drawing/2014/main" id="{166ADD1B-E701-B187-0A24-3F38A5EFE44D}"/>
              </a:ext>
            </a:extLst>
          </xdr:cNvPr>
          <xdr:cNvGraphicFramePr>
            <a:graphicFrameLocks/>
          </xdr:cNvGraphicFramePr>
        </xdr:nvGraphicFramePr>
        <xdr:xfrm>
          <a:off x="5223510" y="401955"/>
          <a:ext cx="4106545" cy="244878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C984A35D-A2F7-97DB-E61B-D0FA8C665269}"/>
              </a:ext>
            </a:extLst>
          </xdr:cNvPr>
          <xdr:cNvSpPr/>
        </xdr:nvSpPr>
        <xdr:spPr>
          <a:xfrm>
            <a:off x="6545619" y="688675"/>
            <a:ext cx="2644642" cy="1786890"/>
          </a:xfrm>
          <a:prstGeom prst="rect">
            <a:avLst/>
          </a:prstGeom>
          <a:no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l"/>
            <a:r>
              <a:rPr lang="en-NZ" sz="800" i="1">
                <a:solidFill>
                  <a:sysClr val="windowText" lastClr="000000"/>
                </a:solidFill>
              </a:rPr>
              <a:t>RCP4</a:t>
            </a:r>
            <a:endParaRPr lang="en-NZ" sz="1100" i="1">
              <a:solidFill>
                <a:sysClr val="windowText" lastClr="000000"/>
              </a:solidFill>
            </a:endParaRPr>
          </a:p>
        </xdr:txBody>
      </xdr:sp>
    </xdr:grpSp>
    <xdr:clientData/>
  </xdr:twoCellAnchor>
  <xdr:twoCellAnchor>
    <xdr:from>
      <xdr:col>1</xdr:col>
      <xdr:colOff>182880</xdr:colOff>
      <xdr:row>30</xdr:row>
      <xdr:rowOff>161923</xdr:rowOff>
    </xdr:from>
    <xdr:to>
      <xdr:col>7</xdr:col>
      <xdr:colOff>472109</xdr:colOff>
      <xdr:row>45</xdr:row>
      <xdr:rowOff>49695</xdr:rowOff>
    </xdr:to>
    <xdr:grpSp>
      <xdr:nvGrpSpPr>
        <xdr:cNvPr id="5" name="Group 4">
          <a:extLst>
            <a:ext uri="{FF2B5EF4-FFF2-40B4-BE49-F238E27FC236}">
              <a16:creationId xmlns:a16="http://schemas.microsoft.com/office/drawing/2014/main" id="{BF408978-A1E8-49B0-A92F-08A9054FF90E}"/>
            </a:ext>
          </a:extLst>
        </xdr:cNvPr>
        <xdr:cNvGrpSpPr/>
      </xdr:nvGrpSpPr>
      <xdr:grpSpPr>
        <a:xfrm>
          <a:off x="513080" y="6832598"/>
          <a:ext cx="4346879" cy="2596047"/>
          <a:chOff x="777240" y="360043"/>
          <a:chExt cx="4137660" cy="2448780"/>
        </a:xfrm>
      </xdr:grpSpPr>
      <xdr:graphicFrame macro="">
        <xdr:nvGraphicFramePr>
          <xdr:cNvPr id="6" name="Chart 5">
            <a:extLst>
              <a:ext uri="{FF2B5EF4-FFF2-40B4-BE49-F238E27FC236}">
                <a16:creationId xmlns:a16="http://schemas.microsoft.com/office/drawing/2014/main" id="{9C1CFA6C-8437-2994-B3E1-2577F811E1EC}"/>
              </a:ext>
            </a:extLst>
          </xdr:cNvPr>
          <xdr:cNvGraphicFramePr/>
        </xdr:nvGraphicFramePr>
        <xdr:xfrm>
          <a:off x="777240" y="360043"/>
          <a:ext cx="4137660" cy="2448780"/>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7" name="Rectangle 6">
            <a:extLst>
              <a:ext uri="{FF2B5EF4-FFF2-40B4-BE49-F238E27FC236}">
                <a16:creationId xmlns:a16="http://schemas.microsoft.com/office/drawing/2014/main" id="{3B31CFE3-4C6F-4095-D683-0A15DA7F984E}"/>
              </a:ext>
            </a:extLst>
          </xdr:cNvPr>
          <xdr:cNvSpPr/>
        </xdr:nvSpPr>
        <xdr:spPr>
          <a:xfrm>
            <a:off x="2118360" y="662940"/>
            <a:ext cx="2625088" cy="1767840"/>
          </a:xfrm>
          <a:prstGeom prst="rect">
            <a:avLst/>
          </a:prstGeom>
          <a:no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l"/>
            <a:r>
              <a:rPr lang="en-NZ" sz="800" i="1">
                <a:solidFill>
                  <a:sysClr val="windowText" lastClr="000000"/>
                </a:solidFill>
              </a:rPr>
              <a:t>RCP4</a:t>
            </a:r>
            <a:endParaRPr lang="en-NZ" sz="1100" i="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16</xdr:row>
      <xdr:rowOff>142875</xdr:rowOff>
    </xdr:from>
    <xdr:to>
      <xdr:col>8</xdr:col>
      <xdr:colOff>485775</xdr:colOff>
      <xdr:row>31</xdr:row>
      <xdr:rowOff>49695</xdr:rowOff>
    </xdr:to>
    <xdr:grpSp>
      <xdr:nvGrpSpPr>
        <xdr:cNvPr id="5" name="Group 4">
          <a:extLst>
            <a:ext uri="{FF2B5EF4-FFF2-40B4-BE49-F238E27FC236}">
              <a16:creationId xmlns:a16="http://schemas.microsoft.com/office/drawing/2014/main" id="{93B8D358-B560-48B4-BC55-6EF84213A115}"/>
            </a:ext>
          </a:extLst>
        </xdr:cNvPr>
        <xdr:cNvGrpSpPr/>
      </xdr:nvGrpSpPr>
      <xdr:grpSpPr>
        <a:xfrm>
          <a:off x="428625" y="3130550"/>
          <a:ext cx="5111750" cy="2621445"/>
          <a:chOff x="777240" y="360043"/>
          <a:chExt cx="4137660" cy="2448780"/>
        </a:xfrm>
      </xdr:grpSpPr>
      <xdr:graphicFrame macro="">
        <xdr:nvGraphicFramePr>
          <xdr:cNvPr id="6" name="Chart 5">
            <a:extLst>
              <a:ext uri="{FF2B5EF4-FFF2-40B4-BE49-F238E27FC236}">
                <a16:creationId xmlns:a16="http://schemas.microsoft.com/office/drawing/2014/main" id="{08C8EEAA-E749-058E-2E3D-801EB2D77DDC}"/>
              </a:ext>
            </a:extLst>
          </xdr:cNvPr>
          <xdr:cNvGraphicFramePr/>
        </xdr:nvGraphicFramePr>
        <xdr:xfrm>
          <a:off x="777240" y="360043"/>
          <a:ext cx="4137660" cy="244878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7" name="Rectangle 6">
            <a:extLst>
              <a:ext uri="{FF2B5EF4-FFF2-40B4-BE49-F238E27FC236}">
                <a16:creationId xmlns:a16="http://schemas.microsoft.com/office/drawing/2014/main" id="{901DF38C-8F6E-188C-38F9-3A9593510B34}"/>
              </a:ext>
            </a:extLst>
          </xdr:cNvPr>
          <xdr:cNvSpPr/>
        </xdr:nvSpPr>
        <xdr:spPr>
          <a:xfrm>
            <a:off x="2118361" y="662940"/>
            <a:ext cx="2707990" cy="1767840"/>
          </a:xfrm>
          <a:prstGeom prst="rect">
            <a:avLst/>
          </a:prstGeom>
          <a:no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l"/>
            <a:r>
              <a:rPr lang="en-NZ" sz="800" i="1">
                <a:solidFill>
                  <a:sysClr val="windowText" lastClr="000000"/>
                </a:solidFill>
              </a:rPr>
              <a:t>RCP4</a:t>
            </a:r>
            <a:endParaRPr lang="en-NZ" sz="1100" i="1">
              <a:solidFill>
                <a:sysClr val="windowText" lastClr="000000"/>
              </a:solidFill>
            </a:endParaRPr>
          </a:p>
        </xdr:txBody>
      </xdr:sp>
    </xdr:grpSp>
    <xdr:clientData/>
  </xdr:twoCellAnchor>
  <xdr:twoCellAnchor>
    <xdr:from>
      <xdr:col>9</xdr:col>
      <xdr:colOff>142875</xdr:colOff>
      <xdr:row>18</xdr:row>
      <xdr:rowOff>38100</xdr:rowOff>
    </xdr:from>
    <xdr:to>
      <xdr:col>14</xdr:col>
      <xdr:colOff>523875</xdr:colOff>
      <xdr:row>30</xdr:row>
      <xdr:rowOff>114300</xdr:rowOff>
    </xdr:to>
    <xdr:sp macro="" textlink="">
      <xdr:nvSpPr>
        <xdr:cNvPr id="2" name="Rectangle 1">
          <a:extLst>
            <a:ext uri="{FF2B5EF4-FFF2-40B4-BE49-F238E27FC236}">
              <a16:creationId xmlns:a16="http://schemas.microsoft.com/office/drawing/2014/main" id="{791892D1-A38B-76E2-9432-2698B2DD0E91}"/>
            </a:ext>
          </a:extLst>
        </xdr:cNvPr>
        <xdr:cNvSpPr/>
      </xdr:nvSpPr>
      <xdr:spPr>
        <a:xfrm>
          <a:off x="5600700" y="1628775"/>
          <a:ext cx="3390900" cy="2362200"/>
        </a:xfrm>
        <a:prstGeom prst="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lang="en-NZ" sz="1000" u="sng"/>
            <a:t>Notes</a:t>
          </a:r>
        </a:p>
        <a:p>
          <a:pPr algn="l"/>
          <a:r>
            <a:rPr lang="en-NZ" sz="1000"/>
            <a:t>1. BBCs increase</a:t>
          </a:r>
          <a:r>
            <a:rPr lang="en-NZ" sz="1000" baseline="0"/>
            <a:t> in PY27/28 RCP4 WACC uplift</a:t>
          </a:r>
        </a:p>
        <a:p>
          <a:pPr algn="l"/>
          <a:r>
            <a:rPr lang="en-NZ" sz="1000" baseline="0"/>
            <a:t>2. Connections charges increase in PY25/26 for RCP4 WACC uplift</a:t>
          </a:r>
        </a:p>
        <a:p>
          <a:pPr algn="l"/>
          <a:r>
            <a:rPr lang="en-NZ" sz="1000" baseline="0"/>
            <a:t>3. BBCs and Connections Charges decrease in PY27/28 for RAB indexation</a:t>
          </a:r>
        </a:p>
        <a:p>
          <a:pPr algn="l"/>
          <a:r>
            <a:rPr lang="en-NZ" sz="1000" baseline="0"/>
            <a:t>4. Residual Charges are impacted by the SMAR growth rate which changed from a constant annual growth in the proposal to steeper growth in PY25/26 and PY26/27 then shallower growth for the remaining three years in the final determination</a:t>
          </a:r>
        </a:p>
        <a:p>
          <a:pPr algn="l"/>
          <a:r>
            <a:rPr lang="en-NZ" sz="1000" baseline="0"/>
            <a:t>5. Overall SMAR in the final determination was lower than the proposed SMAR. This is largely reflected in the Residual Charges.</a:t>
          </a:r>
          <a:endParaRPr lang="en-NZ" sz="1000"/>
        </a:p>
      </xdr:txBody>
    </xdr:sp>
    <xdr:clientData/>
  </xdr:twoCellAnchor>
</xdr:wsDr>
</file>

<file path=xl/theme/theme1.xml><?xml version="1.0" encoding="utf-8"?>
<a:theme xmlns:a="http://schemas.openxmlformats.org/drawingml/2006/main" name="RT">
  <a:themeElements>
    <a:clrScheme name="Transpower">
      <a:dk1>
        <a:srgbClr val="181512"/>
      </a:dk1>
      <a:lt1>
        <a:srgbClr val="DAE3E7"/>
      </a:lt1>
      <a:dk2>
        <a:srgbClr val="00AEEF"/>
      </a:dk2>
      <a:lt2>
        <a:srgbClr val="E1F4FD"/>
      </a:lt2>
      <a:accent1>
        <a:srgbClr val="181512"/>
      </a:accent1>
      <a:accent2>
        <a:srgbClr val="00AEEF"/>
      </a:accent2>
      <a:accent3>
        <a:srgbClr val="6DCFF6"/>
      </a:accent3>
      <a:accent4>
        <a:srgbClr val="4A636F"/>
      </a:accent4>
      <a:accent5>
        <a:srgbClr val="00C0F3"/>
      </a:accent5>
      <a:accent6>
        <a:srgbClr val="A3B5BF"/>
      </a:accent6>
      <a:hlink>
        <a:srgbClr val="00AEEF"/>
      </a:hlink>
      <a:folHlink>
        <a:srgbClr val="A3B5BF"/>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AED9D-7444-41B8-94B3-B3AD529A5843}">
  <sheetPr>
    <tabColor theme="5"/>
    <pageSetUpPr fitToPage="1"/>
  </sheetPr>
  <dimension ref="A9:K31"/>
  <sheetViews>
    <sheetView showGridLines="0" tabSelected="1" view="pageBreakPreview" zoomScaleNormal="70" zoomScaleSheetLayoutView="100" workbookViewId="0">
      <selection activeCell="B28" sqref="B28"/>
    </sheetView>
  </sheetViews>
  <sheetFormatPr defaultColWidth="9.26953125" defaultRowHeight="13" x14ac:dyDescent="0.3"/>
  <cols>
    <col min="1" max="16384" width="9.26953125" style="25"/>
  </cols>
  <sheetData>
    <row r="9" spans="1:1" x14ac:dyDescent="0.3">
      <c r="A9" s="25" t="s">
        <v>0</v>
      </c>
    </row>
    <row r="25" spans="1:11" ht="31" x14ac:dyDescent="0.3">
      <c r="B25" s="26" t="s">
        <v>1</v>
      </c>
    </row>
    <row r="26" spans="1:11" ht="31" x14ac:dyDescent="0.3">
      <c r="B26" s="26"/>
      <c r="I26" s="27"/>
    </row>
    <row r="27" spans="1:11" ht="31" x14ac:dyDescent="0.5">
      <c r="B27" s="28" t="s">
        <v>598</v>
      </c>
      <c r="K27" s="29"/>
    </row>
    <row r="29" spans="1:11" ht="21" x14ac:dyDescent="0.5">
      <c r="H29" s="29"/>
    </row>
    <row r="31" spans="1:11" x14ac:dyDescent="0.3">
      <c r="A31" s="30"/>
    </row>
  </sheetData>
  <pageMargins left="0.7" right="0.7" top="0.75" bottom="0.75" header="0.3" footer="0.3"/>
  <pageSetup paperSize="9" scale="7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E4671-B8A8-4325-B083-32DB9543C461}">
  <dimension ref="A1"/>
  <sheetViews>
    <sheetView workbookViewId="0"/>
  </sheetViews>
  <sheetFormatPr defaultRowHeight="14.5" x14ac:dyDescent="0.35"/>
  <sheetData/>
  <pageMargins left="0.7" right="0.7" top="0.75" bottom="0.75" header="0.3" footer="0.3"/>
  <pageSetup paperSize="9" orientation="portrait" r:id="rId1"/>
  <customProperties>
    <customPr name="CafeStyleVersion"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6BF7B-82E9-4D9F-8F41-4E08C3C280C7}">
  <sheetPr>
    <tabColor theme="8"/>
    <pageSetUpPr fitToPage="1"/>
  </sheetPr>
  <dimension ref="A1:R94"/>
  <sheetViews>
    <sheetView showGridLines="0" topLeftCell="A29" zoomScaleNormal="100" zoomScaleSheetLayoutView="114" workbookViewId="0">
      <selection activeCell="I55" sqref="I55"/>
    </sheetView>
  </sheetViews>
  <sheetFormatPr defaultColWidth="8.7265625" defaultRowHeight="14.5" x14ac:dyDescent="0.35"/>
  <cols>
    <col min="1" max="1" width="4.7265625" style="2" customWidth="1"/>
    <col min="2" max="3" width="8.7265625" style="2"/>
    <col min="4" max="4" width="11" style="2" customWidth="1"/>
    <col min="5" max="5" width="8.7265625" style="2"/>
    <col min="6" max="6" width="11.7265625" style="2" customWidth="1"/>
    <col min="7" max="7" width="9.1796875" style="2" customWidth="1"/>
    <col min="8" max="9" width="9.54296875" style="2" bestFit="1" customWidth="1"/>
    <col min="10" max="10" width="8.54296875" style="2" customWidth="1"/>
    <col min="11" max="12" width="9.54296875" style="2" bestFit="1" customWidth="1"/>
    <col min="13" max="17" width="8.7265625" style="2"/>
    <col min="22" max="22" width="11.54296875" customWidth="1"/>
  </cols>
  <sheetData>
    <row r="1" spans="1:16" ht="18.5" x14ac:dyDescent="0.45">
      <c r="A1" s="1" t="s">
        <v>2</v>
      </c>
    </row>
    <row r="3" spans="1:16" ht="15.5" x14ac:dyDescent="0.35">
      <c r="A3" s="3" t="s">
        <v>3</v>
      </c>
    </row>
    <row r="4" spans="1:16" ht="51" customHeight="1" x14ac:dyDescent="0.35">
      <c r="B4" s="103" t="s">
        <v>4</v>
      </c>
      <c r="C4" s="103"/>
      <c r="D4" s="103"/>
      <c r="E4" s="103"/>
      <c r="F4" s="103"/>
      <c r="G4" s="103"/>
      <c r="H4" s="103"/>
      <c r="I4" s="103"/>
      <c r="J4" s="103"/>
      <c r="K4" s="103"/>
      <c r="L4" s="103"/>
      <c r="M4" s="103"/>
      <c r="N4" s="103"/>
      <c r="O4" s="103"/>
      <c r="P4" s="103"/>
    </row>
    <row r="5" spans="1:16" ht="37.5" customHeight="1" x14ac:dyDescent="0.35">
      <c r="B5" s="103" t="s">
        <v>5</v>
      </c>
      <c r="C5" s="103"/>
      <c r="D5" s="103"/>
      <c r="E5" s="103"/>
      <c r="F5" s="103"/>
      <c r="G5" s="103"/>
      <c r="H5" s="103"/>
      <c r="I5" s="103"/>
      <c r="J5" s="103"/>
      <c r="K5" s="103"/>
      <c r="L5" s="103"/>
      <c r="M5" s="103"/>
      <c r="N5" s="103"/>
      <c r="O5" s="103"/>
      <c r="P5" s="103"/>
    </row>
    <row r="7" spans="1:16" ht="15.5" x14ac:dyDescent="0.35">
      <c r="A7" s="3" t="s">
        <v>6</v>
      </c>
    </row>
    <row r="8" spans="1:16" ht="15.5" x14ac:dyDescent="0.35">
      <c r="A8" s="3"/>
      <c r="B8" s="2" t="s">
        <v>7</v>
      </c>
    </row>
    <row r="10" spans="1:16" x14ac:dyDescent="0.35">
      <c r="A10" s="2">
        <v>1</v>
      </c>
      <c r="B10" s="2" t="s">
        <v>8</v>
      </c>
    </row>
    <row r="11" spans="1:16" x14ac:dyDescent="0.35">
      <c r="B11" s="2" t="s">
        <v>9</v>
      </c>
    </row>
    <row r="12" spans="1:16" x14ac:dyDescent="0.35">
      <c r="B12" s="2" t="s">
        <v>10</v>
      </c>
    </row>
    <row r="14" spans="1:16" x14ac:dyDescent="0.35">
      <c r="A14" s="2">
        <v>2</v>
      </c>
      <c r="B14" s="2" t="s">
        <v>11</v>
      </c>
    </row>
    <row r="15" spans="1:16" x14ac:dyDescent="0.35">
      <c r="B15" s="2" t="s">
        <v>12</v>
      </c>
    </row>
    <row r="17" spans="1:17" x14ac:dyDescent="0.35">
      <c r="A17" s="2">
        <v>3</v>
      </c>
      <c r="B17" s="2" t="s">
        <v>13</v>
      </c>
    </row>
    <row r="19" spans="1:17" x14ac:dyDescent="0.35">
      <c r="A19" s="2">
        <v>4</v>
      </c>
      <c r="B19" s="2" t="s">
        <v>14</v>
      </c>
    </row>
    <row r="21" spans="1:17" x14ac:dyDescent="0.35">
      <c r="A21" s="2">
        <v>5</v>
      </c>
      <c r="B21" s="2" t="s">
        <v>15</v>
      </c>
    </row>
    <row r="23" spans="1:17" x14ac:dyDescent="0.35">
      <c r="A23" s="2">
        <v>6</v>
      </c>
      <c r="B23" s="2" t="s">
        <v>16</v>
      </c>
    </row>
    <row r="24" spans="1:17" x14ac:dyDescent="0.35">
      <c r="B24" s="2" t="s">
        <v>17</v>
      </c>
    </row>
    <row r="26" spans="1:17" x14ac:dyDescent="0.35">
      <c r="A26" s="2">
        <v>7</v>
      </c>
      <c r="B26" s="103" t="s">
        <v>18</v>
      </c>
      <c r="C26" s="103"/>
      <c r="D26" s="103"/>
      <c r="E26" s="103"/>
      <c r="F26" s="103"/>
      <c r="G26" s="103"/>
      <c r="H26" s="103"/>
      <c r="I26" s="103"/>
      <c r="J26" s="103"/>
      <c r="K26" s="103"/>
      <c r="L26" s="103"/>
      <c r="M26" s="103"/>
      <c r="N26" s="103"/>
      <c r="O26" s="103"/>
      <c r="P26" s="103"/>
      <c r="Q26" s="103"/>
    </row>
    <row r="28" spans="1:17" ht="41.25" customHeight="1" x14ac:dyDescent="0.35">
      <c r="A28" s="72">
        <v>8</v>
      </c>
      <c r="B28" s="103" t="s">
        <v>19</v>
      </c>
      <c r="C28" s="103"/>
      <c r="D28" s="103"/>
      <c r="E28" s="103"/>
      <c r="F28" s="103"/>
      <c r="G28" s="103"/>
      <c r="H28" s="103"/>
      <c r="I28" s="103"/>
      <c r="J28" s="103"/>
      <c r="K28" s="103"/>
      <c r="L28" s="103"/>
      <c r="M28" s="103"/>
      <c r="N28" s="103"/>
      <c r="O28" s="103"/>
      <c r="P28" s="103"/>
      <c r="Q28" s="103"/>
    </row>
    <row r="30" spans="1:17" ht="15.5" x14ac:dyDescent="0.35">
      <c r="A30" s="3" t="s">
        <v>597</v>
      </c>
    </row>
    <row r="39" spans="2:17" x14ac:dyDescent="0.35">
      <c r="L39"/>
      <c r="M39"/>
      <c r="N39"/>
      <c r="O39"/>
      <c r="P39"/>
      <c r="Q39"/>
    </row>
    <row r="40" spans="2:17" x14ac:dyDescent="0.35">
      <c r="L40"/>
      <c r="M40"/>
      <c r="N40"/>
      <c r="O40"/>
      <c r="P40"/>
      <c r="Q40"/>
    </row>
    <row r="46" spans="2:17" x14ac:dyDescent="0.35">
      <c r="B46" s="5"/>
      <c r="C46" s="5"/>
      <c r="F46" s="5"/>
      <c r="G46" s="5"/>
      <c r="H46" s="5"/>
      <c r="I46" s="5"/>
      <c r="J46" s="5"/>
      <c r="K46" s="5"/>
      <c r="L46" s="5"/>
    </row>
    <row r="47" spans="2:17" x14ac:dyDescent="0.35">
      <c r="B47" s="6" t="s">
        <v>21</v>
      </c>
      <c r="C47" s="6"/>
      <c r="D47" s="7"/>
      <c r="E47" s="7"/>
      <c r="F47" s="8" t="s">
        <v>22</v>
      </c>
      <c r="G47" s="8" t="s">
        <v>23</v>
      </c>
      <c r="H47" s="9" t="s">
        <v>24</v>
      </c>
      <c r="I47" s="10" t="s">
        <v>25</v>
      </c>
      <c r="J47" s="10" t="s">
        <v>26</v>
      </c>
      <c r="K47" s="10" t="s">
        <v>27</v>
      </c>
      <c r="L47" s="11" t="s">
        <v>28</v>
      </c>
      <c r="M47" s="12"/>
    </row>
    <row r="48" spans="2:17" x14ac:dyDescent="0.35">
      <c r="B48" s="6" t="s">
        <v>29</v>
      </c>
      <c r="C48" s="6"/>
      <c r="D48" s="7"/>
      <c r="E48" s="34" t="s">
        <v>30</v>
      </c>
      <c r="F48" s="59">
        <v>257308.03429990073</v>
      </c>
      <c r="G48" s="59" cm="1">
        <f t="array" ref="G48">SUMPRODUCT('Charges by GXP_GIP_DETERMINED'!$G$7:$AK$567*('Charges by GXP_GIP_DETERMINED'!$G$6:$AK$6=$E48)*('Charges by GXP_GIP_DETERMINED'!$G$5:$AK$5=G$47))/1000</f>
        <v>264102.07683362189</v>
      </c>
      <c r="H48" s="60" cm="1">
        <f t="array" ref="H48">SUMPRODUCT('Charges by GXP_GIP_DETERMINED'!$G$7:$AK$567*('Charges by GXP_GIP_DETERMINED'!$G$6:$AK$6=$E48)*('Charges by GXP_GIP_DETERMINED'!$G$5:$AK$5=H$47))/1000</f>
        <v>302337.31896999991</v>
      </c>
      <c r="I48" s="60" cm="1">
        <f t="array" ref="I48">SUMPRODUCT('Charges by GXP_GIP_DETERMINED'!$G$7:$AK$567*('Charges by GXP_GIP_DETERMINED'!$G$6:$AK$6=$E48)*('Charges by GXP_GIP_DETERMINED'!$G$5:$AK$5=I$47))/1000</f>
        <v>331331.5716599999</v>
      </c>
      <c r="J48" s="60" cm="1">
        <f t="array" ref="J48">SUMPRODUCT('Charges by GXP_GIP_DETERMINED'!$G$7:$AK$567*('Charges by GXP_GIP_DETERMINED'!$G$6:$AK$6=$E48)*('Charges by GXP_GIP_DETERMINED'!$G$5:$AK$5=J$47))/1000</f>
        <v>378370.83144000004</v>
      </c>
      <c r="K48" s="60" cm="1">
        <f t="array" ref="K48">SUMPRODUCT('Charges by GXP_GIP_DETERMINED'!$G$7:$AK$567*('Charges by GXP_GIP_DETERMINED'!$G$6:$AK$6=$E48)*('Charges by GXP_GIP_DETERMINED'!$G$5:$AK$5=K$47))/1000</f>
        <v>419959.74481999979</v>
      </c>
      <c r="L48" s="60" cm="1">
        <f t="array" ref="L48">SUMPRODUCT('Charges by GXP_GIP_DETERMINED'!$G$7:$AK$567*('Charges by GXP_GIP_DETERMINED'!$G$6:$AK$6=$E48)*('Charges by GXP_GIP_DETERMINED'!$G$5:$AK$5=L$47))/1000</f>
        <v>466012.31263000017</v>
      </c>
      <c r="M48" s="60"/>
    </row>
    <row r="49" spans="1:14" x14ac:dyDescent="0.35">
      <c r="B49" s="6" t="s">
        <v>31</v>
      </c>
      <c r="C49" s="6"/>
      <c r="D49" s="7"/>
      <c r="E49" s="34" t="s">
        <v>32</v>
      </c>
      <c r="F49" s="59">
        <v>119252.04487999999</v>
      </c>
      <c r="G49" s="59" cm="1">
        <f t="array" ref="G49">SUMPRODUCT('Charges by GXP_GIP_DETERMINED'!$G$7:$AK$567*('Charges by GXP_GIP_DETERMINED'!$G$6:$AK$6=$E49)*('Charges by GXP_GIP_DETERMINED'!$G$5:$AK$5=G$47))/1000</f>
        <v>123900.62451000002</v>
      </c>
      <c r="H49" s="60" cm="1">
        <f t="array" ref="H49">SUMPRODUCT('Charges by GXP_GIP_DETERMINED'!$G$7:$AK$567*('Charges by GXP_GIP_DETERMINED'!$G$6:$AK$6=$E49)*('Charges by GXP_GIP_DETERMINED'!$G$5:$AK$5=H$47))/1000</f>
        <v>152577.74422000017</v>
      </c>
      <c r="I49" s="60" cm="1">
        <f t="array" ref="I49">SUMPRODUCT('Charges by GXP_GIP_DETERMINED'!$G$7:$AK$567*('Charges by GXP_GIP_DETERMINED'!$G$6:$AK$6=$E49)*('Charges by GXP_GIP_DETERMINED'!$G$5:$AK$5=I$47))/1000</f>
        <v>161343.64552999992</v>
      </c>
      <c r="J49" s="60" cm="1">
        <f t="array" ref="J49">SUMPRODUCT('Charges by GXP_GIP_DETERMINED'!$G$7:$AK$567*('Charges by GXP_GIP_DETERMINED'!$G$6:$AK$6=$E49)*('Charges by GXP_GIP_DETERMINED'!$G$5:$AK$5=J$47))/1000</f>
        <v>147431.02759000001</v>
      </c>
      <c r="K49" s="60" cm="1">
        <f t="array" ref="K49">SUMPRODUCT('Charges by GXP_GIP_DETERMINED'!$G$7:$AK$567*('Charges by GXP_GIP_DETERMINED'!$G$6:$AK$6=$E49)*('Charges by GXP_GIP_DETERMINED'!$G$5:$AK$5=K$47))/1000</f>
        <v>157562.19639000008</v>
      </c>
      <c r="L49" s="60" cm="1">
        <f t="array" ref="L49">SUMPRODUCT('Charges by GXP_GIP_DETERMINED'!$G$7:$AK$567*('Charges by GXP_GIP_DETERMINED'!$G$6:$AK$6=$E49)*('Charges by GXP_GIP_DETERMINED'!$G$5:$AK$5=L$47))/1000</f>
        <v>159755.96450999993</v>
      </c>
      <c r="M49" s="60"/>
    </row>
    <row r="50" spans="1:14" x14ac:dyDescent="0.35">
      <c r="B50" s="6" t="s">
        <v>33</v>
      </c>
      <c r="C50" s="6"/>
      <c r="D50" s="7"/>
      <c r="E50" s="34" t="s">
        <v>34</v>
      </c>
      <c r="F50" s="59">
        <v>451538.87628746458</v>
      </c>
      <c r="G50" s="59" cm="1">
        <f t="array" ref="G50">SUMPRODUCT('Charges by GXP_GIP_DETERMINED'!$G$7:$AK$567*('Charges by GXP_GIP_DETERMINED'!$G$6:$AK$6=$E50)*('Charges by GXP_GIP_DETERMINED'!$G$5:$AK$5=G$47))/1000</f>
        <v>452209.73811000027</v>
      </c>
      <c r="H50" s="60" cm="1">
        <f t="array" ref="H50">SUMPRODUCT('Charges by GXP_GIP_DETERMINED'!$G$7:$AK$567*('Charges by GXP_GIP_DETERMINED'!$G$6:$AK$6=$E50)*('Charges by GXP_GIP_DETERMINED'!$G$5:$AK$5=H$47))/1000</f>
        <v>521837.34860000014</v>
      </c>
      <c r="I50" s="60" cm="1">
        <f t="array" ref="I50">SUMPRODUCT('Charges by GXP_GIP_DETERMINED'!$G$7:$AK$567*('Charges by GXP_GIP_DETERMINED'!$G$6:$AK$6=$E50)*('Charges by GXP_GIP_DETERMINED'!$G$5:$AK$5=I$47))/1000</f>
        <v>642787.61220999993</v>
      </c>
      <c r="J50" s="60" cm="1">
        <f t="array" ref="J50">SUMPRODUCT('Charges by GXP_GIP_DETERMINED'!$G$7:$AK$567*('Charges by GXP_GIP_DETERMINED'!$G$6:$AK$6=$E50)*('Charges by GXP_GIP_DETERMINED'!$G$5:$AK$5=J$47))/1000</f>
        <v>666434.11169999978</v>
      </c>
      <c r="K50" s="60" cm="1">
        <f t="array" ref="K50">SUMPRODUCT('Charges by GXP_GIP_DETERMINED'!$G$7:$AK$567*('Charges by GXP_GIP_DETERMINED'!$G$6:$AK$6=$E50)*('Charges by GXP_GIP_DETERMINED'!$G$5:$AK$5=K$47))/1000</f>
        <v>674325.82845999987</v>
      </c>
      <c r="L50" s="60" cm="1">
        <f t="array" ref="L50">SUMPRODUCT('Charges by GXP_GIP_DETERMINED'!$G$7:$AK$567*('Charges by GXP_GIP_DETERMINED'!$G$6:$AK$6=$E50)*('Charges by GXP_GIP_DETERMINED'!$G$5:$AK$5=L$47))/1000</f>
        <v>688671.88048000005</v>
      </c>
      <c r="M50" s="60"/>
    </row>
    <row r="51" spans="1:14" x14ac:dyDescent="0.35">
      <c r="B51" s="6" t="s">
        <v>35</v>
      </c>
      <c r="C51" s="6"/>
      <c r="D51" s="7"/>
      <c r="E51" s="7"/>
      <c r="F51" s="61">
        <f t="shared" ref="F51:L51" si="0">SUM(F48:F50)</f>
        <v>828098.95546736522</v>
      </c>
      <c r="G51" s="61">
        <f t="shared" si="0"/>
        <v>840212.43945362221</v>
      </c>
      <c r="H51" s="62">
        <f t="shared" si="0"/>
        <v>976752.41179000027</v>
      </c>
      <c r="I51" s="63">
        <f t="shared" si="0"/>
        <v>1135462.8293999997</v>
      </c>
      <c r="J51" s="63">
        <f t="shared" si="0"/>
        <v>1192235.9707299997</v>
      </c>
      <c r="K51" s="63">
        <f t="shared" si="0"/>
        <v>1251847.7696699998</v>
      </c>
      <c r="L51" s="64">
        <f t="shared" si="0"/>
        <v>1314440.1576200002</v>
      </c>
      <c r="M51" s="13"/>
    </row>
    <row r="52" spans="1:14" x14ac:dyDescent="0.35">
      <c r="B52" s="7"/>
      <c r="C52" s="7"/>
      <c r="D52" s="7"/>
      <c r="E52" s="7"/>
      <c r="F52" s="7"/>
      <c r="G52" s="36">
        <f t="shared" ref="G52:L52" si="1">G51/F51-1</f>
        <v>1.4628063356776355E-2</v>
      </c>
      <c r="H52" s="36">
        <f t="shared" si="1"/>
        <v>0.16250648755589481</v>
      </c>
      <c r="I52" s="36">
        <f t="shared" si="1"/>
        <v>0.16248786866995912</v>
      </c>
      <c r="J52" s="36">
        <f t="shared" si="1"/>
        <v>4.9999999876702228E-2</v>
      </c>
      <c r="K52" s="36">
        <f t="shared" si="1"/>
        <v>5.0000000338439765E-2</v>
      </c>
      <c r="L52" s="36">
        <f t="shared" si="1"/>
        <v>4.9999999573830278E-2</v>
      </c>
      <c r="M52" s="7"/>
    </row>
    <row r="53" spans="1:14" x14ac:dyDescent="0.35">
      <c r="F53" s="14"/>
      <c r="G53" s="14"/>
      <c r="H53" s="14"/>
      <c r="I53" s="14"/>
      <c r="J53" s="14"/>
      <c r="K53" s="14"/>
      <c r="L53" s="14"/>
      <c r="M53" s="15"/>
    </row>
    <row r="54" spans="1:14" x14ac:dyDescent="0.35">
      <c r="B54" s="6" t="s">
        <v>36</v>
      </c>
      <c r="F54" s="8" t="s">
        <v>22</v>
      </c>
      <c r="G54" s="8" t="s">
        <v>23</v>
      </c>
      <c r="H54" s="9" t="s">
        <v>24</v>
      </c>
      <c r="I54" s="10" t="s">
        <v>25</v>
      </c>
      <c r="J54" s="10" t="s">
        <v>26</v>
      </c>
      <c r="K54" s="10" t="s">
        <v>27</v>
      </c>
      <c r="L54" s="11" t="s">
        <v>28</v>
      </c>
      <c r="M54" s="15"/>
    </row>
    <row r="55" spans="1:14" x14ac:dyDescent="0.35">
      <c r="B55" s="6" t="s">
        <v>29</v>
      </c>
      <c r="F55" s="31">
        <f t="shared" ref="F55:L57" si="2">F48/F$51</f>
        <v>0.31072136077587537</v>
      </c>
      <c r="G55" s="31">
        <f t="shared" si="2"/>
        <v>0.31432773954806426</v>
      </c>
      <c r="H55" s="32">
        <f t="shared" si="2"/>
        <v>0.30953321980125481</v>
      </c>
      <c r="I55" s="31">
        <f t="shared" si="2"/>
        <v>0.29180309833222973</v>
      </c>
      <c r="J55" s="31">
        <f t="shared" si="2"/>
        <v>0.31736236846496552</v>
      </c>
      <c r="K55" s="31">
        <f t="shared" si="2"/>
        <v>0.33547189602031691</v>
      </c>
      <c r="L55" s="33">
        <f t="shared" si="2"/>
        <v>0.35453292409582837</v>
      </c>
      <c r="M55" s="15"/>
    </row>
    <row r="56" spans="1:14" x14ac:dyDescent="0.35">
      <c r="B56" s="6" t="s">
        <v>31</v>
      </c>
      <c r="F56" s="31">
        <f t="shared" si="2"/>
        <v>0.14400699830939423</v>
      </c>
      <c r="G56" s="31">
        <f t="shared" si="2"/>
        <v>0.14746344935165537</v>
      </c>
      <c r="H56" s="32">
        <f t="shared" si="2"/>
        <v>0.15620923212299584</v>
      </c>
      <c r="I56" s="31">
        <f t="shared" si="2"/>
        <v>0.14209504825028663</v>
      </c>
      <c r="J56" s="31">
        <f t="shared" si="2"/>
        <v>0.12365926813945127</v>
      </c>
      <c r="K56" s="31">
        <f t="shared" si="2"/>
        <v>0.12586370340503553</v>
      </c>
      <c r="L56" s="33">
        <f t="shared" si="2"/>
        <v>0.1215391690400445</v>
      </c>
      <c r="M56" s="15"/>
    </row>
    <row r="57" spans="1:14" x14ac:dyDescent="0.35">
      <c r="B57" s="6" t="s">
        <v>33</v>
      </c>
      <c r="F57" s="31">
        <f t="shared" si="2"/>
        <v>0.54527164091473046</v>
      </c>
      <c r="G57" s="31">
        <f t="shared" si="2"/>
        <v>0.53820881110028029</v>
      </c>
      <c r="H57" s="32">
        <f t="shared" si="2"/>
        <v>0.53425754807574932</v>
      </c>
      <c r="I57" s="31">
        <f t="shared" si="2"/>
        <v>0.56610185341748376</v>
      </c>
      <c r="J57" s="31">
        <f t="shared" si="2"/>
        <v>0.55897836339558327</v>
      </c>
      <c r="K57" s="31">
        <f t="shared" si="2"/>
        <v>0.53866440057464748</v>
      </c>
      <c r="L57" s="33">
        <f t="shared" si="2"/>
        <v>0.52392790686412716</v>
      </c>
      <c r="M57" s="15"/>
    </row>
    <row r="58" spans="1:14" x14ac:dyDescent="0.35">
      <c r="F58" s="14"/>
      <c r="G58" s="14"/>
      <c r="H58" s="14"/>
      <c r="I58" s="14"/>
      <c r="J58" s="14"/>
      <c r="K58" s="14"/>
      <c r="L58" s="14"/>
      <c r="M58" s="15"/>
    </row>
    <row r="59" spans="1:14" x14ac:dyDescent="0.35">
      <c r="B59" s="2" t="s">
        <v>37</v>
      </c>
      <c r="F59" s="14"/>
      <c r="G59" s="14"/>
      <c r="H59" s="14"/>
      <c r="I59" s="14"/>
      <c r="J59" s="14"/>
      <c r="K59" s="14"/>
      <c r="L59" s="14"/>
      <c r="M59" s="14"/>
      <c r="N59" s="15"/>
    </row>
    <row r="60" spans="1:14" x14ac:dyDescent="0.35">
      <c r="A60" s="2">
        <v>1</v>
      </c>
      <c r="B60" s="2" t="s">
        <v>38</v>
      </c>
    </row>
    <row r="61" spans="1:14" ht="15.5" x14ac:dyDescent="0.35">
      <c r="A61" s="3"/>
      <c r="B61" s="2" t="s">
        <v>39</v>
      </c>
    </row>
    <row r="62" spans="1:14" x14ac:dyDescent="0.35">
      <c r="B62" s="2" t="s">
        <v>40</v>
      </c>
    </row>
    <row r="64" spans="1:14" x14ac:dyDescent="0.35">
      <c r="A64" s="2">
        <v>2</v>
      </c>
      <c r="B64" s="2" t="s">
        <v>41</v>
      </c>
    </row>
    <row r="65" spans="1:2" x14ac:dyDescent="0.35">
      <c r="B65" s="2" t="s">
        <v>42</v>
      </c>
    </row>
    <row r="67" spans="1:2" ht="15.5" x14ac:dyDescent="0.35">
      <c r="A67" s="3" t="s">
        <v>43</v>
      </c>
    </row>
    <row r="69" spans="1:2" x14ac:dyDescent="0.35">
      <c r="A69" s="2">
        <v>1</v>
      </c>
      <c r="B69" s="2" t="s">
        <v>44</v>
      </c>
    </row>
    <row r="70" spans="1:2" x14ac:dyDescent="0.35">
      <c r="B70" s="2" t="s">
        <v>45</v>
      </c>
    </row>
    <row r="71" spans="1:2" x14ac:dyDescent="0.35">
      <c r="B71" s="2" t="s">
        <v>46</v>
      </c>
    </row>
    <row r="73" spans="1:2" x14ac:dyDescent="0.35">
      <c r="A73" s="2">
        <v>2</v>
      </c>
      <c r="B73" s="2" t="s">
        <v>47</v>
      </c>
    </row>
    <row r="74" spans="1:2" x14ac:dyDescent="0.35">
      <c r="B74" s="2" t="s">
        <v>48</v>
      </c>
    </row>
    <row r="75" spans="1:2" x14ac:dyDescent="0.35">
      <c r="B75" s="2" t="s">
        <v>49</v>
      </c>
    </row>
    <row r="76" spans="1:2" x14ac:dyDescent="0.35">
      <c r="B76" s="2" t="s">
        <v>50</v>
      </c>
    </row>
    <row r="77" spans="1:2" x14ac:dyDescent="0.35">
      <c r="B77" s="2" t="s">
        <v>51</v>
      </c>
    </row>
    <row r="78" spans="1:2" x14ac:dyDescent="0.35">
      <c r="B78" s="2" t="s">
        <v>52</v>
      </c>
    </row>
    <row r="79" spans="1:2" x14ac:dyDescent="0.35">
      <c r="B79" s="2" t="s">
        <v>53</v>
      </c>
    </row>
    <row r="80" spans="1:2" x14ac:dyDescent="0.35">
      <c r="B80" s="2" t="s">
        <v>54</v>
      </c>
    </row>
    <row r="81" spans="1:18" x14ac:dyDescent="0.35">
      <c r="B81" s="2" t="s">
        <v>55</v>
      </c>
    </row>
    <row r="82" spans="1:18" s="2" customFormat="1" x14ac:dyDescent="0.35">
      <c r="B82" s="2" t="s">
        <v>56</v>
      </c>
      <c r="R82"/>
    </row>
    <row r="83" spans="1:18" ht="9.75" customHeight="1" x14ac:dyDescent="0.35"/>
    <row r="84" spans="1:18" x14ac:dyDescent="0.35">
      <c r="A84" s="2">
        <v>3</v>
      </c>
      <c r="B84" s="2" t="s">
        <v>57</v>
      </c>
    </row>
    <row r="85" spans="1:18" x14ac:dyDescent="0.35">
      <c r="B85" s="2" t="s">
        <v>58</v>
      </c>
    </row>
    <row r="86" spans="1:18" x14ac:dyDescent="0.35">
      <c r="B86" s="2" t="s">
        <v>59</v>
      </c>
    </row>
    <row r="87" spans="1:18" x14ac:dyDescent="0.35">
      <c r="B87" s="2" t="s">
        <v>60</v>
      </c>
    </row>
    <row r="88" spans="1:18" x14ac:dyDescent="0.35">
      <c r="B88" s="2" t="s">
        <v>61</v>
      </c>
    </row>
    <row r="89" spans="1:18" x14ac:dyDescent="0.35">
      <c r="B89" s="2" t="s">
        <v>62</v>
      </c>
    </row>
    <row r="90" spans="1:18" x14ac:dyDescent="0.35">
      <c r="B90" s="2" t="s">
        <v>63</v>
      </c>
    </row>
    <row r="91" spans="1:18" ht="6.75" customHeight="1" x14ac:dyDescent="0.35"/>
    <row r="92" spans="1:18" x14ac:dyDescent="0.35">
      <c r="A92" s="2">
        <v>4</v>
      </c>
      <c r="B92" s="2" t="s">
        <v>64</v>
      </c>
    </row>
    <row r="93" spans="1:18" ht="11.25" customHeight="1" x14ac:dyDescent="0.35"/>
    <row r="94" spans="1:18" x14ac:dyDescent="0.35">
      <c r="A94" s="2">
        <v>5</v>
      </c>
      <c r="B94" s="2" t="s">
        <v>65</v>
      </c>
    </row>
  </sheetData>
  <mergeCells count="4">
    <mergeCell ref="B4:P4"/>
    <mergeCell ref="B5:P5"/>
    <mergeCell ref="B26:Q26"/>
    <mergeCell ref="B28:Q28"/>
  </mergeCells>
  <pageMargins left="0.31496062992125984" right="0.31496062992125984" top="0.55118110236220474" bottom="0.55118110236220474" header="0.31496062992125984" footer="0.31496062992125984"/>
  <pageSetup paperSize="9" scale="54" fitToHeight="0" orientation="portrait" r:id="rId1"/>
  <headerFooter>
    <oddFooter>&amp;C&amp;8Page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9F3DC-D03E-4F61-9CE7-6347F8412402}">
  <sheetPr>
    <tabColor theme="1"/>
    <pageSetUpPr fitToPage="1"/>
  </sheetPr>
  <dimension ref="A1:V76"/>
  <sheetViews>
    <sheetView showGridLines="0" zoomScaleNormal="100" zoomScaleSheetLayoutView="114" workbookViewId="0">
      <selection activeCell="D16" sqref="D16"/>
    </sheetView>
  </sheetViews>
  <sheetFormatPr defaultColWidth="8.7265625" defaultRowHeight="14.5" x14ac:dyDescent="0.35"/>
  <cols>
    <col min="1" max="1" width="4.7265625" style="2" customWidth="1"/>
    <col min="2" max="3" width="8.7265625" style="2"/>
    <col min="4" max="4" width="11" style="2" customWidth="1"/>
    <col min="5" max="5" width="8.7265625" style="2"/>
    <col min="6" max="6" width="11.7265625" style="2" customWidth="1"/>
    <col min="7" max="7" width="9.1796875" style="2" customWidth="1"/>
    <col min="8" max="9" width="9.54296875" style="2" bestFit="1" customWidth="1"/>
    <col min="10" max="10" width="8.54296875" style="2" customWidth="1"/>
    <col min="11" max="12" width="9.54296875" style="2" bestFit="1" customWidth="1"/>
    <col min="13" max="14" width="8.7265625" style="2"/>
    <col min="15" max="15" width="12" style="2" bestFit="1" customWidth="1"/>
    <col min="16" max="17" width="8.7265625" style="2"/>
    <col min="22" max="22" width="11.54296875" style="98" customWidth="1"/>
  </cols>
  <sheetData>
    <row r="1" spans="1:17" ht="18.5" x14ac:dyDescent="0.45">
      <c r="A1" s="1" t="s">
        <v>2</v>
      </c>
    </row>
    <row r="2" spans="1:17" x14ac:dyDescent="0.35">
      <c r="A2" s="2" t="s">
        <v>590</v>
      </c>
    </row>
    <row r="4" spans="1:17" ht="15.5" x14ac:dyDescent="0.35">
      <c r="A4" s="3" t="s">
        <v>601</v>
      </c>
    </row>
    <row r="5" spans="1:17" s="98" customFormat="1" ht="13" x14ac:dyDescent="0.3">
      <c r="A5" s="2">
        <v>1</v>
      </c>
      <c r="B5" s="2" t="s">
        <v>602</v>
      </c>
      <c r="C5" s="2"/>
      <c r="D5" s="2"/>
      <c r="E5" s="2"/>
      <c r="F5" s="2"/>
      <c r="G5" s="2"/>
      <c r="H5" s="2"/>
      <c r="I5" s="2"/>
      <c r="J5" s="2"/>
      <c r="K5" s="2"/>
      <c r="L5" s="2"/>
      <c r="M5" s="2"/>
      <c r="N5" s="2"/>
      <c r="O5" s="2"/>
      <c r="P5" s="2"/>
      <c r="Q5" s="2"/>
    </row>
    <row r="6" spans="1:17" x14ac:dyDescent="0.35">
      <c r="B6" s="2" t="s">
        <v>603</v>
      </c>
    </row>
    <row r="7" spans="1:17" x14ac:dyDescent="0.35">
      <c r="A7" s="2">
        <v>2</v>
      </c>
      <c r="B7" s="2" t="s">
        <v>604</v>
      </c>
    </row>
    <row r="8" spans="1:17" x14ac:dyDescent="0.35">
      <c r="B8" s="2" t="s">
        <v>607</v>
      </c>
    </row>
    <row r="9" spans="1:17" x14ac:dyDescent="0.35">
      <c r="B9" s="2" t="s">
        <v>608</v>
      </c>
    </row>
    <row r="10" spans="1:17" x14ac:dyDescent="0.35">
      <c r="B10" s="102" t="s">
        <v>609</v>
      </c>
    </row>
    <row r="11" spans="1:17" x14ac:dyDescent="0.35">
      <c r="B11" s="101" t="s">
        <v>605</v>
      </c>
    </row>
    <row r="12" spans="1:17" x14ac:dyDescent="0.35">
      <c r="A12" s="2">
        <v>3</v>
      </c>
      <c r="B12" s="2" t="s">
        <v>606</v>
      </c>
    </row>
    <row r="14" spans="1:17" ht="15.5" x14ac:dyDescent="0.35">
      <c r="A14" s="3" t="s">
        <v>20</v>
      </c>
    </row>
    <row r="15" spans="1:17" ht="15.5" x14ac:dyDescent="0.35">
      <c r="A15" s="3"/>
    </row>
    <row r="16" spans="1:17" x14ac:dyDescent="0.35">
      <c r="B16" s="2" t="s">
        <v>591</v>
      </c>
      <c r="D16" s="97" t="s">
        <v>594</v>
      </c>
    </row>
    <row r="19" spans="2:22" x14ac:dyDescent="0.35">
      <c r="V19" s="98" t="str" cm="1">
        <f t="array" ref="V19:V76">_xlfn.UNIQUE(_xlfn.VSTACK("Total",_xlfn._xlws.SORT(_xlfn.VSTACK(_xlfn.UNIQUE('Charges by GXP_GIP_DETERMINED'!B7:B566),_xlfn.UNIQUE('Charges by GXP_GIP_PROPOSAL'!B7:B694)))))</f>
        <v>Total</v>
      </c>
    </row>
    <row r="20" spans="2:22" x14ac:dyDescent="0.35">
      <c r="V20" s="98" t="str">
        <v>Alpine Energy</v>
      </c>
    </row>
    <row r="21" spans="2:22" x14ac:dyDescent="0.35">
      <c r="V21" s="98" t="str">
        <v>Aurora</v>
      </c>
    </row>
    <row r="22" spans="2:22" x14ac:dyDescent="0.35">
      <c r="V22" s="98" t="str">
        <v>Beach Energy (Kupe)</v>
      </c>
    </row>
    <row r="23" spans="2:22" x14ac:dyDescent="0.35">
      <c r="V23" s="98" t="str">
        <v xml:space="preserve">Buller </v>
      </c>
    </row>
    <row r="24" spans="2:22" x14ac:dyDescent="0.35">
      <c r="V24" s="98" t="str">
        <v xml:space="preserve">Centralines </v>
      </c>
    </row>
    <row r="25" spans="2:22" x14ac:dyDescent="0.35">
      <c r="L25"/>
      <c r="M25"/>
      <c r="N25"/>
      <c r="O25"/>
      <c r="P25"/>
      <c r="Q25"/>
      <c r="V25" s="98" t="str">
        <v xml:space="preserve">Contact </v>
      </c>
    </row>
    <row r="26" spans="2:22" x14ac:dyDescent="0.35">
      <c r="L26"/>
      <c r="M26"/>
      <c r="N26"/>
      <c r="O26"/>
      <c r="P26"/>
      <c r="Q26"/>
      <c r="V26" s="98" t="str">
        <v xml:space="preserve">Counties Power </v>
      </c>
    </row>
    <row r="27" spans="2:22" x14ac:dyDescent="0.35">
      <c r="V27" s="98" t="str">
        <v xml:space="preserve">Daiken Southland </v>
      </c>
    </row>
    <row r="28" spans="2:22" x14ac:dyDescent="0.35">
      <c r="V28" s="98" t="str">
        <v>EA Networks</v>
      </c>
    </row>
    <row r="29" spans="2:22" x14ac:dyDescent="0.35">
      <c r="V29" s="98" t="str">
        <v>Eastland Network</v>
      </c>
    </row>
    <row r="30" spans="2:22" x14ac:dyDescent="0.35">
      <c r="V30" s="98" t="str">
        <v xml:space="preserve">Electra </v>
      </c>
    </row>
    <row r="31" spans="2:22" x14ac:dyDescent="0.35">
      <c r="V31" s="98" t="str">
        <v>Fonterra Todd Cogen JV</v>
      </c>
    </row>
    <row r="32" spans="2:22" x14ac:dyDescent="0.35">
      <c r="B32" s="5"/>
      <c r="C32" s="5"/>
      <c r="F32" s="5"/>
      <c r="G32" s="5"/>
      <c r="H32" s="5"/>
      <c r="I32" s="5"/>
      <c r="J32" s="5"/>
      <c r="K32" s="5"/>
      <c r="L32" s="5"/>
      <c r="V32" s="98" t="str">
        <v>Genesis</v>
      </c>
    </row>
    <row r="33" spans="2:22" x14ac:dyDescent="0.35">
      <c r="B33" s="94" t="s">
        <v>593</v>
      </c>
      <c r="C33" s="5"/>
      <c r="F33" s="5"/>
      <c r="G33" s="5"/>
      <c r="H33" s="5"/>
      <c r="I33" s="5"/>
      <c r="J33" s="5"/>
      <c r="K33" s="5"/>
      <c r="L33" s="5"/>
      <c r="V33" s="98" t="str">
        <v>Horizon</v>
      </c>
    </row>
    <row r="34" spans="2:22" x14ac:dyDescent="0.35">
      <c r="B34" s="93" t="s">
        <v>21</v>
      </c>
      <c r="C34" s="6"/>
      <c r="D34" s="7"/>
      <c r="E34" s="7"/>
      <c r="F34" s="8" t="s">
        <v>22</v>
      </c>
      <c r="G34" s="8" t="s">
        <v>23</v>
      </c>
      <c r="H34" s="9" t="s">
        <v>24</v>
      </c>
      <c r="I34" s="10" t="s">
        <v>25</v>
      </c>
      <c r="J34" s="10" t="s">
        <v>26</v>
      </c>
      <c r="K34" s="10" t="s">
        <v>27</v>
      </c>
      <c r="L34" s="11" t="s">
        <v>28</v>
      </c>
      <c r="M34" s="12"/>
      <c r="V34" s="98" t="str">
        <v>Kawerau Geothermal</v>
      </c>
    </row>
    <row r="35" spans="2:22" x14ac:dyDescent="0.35">
      <c r="B35" s="93" t="s">
        <v>29</v>
      </c>
      <c r="C35" s="6"/>
      <c r="D35" s="7"/>
      <c r="E35" s="95" t="s">
        <v>30</v>
      </c>
      <c r="F35" s="59" cm="1">
        <f t="array" ref="F35">SUMPRODUCT('Charges by GXP_GIP_DETERMINED'!$G$7:$AK$568*('Charges by GXP_GIP_DETERMINED'!$G$6:$AK$6=$E35)*('Charges by GXP_GIP_DETERMINED'!$G$5:$AK$5=F$34)*('Charges by GXP_GIP_DETERMINED'!$B$7:$B$568='Version comparison'!$D$16))/1000</f>
        <v>257308.03429990046</v>
      </c>
      <c r="G35" s="59" cm="1">
        <f t="array" ref="G35">SUMPRODUCT('Charges by GXP_GIP_DETERMINED'!$G$7:$AK$568*('Charges by GXP_GIP_DETERMINED'!$G$6:$AK$6=$E35)*('Charges by GXP_GIP_DETERMINED'!$G$5:$AK$5=G$34)*('Charges by GXP_GIP_DETERMINED'!$B$7:$B$568='Version comparison'!$D$16))/1000</f>
        <v>264102.07683362189</v>
      </c>
      <c r="H35" s="60" cm="1">
        <f t="array" ref="H35">SUMPRODUCT('Charges by GXP_GIP_DETERMINED'!$G$7:$AK$568*('Charges by GXP_GIP_DETERMINED'!$G$6:$AK$6=$E35)*('Charges by GXP_GIP_DETERMINED'!$G$5:$AK$5=H$34)*('Charges by GXP_GIP_DETERMINED'!$B$7:$B$568='Version comparison'!$D$16))/1000</f>
        <v>302337.31896999991</v>
      </c>
      <c r="I35" s="60" cm="1">
        <f t="array" ref="I35">SUMPRODUCT('Charges by GXP_GIP_DETERMINED'!$G$7:$AK$568*('Charges by GXP_GIP_DETERMINED'!$G$6:$AK$6=$E35)*('Charges by GXP_GIP_DETERMINED'!$G$5:$AK$5=I$34)*('Charges by GXP_GIP_DETERMINED'!$B$7:$B$568='Version comparison'!$D$16))/1000</f>
        <v>331331.5716599999</v>
      </c>
      <c r="J35" s="60" cm="1">
        <f t="array" ref="J35">SUMPRODUCT('Charges by GXP_GIP_DETERMINED'!$G$7:$AK$568*('Charges by GXP_GIP_DETERMINED'!$G$6:$AK$6=$E35)*('Charges by GXP_GIP_DETERMINED'!$G$5:$AK$5=J$34)*('Charges by GXP_GIP_DETERMINED'!$B$7:$B$568='Version comparison'!$D$16))/1000</f>
        <v>378370.83144000004</v>
      </c>
      <c r="K35" s="60" cm="1">
        <f t="array" ref="K35">SUMPRODUCT('Charges by GXP_GIP_DETERMINED'!$G$7:$AK$568*('Charges by GXP_GIP_DETERMINED'!$G$6:$AK$6=$E35)*('Charges by GXP_GIP_DETERMINED'!$G$5:$AK$5=K$34)*('Charges by GXP_GIP_DETERMINED'!$B$7:$B$568='Version comparison'!$D$16))/1000</f>
        <v>419959.74481999979</v>
      </c>
      <c r="L35" s="60" cm="1">
        <f t="array" ref="L35">SUMPRODUCT('Charges by GXP_GIP_DETERMINED'!$G$7:$AK$568*('Charges by GXP_GIP_DETERMINED'!$G$6:$AK$6=$E35)*('Charges by GXP_GIP_DETERMINED'!$G$5:$AK$5=L$34)*('Charges by GXP_GIP_DETERMINED'!$B$7:$B$568='Version comparison'!$D$16))/1000</f>
        <v>466012.31263000017</v>
      </c>
      <c r="M35" s="60"/>
      <c r="V35" s="98" t="str">
        <v xml:space="preserve">KiwiRail </v>
      </c>
    </row>
    <row r="36" spans="2:22" s="2" customFormat="1" x14ac:dyDescent="0.35">
      <c r="B36" s="93" t="s">
        <v>31</v>
      </c>
      <c r="C36" s="6"/>
      <c r="D36" s="7"/>
      <c r="E36" s="95" t="s">
        <v>32</v>
      </c>
      <c r="F36" s="59" cm="1">
        <f t="array" ref="F36">SUMPRODUCT('Charges by GXP_GIP_DETERMINED'!$G$7:$AK$568*('Charges by GXP_GIP_DETERMINED'!$G$6:$AK$6=$E36)*('Charges by GXP_GIP_DETERMINED'!$G$5:$AK$5=F$34)*('Charges by GXP_GIP_DETERMINED'!$B$7:$B$568='Version comparison'!$D$16))/1000</f>
        <v>119252.04487999991</v>
      </c>
      <c r="G36" s="59" cm="1">
        <f t="array" ref="G36">SUMPRODUCT('Charges by GXP_GIP_DETERMINED'!$G$7:$AK$568*('Charges by GXP_GIP_DETERMINED'!$G$6:$AK$6=$E36)*('Charges by GXP_GIP_DETERMINED'!$G$5:$AK$5=G$34)*('Charges by GXP_GIP_DETERMINED'!$B$7:$B$568='Version comparison'!$D$16))/1000</f>
        <v>123900.62451000002</v>
      </c>
      <c r="H36" s="60" cm="1">
        <f t="array" ref="H36">SUMPRODUCT('Charges by GXP_GIP_DETERMINED'!$G$7:$AK$568*('Charges by GXP_GIP_DETERMINED'!$G$6:$AK$6=$E36)*('Charges by GXP_GIP_DETERMINED'!$G$5:$AK$5=H$34)*('Charges by GXP_GIP_DETERMINED'!$B$7:$B$568='Version comparison'!$D$16))/1000</f>
        <v>152577.74422000017</v>
      </c>
      <c r="I36" s="60" cm="1">
        <f t="array" ref="I36">SUMPRODUCT('Charges by GXP_GIP_DETERMINED'!$G$7:$AK$568*('Charges by GXP_GIP_DETERMINED'!$G$6:$AK$6=$E36)*('Charges by GXP_GIP_DETERMINED'!$G$5:$AK$5=I$34)*('Charges by GXP_GIP_DETERMINED'!$B$7:$B$568='Version comparison'!$D$16))/1000</f>
        <v>161343.64552999992</v>
      </c>
      <c r="J36" s="60" cm="1">
        <f t="array" ref="J36">SUMPRODUCT('Charges by GXP_GIP_DETERMINED'!$G$7:$AK$568*('Charges by GXP_GIP_DETERMINED'!$G$6:$AK$6=$E36)*('Charges by GXP_GIP_DETERMINED'!$G$5:$AK$5=J$34)*('Charges by GXP_GIP_DETERMINED'!$B$7:$B$568='Version comparison'!$D$16))/1000</f>
        <v>147431.02759000001</v>
      </c>
      <c r="K36" s="60" cm="1">
        <f t="array" ref="K36">SUMPRODUCT('Charges by GXP_GIP_DETERMINED'!$G$7:$AK$568*('Charges by GXP_GIP_DETERMINED'!$G$6:$AK$6=$E36)*('Charges by GXP_GIP_DETERMINED'!$G$5:$AK$5=K$34)*('Charges by GXP_GIP_DETERMINED'!$B$7:$B$568='Version comparison'!$D$16))/1000</f>
        <v>157562.19639000008</v>
      </c>
      <c r="L36" s="60" cm="1">
        <f t="array" ref="L36">SUMPRODUCT('Charges by GXP_GIP_DETERMINED'!$G$7:$AK$568*('Charges by GXP_GIP_DETERMINED'!$G$6:$AK$6=$E36)*('Charges by GXP_GIP_DETERMINED'!$G$5:$AK$5=L$34)*('Charges by GXP_GIP_DETERMINED'!$B$7:$B$568='Version comparison'!$D$16))/1000</f>
        <v>159755.96450999993</v>
      </c>
      <c r="M36" s="60"/>
      <c r="R36"/>
      <c r="V36" s="98" t="str">
        <v>Mainpower</v>
      </c>
    </row>
    <row r="37" spans="2:22" s="2" customFormat="1" x14ac:dyDescent="0.35">
      <c r="B37" s="93" t="s">
        <v>33</v>
      </c>
      <c r="C37" s="6"/>
      <c r="D37" s="7"/>
      <c r="E37" s="95" t="s">
        <v>34</v>
      </c>
      <c r="F37" s="59" cm="1">
        <f t="array" ref="F37">SUMPRODUCT('Charges by GXP_GIP_DETERMINED'!$G$7:$AK$568*('Charges by GXP_GIP_DETERMINED'!$G$6:$AK$6=$E37)*('Charges by GXP_GIP_DETERMINED'!$G$5:$AK$5=F$34)*('Charges by GXP_GIP_DETERMINED'!$B$7:$B$568='Version comparison'!$D$16))/1000</f>
        <v>451531.15790000028</v>
      </c>
      <c r="G37" s="59" cm="1">
        <f t="array" ref="G37">SUMPRODUCT('Charges by GXP_GIP_DETERMINED'!$G$7:$AK$568*('Charges by GXP_GIP_DETERMINED'!$G$6:$AK$6=$E37)*('Charges by GXP_GIP_DETERMINED'!$G$5:$AK$5=G$34)*('Charges by GXP_GIP_DETERMINED'!$B$7:$B$568='Version comparison'!$D$16))/1000</f>
        <v>452209.73811000027</v>
      </c>
      <c r="H37" s="60" cm="1">
        <f t="array" ref="H37">SUMPRODUCT('Charges by GXP_GIP_DETERMINED'!$G$7:$AK$568*('Charges by GXP_GIP_DETERMINED'!$G$6:$AK$6=$E37)*('Charges by GXP_GIP_DETERMINED'!$G$5:$AK$5=H$34)*('Charges by GXP_GIP_DETERMINED'!$B$7:$B$568='Version comparison'!$D$16))/1000</f>
        <v>521837.34860000014</v>
      </c>
      <c r="I37" s="60" cm="1">
        <f t="array" ref="I37">SUMPRODUCT('Charges by GXP_GIP_DETERMINED'!$G$7:$AK$568*('Charges by GXP_GIP_DETERMINED'!$G$6:$AK$6=$E37)*('Charges by GXP_GIP_DETERMINED'!$G$5:$AK$5=I$34)*('Charges by GXP_GIP_DETERMINED'!$B$7:$B$568='Version comparison'!$D$16))/1000</f>
        <v>642787.61220999993</v>
      </c>
      <c r="J37" s="60" cm="1">
        <f t="array" ref="J37">SUMPRODUCT('Charges by GXP_GIP_DETERMINED'!$G$7:$AK$568*('Charges by GXP_GIP_DETERMINED'!$G$6:$AK$6=$E37)*('Charges by GXP_GIP_DETERMINED'!$G$5:$AK$5=J$34)*('Charges by GXP_GIP_DETERMINED'!$B$7:$B$568='Version comparison'!$D$16))/1000</f>
        <v>666434.11169999978</v>
      </c>
      <c r="K37" s="60" cm="1">
        <f t="array" ref="K37">SUMPRODUCT('Charges by GXP_GIP_DETERMINED'!$G$7:$AK$568*('Charges by GXP_GIP_DETERMINED'!$G$6:$AK$6=$E37)*('Charges by GXP_GIP_DETERMINED'!$G$5:$AK$5=K$34)*('Charges by GXP_GIP_DETERMINED'!$B$7:$B$568='Version comparison'!$D$16))/1000</f>
        <v>674325.82845999987</v>
      </c>
      <c r="L37" s="60" cm="1">
        <f t="array" ref="L37">SUMPRODUCT('Charges by GXP_GIP_DETERMINED'!$G$7:$AK$568*('Charges by GXP_GIP_DETERMINED'!$G$6:$AK$6=$E37)*('Charges by GXP_GIP_DETERMINED'!$G$5:$AK$5=L$34)*('Charges by GXP_GIP_DETERMINED'!$B$7:$B$568='Version comparison'!$D$16))/1000</f>
        <v>688671.88048000005</v>
      </c>
      <c r="M37" s="60"/>
      <c r="R37"/>
      <c r="V37" s="98" t="str">
        <v>Manawa</v>
      </c>
    </row>
    <row r="38" spans="2:22" s="2" customFormat="1" x14ac:dyDescent="0.35">
      <c r="B38" s="93" t="s">
        <v>595</v>
      </c>
      <c r="E38" s="96" t="s">
        <v>139</v>
      </c>
      <c r="F38" s="59" cm="1">
        <f t="array" ref="F38">SUMPRODUCT('Charges by GXP_GIP_DETERMINED'!$G$7:$AK$568*('Charges by GXP_GIP_DETERMINED'!$G$6:$AK$6=$E38)*('Charges by GXP_GIP_DETERMINED'!$G$5:$AK$5=F$34)*('Charges by GXP_GIP_DETERMINED'!$B$7:$B$568='Version comparison'!$D$16))/1000</f>
        <v>-7.2759576141834261E-14</v>
      </c>
      <c r="G38" s="59" cm="1">
        <f t="array" ref="G38">SUMPRODUCT('Charges by GXP_GIP_DETERMINED'!$G$7:$AK$568*('Charges by GXP_GIP_DETERMINED'!$G$6:$AK$6=$E38)*('Charges by GXP_GIP_DETERMINED'!$G$5:$AK$5=G$34)*('Charges by GXP_GIP_DETERMINED'!$B$7:$B$568='Version comparison'!$D$16))/1000</f>
        <v>6.9999999865558491E-5</v>
      </c>
      <c r="H38" s="60"/>
      <c r="I38" s="60"/>
      <c r="J38" s="60"/>
      <c r="K38" s="60"/>
      <c r="L38" s="92"/>
      <c r="M38" s="15"/>
      <c r="R38"/>
      <c r="V38" s="98" t="str">
        <v>Marlborough Lines</v>
      </c>
    </row>
    <row r="39" spans="2:22" s="2" customFormat="1" x14ac:dyDescent="0.35">
      <c r="B39" s="93" t="s">
        <v>35</v>
      </c>
      <c r="C39" s="6"/>
      <c r="D39" s="7"/>
      <c r="E39" s="7"/>
      <c r="F39" s="61">
        <f t="shared" ref="F39" si="0">SUM(F35:F37)</f>
        <v>828091.23707990069</v>
      </c>
      <c r="G39" s="61">
        <f t="shared" ref="G39:L39" si="1">SUM(G35:G37)</f>
        <v>840212.43945362221</v>
      </c>
      <c r="H39" s="62">
        <f t="shared" si="1"/>
        <v>976752.41179000027</v>
      </c>
      <c r="I39" s="63">
        <f t="shared" si="1"/>
        <v>1135462.8293999997</v>
      </c>
      <c r="J39" s="63">
        <f t="shared" si="1"/>
        <v>1192235.9707299997</v>
      </c>
      <c r="K39" s="63">
        <f t="shared" si="1"/>
        <v>1251847.7696699998</v>
      </c>
      <c r="L39" s="64">
        <f t="shared" si="1"/>
        <v>1314440.1576200002</v>
      </c>
      <c r="M39" s="13"/>
      <c r="R39"/>
      <c r="V39" s="98" t="str">
        <v xml:space="preserve">MEL (Te Apiti) </v>
      </c>
    </row>
    <row r="40" spans="2:22" s="2" customFormat="1" x14ac:dyDescent="0.35">
      <c r="B40" s="7"/>
      <c r="C40" s="7"/>
      <c r="D40" s="7"/>
      <c r="E40" s="7"/>
      <c r="F40" s="7"/>
      <c r="G40" s="36"/>
      <c r="H40" s="36">
        <f t="shared" ref="H40:L40" si="2">H39/G39-1</f>
        <v>0.16250648755589481</v>
      </c>
      <c r="I40" s="36">
        <f t="shared" si="2"/>
        <v>0.16248786866995912</v>
      </c>
      <c r="J40" s="36">
        <f t="shared" si="2"/>
        <v>4.9999999876702228E-2</v>
      </c>
      <c r="K40" s="36">
        <f t="shared" si="2"/>
        <v>5.0000000338439765E-2</v>
      </c>
      <c r="L40" s="36">
        <f t="shared" si="2"/>
        <v>4.9999999573830278E-2</v>
      </c>
      <c r="M40" s="7"/>
      <c r="R40"/>
      <c r="V40" s="98" t="str">
        <v xml:space="preserve">MEL (West Wind) </v>
      </c>
    </row>
    <row r="41" spans="2:22" s="2" customFormat="1" x14ac:dyDescent="0.35">
      <c r="F41" s="14"/>
      <c r="G41" s="14"/>
      <c r="H41" s="14"/>
      <c r="I41" s="14"/>
      <c r="J41" s="14"/>
      <c r="K41" s="14"/>
      <c r="L41" s="14"/>
      <c r="M41" s="15"/>
      <c r="R41"/>
      <c r="V41" s="98" t="str">
        <v>Mercury</v>
      </c>
    </row>
    <row r="42" spans="2:22" s="2" customFormat="1" x14ac:dyDescent="0.35">
      <c r="B42" s="94" t="s">
        <v>592</v>
      </c>
      <c r="F42" s="14"/>
      <c r="G42" s="14"/>
      <c r="H42" s="14"/>
      <c r="I42" s="14"/>
      <c r="J42" s="14"/>
      <c r="K42" s="14"/>
      <c r="L42" s="14"/>
      <c r="M42" s="15"/>
      <c r="R42"/>
      <c r="V42" s="98" t="str">
        <v xml:space="preserve">Mercury SPV </v>
      </c>
    </row>
    <row r="43" spans="2:22" s="2" customFormat="1" x14ac:dyDescent="0.35">
      <c r="B43" s="93" t="s">
        <v>36</v>
      </c>
      <c r="F43" s="8" t="s">
        <v>22</v>
      </c>
      <c r="G43" s="8" t="s">
        <v>23</v>
      </c>
      <c r="H43" s="9" t="s">
        <v>24</v>
      </c>
      <c r="I43" s="10" t="s">
        <v>25</v>
      </c>
      <c r="J43" s="10" t="s">
        <v>26</v>
      </c>
      <c r="K43" s="10" t="s">
        <v>27</v>
      </c>
      <c r="L43" s="11" t="s">
        <v>28</v>
      </c>
      <c r="M43" s="15"/>
      <c r="R43"/>
      <c r="V43" s="98" t="str">
        <v>Meridian</v>
      </c>
    </row>
    <row r="44" spans="2:22" s="2" customFormat="1" x14ac:dyDescent="0.35">
      <c r="B44" s="93" t="s">
        <v>29</v>
      </c>
      <c r="E44" s="95" t="str">
        <f>E35</f>
        <v>BBC</v>
      </c>
      <c r="F44" s="59" cm="1">
        <f t="array" ref="F44">SUMPRODUCT('Charges by GXP_GIP_PROPOSAL'!$H$7:$AK$698*('Charges by GXP_GIP_PROPOSAL'!$H$6:$AK$6=$E44)*('Charges by GXP_GIP_PROPOSAL'!$H$5:$AK$5=F$43)*('Charges by GXP_GIP_PROPOSAL'!$B$7:$B$698=$D$16))/1000</f>
        <v>257308.0342999007</v>
      </c>
      <c r="G44" s="59" cm="1">
        <f t="array" ref="G44">SUMPRODUCT('Charges by GXP_GIP_PROPOSAL'!$H$7:$AK$698*('Charges by GXP_GIP_PROPOSAL'!$H$6:$AK$6=$E44)*('Charges by GXP_GIP_PROPOSAL'!$H$5:$AK$5=G$43)*('Charges by GXP_GIP_PROPOSAL'!$B$7:$B$698=$D$16))/1000</f>
        <v>264102.07683362183</v>
      </c>
      <c r="H44" s="88" cm="1">
        <f t="array" ref="H44">SUMPRODUCT('Charges by GXP_GIP_PROPOSAL'!$H$7:$AK$698*('Charges by GXP_GIP_PROPOSAL'!$H$6:$AK$6=$E44)*('Charges by GXP_GIP_PROPOSAL'!$H$5:$AK$5=H$43)*('Charges by GXP_GIP_PROPOSAL'!$B$7:$B$698=$D$16))/1000</f>
        <v>282531.00388000015</v>
      </c>
      <c r="I44" s="88" cm="1">
        <f t="array" ref="I44">SUMPRODUCT('Charges by GXP_GIP_PROPOSAL'!$H$7:$AK$698*('Charges by GXP_GIP_PROPOSAL'!$H$6:$AK$6=$E44)*('Charges by GXP_GIP_PROPOSAL'!$H$5:$AK$5=I$43)*('Charges by GXP_GIP_PROPOSAL'!$B$7:$B$698=$D$16))/1000</f>
        <v>317499.00863</v>
      </c>
      <c r="J44" s="88" cm="1">
        <f t="array" ref="J44">SUMPRODUCT('Charges by GXP_GIP_PROPOSAL'!$H$7:$AK$698*('Charges by GXP_GIP_PROPOSAL'!$H$6:$AK$6=$E44)*('Charges by GXP_GIP_PROPOSAL'!$H$5:$AK$5=J$43)*('Charges by GXP_GIP_PROPOSAL'!$B$7:$B$698=$D$16))/1000</f>
        <v>374964.97920000012</v>
      </c>
      <c r="K44" s="88" cm="1">
        <f t="array" ref="K44">SUMPRODUCT('Charges by GXP_GIP_PROPOSAL'!$H$7:$AK$698*('Charges by GXP_GIP_PROPOSAL'!$H$6:$AK$6=$E44)*('Charges by GXP_GIP_PROPOSAL'!$H$5:$AK$5=K$43)*('Charges by GXP_GIP_PROPOSAL'!$B$7:$B$698=$D$16))/1000</f>
        <v>413890.98361999943</v>
      </c>
      <c r="L44" s="89" cm="1">
        <f t="array" ref="L44">SUMPRODUCT('Charges by GXP_GIP_PROPOSAL'!$H$7:$AK$698*('Charges by GXP_GIP_PROPOSAL'!$H$6:$AK$6=$E44)*('Charges by GXP_GIP_PROPOSAL'!$H$5:$AK$5=L$43)*('Charges by GXP_GIP_PROPOSAL'!$B$7:$B$698=$D$16))/1000</f>
        <v>454865.58331000019</v>
      </c>
      <c r="M44" s="15"/>
      <c r="R44"/>
      <c r="V44" s="98" t="str">
        <v>Methanex</v>
      </c>
    </row>
    <row r="45" spans="2:22" s="2" customFormat="1" x14ac:dyDescent="0.35">
      <c r="B45" s="93" t="s">
        <v>31</v>
      </c>
      <c r="E45" s="95" t="str">
        <f t="shared" ref="E45:E46" si="3">E36</f>
        <v>CC</v>
      </c>
      <c r="F45" s="59" cm="1">
        <f t="array" ref="F45">SUMPRODUCT('Charges by GXP_GIP_PROPOSAL'!$H$7:$AK$698*('Charges by GXP_GIP_PROPOSAL'!$H$6:$AK$6=$E45)*('Charges by GXP_GIP_PROPOSAL'!$H$5:$AK$5=F$43)*('Charges by GXP_GIP_PROPOSAL'!$B$7:$B$698=$D$16))/1000</f>
        <v>119252.04488000007</v>
      </c>
      <c r="G45" s="59" cm="1">
        <f t="array" ref="G45">SUMPRODUCT('Charges by GXP_GIP_PROPOSAL'!$H$7:$AK$698*('Charges by GXP_GIP_PROPOSAL'!$H$6:$AK$6=$E45)*('Charges by GXP_GIP_PROPOSAL'!$H$5:$AK$5=G$43)*('Charges by GXP_GIP_PROPOSAL'!$B$7:$B$698=$D$16))/1000</f>
        <v>123900.62451000011</v>
      </c>
      <c r="H45" s="60" cm="1">
        <f t="array" ref="H45">SUMPRODUCT('Charges by GXP_GIP_PROPOSAL'!$H$7:$AK$698*('Charges by GXP_GIP_PROPOSAL'!$H$6:$AK$6=$E45)*('Charges by GXP_GIP_PROPOSAL'!$H$5:$AK$5=H$43)*('Charges by GXP_GIP_PROPOSAL'!$B$7:$B$698=$D$16))/1000</f>
        <v>153044.18131999989</v>
      </c>
      <c r="I45" s="60" cm="1">
        <f t="array" ref="I45">SUMPRODUCT('Charges by GXP_GIP_PROPOSAL'!$H$7:$AK$698*('Charges by GXP_GIP_PROPOSAL'!$H$6:$AK$6=$E45)*('Charges by GXP_GIP_PROPOSAL'!$H$5:$AK$5=I$43)*('Charges by GXP_GIP_PROPOSAL'!$B$7:$B$698=$D$16))/1000</f>
        <v>161991.14530000003</v>
      </c>
      <c r="J45" s="60" cm="1">
        <f t="array" ref="J45">SUMPRODUCT('Charges by GXP_GIP_PROPOSAL'!$H$7:$AK$698*('Charges by GXP_GIP_PROPOSAL'!$H$6:$AK$6=$E45)*('Charges by GXP_GIP_PROPOSAL'!$H$5:$AK$5=J$43)*('Charges by GXP_GIP_PROPOSAL'!$B$7:$B$698=$D$16))/1000</f>
        <v>156188.21003000007</v>
      </c>
      <c r="K45" s="60" cm="1">
        <f t="array" ref="K45">SUMPRODUCT('Charges by GXP_GIP_PROPOSAL'!$H$7:$AK$698*('Charges by GXP_GIP_PROPOSAL'!$H$6:$AK$6=$E45)*('Charges by GXP_GIP_PROPOSAL'!$H$5:$AK$5=K$43)*('Charges by GXP_GIP_PROPOSAL'!$B$7:$B$698=$D$16))/1000</f>
        <v>171275.94569999995</v>
      </c>
      <c r="L45" s="90" cm="1">
        <f t="array" ref="L45">SUMPRODUCT('Charges by GXP_GIP_PROPOSAL'!$H$7:$AK$698*('Charges by GXP_GIP_PROPOSAL'!$H$6:$AK$6=$E45)*('Charges by GXP_GIP_PROPOSAL'!$H$5:$AK$5=L$43)*('Charges by GXP_GIP_PROPOSAL'!$B$7:$B$698=$D$16))/1000</f>
        <v>174579.02585999997</v>
      </c>
      <c r="M45" s="15"/>
      <c r="R45"/>
      <c r="V45" s="98" t="str">
        <v>Nelson Electricity</v>
      </c>
    </row>
    <row r="46" spans="2:22" s="2" customFormat="1" x14ac:dyDescent="0.35">
      <c r="B46" s="93" t="s">
        <v>33</v>
      </c>
      <c r="E46" s="95" t="str">
        <f t="shared" si="3"/>
        <v>RC</v>
      </c>
      <c r="F46" s="59" cm="1">
        <f t="array" ref="F46">SUMPRODUCT('Charges by GXP_GIP_PROPOSAL'!$H$7:$AK$698*('Charges by GXP_GIP_PROPOSAL'!$H$6:$AK$6=$E46)*('Charges by GXP_GIP_PROPOSAL'!$H$5:$AK$5=F$43)*('Charges by GXP_GIP_PROPOSAL'!$B$7:$B$698=$D$16))/1000</f>
        <v>451531.15789999993</v>
      </c>
      <c r="G46" s="59" cm="1">
        <f t="array" ref="G46">SUMPRODUCT('Charges by GXP_GIP_PROPOSAL'!$H$7:$AK$698*('Charges by GXP_GIP_PROPOSAL'!$H$6:$AK$6=$E46)*('Charges by GXP_GIP_PROPOSAL'!$H$5:$AK$5=G$43)*('Charges by GXP_GIP_PROPOSAL'!$B$7:$B$698=$D$16))/1000</f>
        <v>452209.73811000003</v>
      </c>
      <c r="H46" s="60" cm="1">
        <f t="array" ref="H46">SUMPRODUCT('Charges by GXP_GIP_PROPOSAL'!$H$7:$AK$698*('Charges by GXP_GIP_PROPOSAL'!$H$6:$AK$6=$E46)*('Charges by GXP_GIP_PROPOSAL'!$H$5:$AK$5=H$43)*('Charges by GXP_GIP_PROPOSAL'!$B$7:$B$698=$D$16))/1000</f>
        <v>613656.47175999999</v>
      </c>
      <c r="I46" s="60" cm="1">
        <f t="array" ref="I46">SUMPRODUCT('Charges by GXP_GIP_PROPOSAL'!$H$7:$AK$698*('Charges by GXP_GIP_PROPOSAL'!$H$6:$AK$6=$E46)*('Charges by GXP_GIP_PROPOSAL'!$H$5:$AK$5=I$43)*('Charges by GXP_GIP_PROPOSAL'!$B$7:$B$698=$D$16))/1000</f>
        <v>622203.08583999996</v>
      </c>
      <c r="J46" s="60" cm="1">
        <f t="array" ref="J46">SUMPRODUCT('Charges by GXP_GIP_PROPOSAL'!$H$7:$AK$698*('Charges by GXP_GIP_PROPOSAL'!$H$6:$AK$6=$E46)*('Charges by GXP_GIP_PROPOSAL'!$H$5:$AK$5=J$43)*('Charges by GXP_GIP_PROPOSAL'!$B$7:$B$698=$D$16))/1000</f>
        <v>625624.71275000041</v>
      </c>
      <c r="K46" s="60" cm="1">
        <f t="array" ref="K46">SUMPRODUCT('Charges by GXP_GIP_PROPOSAL'!$H$7:$AK$698*('Charges by GXP_GIP_PROPOSAL'!$H$6:$AK$6=$E46)*('Charges by GXP_GIP_PROPOSAL'!$H$5:$AK$5=K$43)*('Charges by GXP_GIP_PROPOSAL'!$B$7:$B$698=$D$16))/1000</f>
        <v>629449.86777999997</v>
      </c>
      <c r="L46" s="90" cm="1">
        <f t="array" ref="L46">SUMPRODUCT('Charges by GXP_GIP_PROPOSAL'!$H$7:$AK$698*('Charges by GXP_GIP_PROPOSAL'!$H$6:$AK$6=$E46)*('Charges by GXP_GIP_PROPOSAL'!$H$5:$AK$5=L$43)*('Charges by GXP_GIP_PROPOSAL'!$B$7:$B$698=$D$16))/1000</f>
        <v>645903.02776000067</v>
      </c>
      <c r="M46" s="15"/>
      <c r="R46"/>
      <c r="V46" s="98" t="str">
        <v xml:space="preserve">Network Tasman </v>
      </c>
    </row>
    <row r="47" spans="2:22" s="2" customFormat="1" x14ac:dyDescent="0.35">
      <c r="B47" s="93" t="s">
        <v>595</v>
      </c>
      <c r="E47" s="96" t="s">
        <v>139</v>
      </c>
      <c r="F47" s="59" cm="1">
        <f t="array" ref="F47">SUMPRODUCT('Charges by GXP_GIP_PROPOSAL'!$H$7:$AK$698*('Charges by GXP_GIP_PROPOSAL'!$H$6:$AK$6=$E47)*('Charges by GXP_GIP_PROPOSAL'!$H$5:$AK$5=F$43)*('Charges by GXP_GIP_PROPOSAL'!$B$7:$B$698=$D$16))/1000</f>
        <v>-7.2759576141834261E-14</v>
      </c>
      <c r="G47" s="59" cm="1">
        <f t="array" ref="G47">SUMPRODUCT('Charges by GXP_GIP_PROPOSAL'!$H$7:$AK$698*('Charges by GXP_GIP_PROPOSAL'!$H$6:$AK$6=$E47)*('Charges by GXP_GIP_PROPOSAL'!$H$5:$AK$5=G$43)*('Charges by GXP_GIP_PROPOSAL'!$B$7:$B$698=$D$16))/1000</f>
        <v>6.9999999905590474E-5</v>
      </c>
      <c r="H47" s="91" cm="1">
        <f t="array" ref="H47">SUMPRODUCT('Charges by GXP_GIP_PROPOSAL'!$H$7:$AK$698*('Charges by GXP_GIP_PROPOSAL'!$H$6:$AK$6=$E47)*('Charges by GXP_GIP_PROPOSAL'!$H$5:$AK$5=H$43)*('Charges by GXP_GIP_PROPOSAL'!$B$7:$B$698=$D$16))/1000</f>
        <v>0</v>
      </c>
      <c r="I47" s="91" cm="1">
        <f t="array" ref="I47">SUMPRODUCT('Charges by GXP_GIP_PROPOSAL'!$H$7:$AK$698*('Charges by GXP_GIP_PROPOSAL'!$H$6:$AK$6=$E47)*('Charges by GXP_GIP_PROPOSAL'!$H$5:$AK$5=I$43)*('Charges by GXP_GIP_PROPOSAL'!$B$7:$B$698=$D$16))/1000</f>
        <v>0</v>
      </c>
      <c r="J47" s="91" cm="1">
        <f t="array" ref="J47">SUMPRODUCT('Charges by GXP_GIP_PROPOSAL'!$H$7:$AK$698*('Charges by GXP_GIP_PROPOSAL'!$H$6:$AK$6=$E47)*('Charges by GXP_GIP_PROPOSAL'!$H$5:$AK$5=J$43)*('Charges by GXP_GIP_PROPOSAL'!$B$7:$B$698=$D$16))/1000</f>
        <v>0</v>
      </c>
      <c r="K47" s="91" cm="1">
        <f t="array" ref="K47">SUMPRODUCT('Charges by GXP_GIP_PROPOSAL'!$H$7:$AK$698*('Charges by GXP_GIP_PROPOSAL'!$H$6:$AK$6=$E47)*('Charges by GXP_GIP_PROPOSAL'!$H$5:$AK$5=K$43)*('Charges by GXP_GIP_PROPOSAL'!$B$7:$B$698=$D$16))/1000</f>
        <v>0</v>
      </c>
      <c r="L47" s="92" cm="1">
        <f t="array" ref="L47">SUMPRODUCT('Charges by GXP_GIP_PROPOSAL'!$H$7:$AK$698*('Charges by GXP_GIP_PROPOSAL'!$H$6:$AK$6=$E47)*('Charges by GXP_GIP_PROPOSAL'!$H$5:$AK$5=L$43)*('Charges by GXP_GIP_PROPOSAL'!$B$7:$B$698=$D$16))/1000</f>
        <v>0</v>
      </c>
      <c r="M47" s="15"/>
      <c r="R47"/>
      <c r="V47" s="98" t="str">
        <v xml:space="preserve">Network Waitaki </v>
      </c>
    </row>
    <row r="48" spans="2:22" s="2" customFormat="1" x14ac:dyDescent="0.35">
      <c r="F48" s="61">
        <f t="shared" ref="F48" si="4">SUM(F44:F47)</f>
        <v>828091.23707990069</v>
      </c>
      <c r="G48" s="61">
        <f t="shared" ref="G48:L48" si="5">SUM(G44:G47)</f>
        <v>840212.43952362193</v>
      </c>
      <c r="H48" s="62">
        <f t="shared" si="5"/>
        <v>1049231.6569600001</v>
      </c>
      <c r="I48" s="63">
        <f t="shared" si="5"/>
        <v>1101693.2397699999</v>
      </c>
      <c r="J48" s="63">
        <f t="shared" si="5"/>
        <v>1156777.9019800005</v>
      </c>
      <c r="K48" s="63">
        <f t="shared" si="5"/>
        <v>1214616.7970999994</v>
      </c>
      <c r="L48" s="64">
        <f t="shared" si="5"/>
        <v>1275347.636930001</v>
      </c>
      <c r="M48" s="15"/>
      <c r="R48"/>
      <c r="V48" s="98" t="str">
        <v>Nga Awa Purua JV</v>
      </c>
    </row>
    <row r="49" spans="2:22" s="2" customFormat="1" x14ac:dyDescent="0.35">
      <c r="F49" s="59"/>
      <c r="G49" s="59"/>
      <c r="H49" s="59"/>
      <c r="I49" s="59"/>
      <c r="J49" s="59"/>
      <c r="K49" s="59"/>
      <c r="L49" s="59"/>
      <c r="M49" s="15"/>
      <c r="R49"/>
      <c r="V49" s="98" t="str">
        <v>Ngatamariki Geothermal</v>
      </c>
    </row>
    <row r="50" spans="2:22" x14ac:dyDescent="0.35">
      <c r="V50" s="98" t="str">
        <v xml:space="preserve">Norske Skog Tasman </v>
      </c>
    </row>
    <row r="51" spans="2:22" s="2" customFormat="1" x14ac:dyDescent="0.35">
      <c r="B51" s="94" t="s">
        <v>596</v>
      </c>
      <c r="F51" s="14"/>
      <c r="G51" s="14"/>
      <c r="H51" s="14"/>
      <c r="I51" s="14"/>
      <c r="J51" s="14"/>
      <c r="K51" s="14"/>
      <c r="L51" s="14"/>
      <c r="M51" s="15"/>
      <c r="R51"/>
      <c r="V51" s="98" t="str">
        <v xml:space="preserve">Northpower </v>
      </c>
    </row>
    <row r="52" spans="2:22" s="2" customFormat="1" x14ac:dyDescent="0.35">
      <c r="B52" s="93" t="s">
        <v>36</v>
      </c>
      <c r="F52" s="8" t="s">
        <v>22</v>
      </c>
      <c r="G52" s="8" t="s">
        <v>23</v>
      </c>
      <c r="H52" s="9" t="s">
        <v>24</v>
      </c>
      <c r="I52" s="10" t="s">
        <v>25</v>
      </c>
      <c r="J52" s="10" t="s">
        <v>26</v>
      </c>
      <c r="K52" s="10" t="s">
        <v>27</v>
      </c>
      <c r="L52" s="11" t="s">
        <v>28</v>
      </c>
      <c r="M52" s="15"/>
      <c r="R52"/>
      <c r="V52" s="98" t="str">
        <v xml:space="preserve">Nova Energy </v>
      </c>
    </row>
    <row r="53" spans="2:22" s="2" customFormat="1" x14ac:dyDescent="0.35">
      <c r="B53" s="93" t="s">
        <v>29</v>
      </c>
      <c r="E53" s="95" t="str">
        <f>E45</f>
        <v>CC</v>
      </c>
      <c r="F53" s="59">
        <f>F35-F44</f>
        <v>-2.3283064365386963E-10</v>
      </c>
      <c r="G53" s="59">
        <f t="shared" ref="G53:L53" si="6">G35-G44</f>
        <v>0</v>
      </c>
      <c r="H53" s="88">
        <f t="shared" si="6"/>
        <v>19806.315089999756</v>
      </c>
      <c r="I53" s="88">
        <f t="shared" si="6"/>
        <v>13832.563029999903</v>
      </c>
      <c r="J53" s="88">
        <f t="shared" si="6"/>
        <v>3405.8522399999201</v>
      </c>
      <c r="K53" s="88">
        <f t="shared" si="6"/>
        <v>6068.7612000003573</v>
      </c>
      <c r="L53" s="89">
        <f t="shared" si="6"/>
        <v>11146.729319999984</v>
      </c>
      <c r="M53" s="15"/>
      <c r="R53"/>
      <c r="V53" s="98" t="str">
        <v>NZ Aluminium Smelters</v>
      </c>
    </row>
    <row r="54" spans="2:22" s="2" customFormat="1" x14ac:dyDescent="0.35">
      <c r="B54" s="93" t="s">
        <v>31</v>
      </c>
      <c r="E54" s="95" t="str">
        <f t="shared" ref="E54" si="7">E46</f>
        <v>RC</v>
      </c>
      <c r="F54" s="59">
        <f t="shared" ref="F54:L54" si="8">F36-F45</f>
        <v>-1.6007106751203537E-10</v>
      </c>
      <c r="G54" s="59">
        <f t="shared" si="8"/>
        <v>0</v>
      </c>
      <c r="H54" s="60">
        <f t="shared" si="8"/>
        <v>-466.43709999971907</v>
      </c>
      <c r="I54" s="60">
        <f t="shared" si="8"/>
        <v>-647.49977000011131</v>
      </c>
      <c r="J54" s="60">
        <f t="shared" si="8"/>
        <v>-8757.1824400000623</v>
      </c>
      <c r="K54" s="60">
        <f t="shared" si="8"/>
        <v>-13713.749309999868</v>
      </c>
      <c r="L54" s="90">
        <f t="shared" si="8"/>
        <v>-14823.061350000033</v>
      </c>
      <c r="M54" s="15"/>
      <c r="R54"/>
      <c r="V54" s="98" t="str">
        <v xml:space="preserve">NZ Steel </v>
      </c>
    </row>
    <row r="55" spans="2:22" s="2" customFormat="1" x14ac:dyDescent="0.35">
      <c r="B55" s="93" t="s">
        <v>33</v>
      </c>
      <c r="E55" s="95" t="s">
        <v>34</v>
      </c>
      <c r="F55" s="59">
        <f t="shared" ref="F55:L55" si="9">F37-F46</f>
        <v>0</v>
      </c>
      <c r="G55" s="59">
        <f t="shared" si="9"/>
        <v>0</v>
      </c>
      <c r="H55" s="60">
        <f t="shared" si="9"/>
        <v>-91819.123159999843</v>
      </c>
      <c r="I55" s="60">
        <f t="shared" si="9"/>
        <v>20584.526369999978</v>
      </c>
      <c r="J55" s="60">
        <f t="shared" si="9"/>
        <v>40809.398949999362</v>
      </c>
      <c r="K55" s="60">
        <f t="shared" si="9"/>
        <v>44875.960679999902</v>
      </c>
      <c r="L55" s="90">
        <f t="shared" si="9"/>
        <v>42768.852719999384</v>
      </c>
      <c r="M55" s="15"/>
      <c r="R55"/>
      <c r="V55" s="98" t="str">
        <v>Oji Fibre Solutions</v>
      </c>
    </row>
    <row r="56" spans="2:22" s="2" customFormat="1" x14ac:dyDescent="0.35">
      <c r="B56" s="93" t="s">
        <v>595</v>
      </c>
      <c r="E56" s="96" t="s">
        <v>139</v>
      </c>
      <c r="F56" s="59">
        <f t="shared" ref="F56:L56" si="10">F38-F47</f>
        <v>0</v>
      </c>
      <c r="G56" s="59">
        <f t="shared" si="10"/>
        <v>-4.0031983262155124E-14</v>
      </c>
      <c r="H56" s="91">
        <f t="shared" si="10"/>
        <v>0</v>
      </c>
      <c r="I56" s="91">
        <f t="shared" si="10"/>
        <v>0</v>
      </c>
      <c r="J56" s="91">
        <f t="shared" si="10"/>
        <v>0</v>
      </c>
      <c r="K56" s="91">
        <f t="shared" si="10"/>
        <v>0</v>
      </c>
      <c r="L56" s="92">
        <f t="shared" si="10"/>
        <v>0</v>
      </c>
      <c r="M56" s="15"/>
      <c r="R56"/>
      <c r="V56" s="98" t="str">
        <v>OMV NZ Production</v>
      </c>
    </row>
    <row r="57" spans="2:22" s="2" customFormat="1" x14ac:dyDescent="0.35">
      <c r="F57" s="61">
        <f t="shared" ref="F57:L57" si="11">F39-F48</f>
        <v>0</v>
      </c>
      <c r="G57" s="61">
        <f t="shared" si="11"/>
        <v>-6.9999718107283115E-5</v>
      </c>
      <c r="H57" s="62">
        <f t="shared" si="11"/>
        <v>-72479.245169999776</v>
      </c>
      <c r="I57" s="63">
        <f t="shared" si="11"/>
        <v>33769.589629999828</v>
      </c>
      <c r="J57" s="63">
        <f t="shared" si="11"/>
        <v>35458.068749999162</v>
      </c>
      <c r="K57" s="63">
        <f t="shared" si="11"/>
        <v>37230.972570000449</v>
      </c>
      <c r="L57" s="64">
        <f t="shared" si="11"/>
        <v>39092.520689999219</v>
      </c>
      <c r="M57" s="15"/>
      <c r="R57"/>
      <c r="V57" s="98" t="str">
        <v xml:space="preserve">Orion NZ </v>
      </c>
    </row>
    <row r="58" spans="2:22" x14ac:dyDescent="0.35">
      <c r="V58" s="98" t="str">
        <v>Pan Pac Forest Products</v>
      </c>
    </row>
    <row r="59" spans="2:22" x14ac:dyDescent="0.35">
      <c r="V59" s="98" t="str">
        <v xml:space="preserve">Powerco </v>
      </c>
    </row>
    <row r="60" spans="2:22" x14ac:dyDescent="0.35">
      <c r="V60" s="98" t="str">
        <v xml:space="preserve">Powernet </v>
      </c>
    </row>
    <row r="61" spans="2:22" x14ac:dyDescent="0.35">
      <c r="V61" s="98" t="str">
        <v>Resolution Development</v>
      </c>
    </row>
    <row r="62" spans="2:22" x14ac:dyDescent="0.35">
      <c r="V62" s="98" t="str">
        <v xml:space="preserve">Scanpower </v>
      </c>
    </row>
    <row r="63" spans="2:22" x14ac:dyDescent="0.35">
      <c r="V63" s="98" t="str">
        <v>Southdown Cogen</v>
      </c>
    </row>
    <row r="64" spans="2:22" x14ac:dyDescent="0.35">
      <c r="V64" s="98" t="str">
        <v>Southern Generation</v>
      </c>
    </row>
    <row r="65" spans="22:22" x14ac:dyDescent="0.35">
      <c r="V65" s="98" t="str">
        <v xml:space="preserve">Southpark Utilities </v>
      </c>
    </row>
    <row r="66" spans="22:22" x14ac:dyDescent="0.35">
      <c r="V66" s="98" t="str">
        <v>Tararua Wind Power</v>
      </c>
    </row>
    <row r="67" spans="22:22" x14ac:dyDescent="0.35">
      <c r="V67" s="98" t="str">
        <v>The Lines Company</v>
      </c>
    </row>
    <row r="68" spans="22:22" x14ac:dyDescent="0.35">
      <c r="V68" s="98" t="str">
        <v xml:space="preserve">Top Energy </v>
      </c>
    </row>
    <row r="69" spans="22:22" x14ac:dyDescent="0.35">
      <c r="V69" s="98" t="str">
        <v xml:space="preserve">Unison </v>
      </c>
    </row>
    <row r="70" spans="22:22" x14ac:dyDescent="0.35">
      <c r="V70" s="98" t="str">
        <v xml:space="preserve">Vector </v>
      </c>
    </row>
    <row r="71" spans="22:22" x14ac:dyDescent="0.35">
      <c r="V71" s="98" t="str">
        <v>Waipa Network</v>
      </c>
    </row>
    <row r="72" spans="22:22" x14ac:dyDescent="0.35">
      <c r="V72" s="98" t="str">
        <v>Waverley Wind Farm</v>
      </c>
    </row>
    <row r="73" spans="22:22" x14ac:dyDescent="0.35">
      <c r="V73" s="98" t="str">
        <v xml:space="preserve">WEL Networks </v>
      </c>
    </row>
    <row r="74" spans="22:22" x14ac:dyDescent="0.35">
      <c r="V74" s="98" t="str">
        <v>Wellington Electricity</v>
      </c>
    </row>
    <row r="75" spans="22:22" x14ac:dyDescent="0.35">
      <c r="V75" s="98" t="str">
        <v xml:space="preserve">Westpower </v>
      </c>
    </row>
    <row r="76" spans="22:22" x14ac:dyDescent="0.35">
      <c r="V76" s="98" t="str">
        <v>Winstone Pulp</v>
      </c>
    </row>
  </sheetData>
  <dataValidations count="1">
    <dataValidation type="list" allowBlank="1" showInputMessage="1" showErrorMessage="1" sqref="D16" xr:uid="{58609E72-FE79-4348-ADBB-3434CC3554DC}">
      <formula1>_xlfn.ANCHORARRAY($V$19)</formula1>
    </dataValidation>
  </dataValidations>
  <pageMargins left="0.31496062992125984" right="0.31496062992125984" top="0.55118110236220474" bottom="0.55118110236220474" header="0.31496062992125984" footer="0.31496062992125984"/>
  <pageSetup paperSize="9" scale="53" fitToHeight="0" orientation="portrait" r:id="rId1"/>
  <headerFooter>
    <oddFooter>&amp;C&amp;8Page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EBE32-A8EE-4FAB-8CD9-0220FA96C0A8}">
  <sheetPr>
    <tabColor rgb="FF92D050"/>
    <pageSetUpPr fitToPage="1"/>
  </sheetPr>
  <dimension ref="A1:AP568"/>
  <sheetViews>
    <sheetView showGridLines="0" zoomScale="120" zoomScaleNormal="120" workbookViewId="0">
      <pane ySplit="6" topLeftCell="A7" activePane="bottomLeft" state="frozen"/>
      <selection activeCell="G7" sqref="G7"/>
      <selection pane="bottomLeft" activeCell="G11" sqref="G11"/>
    </sheetView>
  </sheetViews>
  <sheetFormatPr defaultColWidth="8.7265625" defaultRowHeight="13" outlineLevelCol="1" x14ac:dyDescent="0.3"/>
  <cols>
    <col min="1" max="1" width="4.7265625" style="74" customWidth="1"/>
    <col min="2" max="2" width="20.54296875" style="74" bestFit="1" customWidth="1"/>
    <col min="3" max="3" width="14.26953125" style="74" bestFit="1" customWidth="1"/>
    <col min="4" max="4" width="12" style="74" bestFit="1" customWidth="1"/>
    <col min="5" max="5" width="9.81640625" style="74" customWidth="1"/>
    <col min="6" max="6" width="8.7265625" style="74"/>
    <col min="7" max="10" width="13.54296875" style="74" customWidth="1" outlineLevel="1"/>
    <col min="11" max="11" width="13.54296875" style="74" customWidth="1"/>
    <col min="12" max="15" width="13.54296875" style="74" customWidth="1" outlineLevel="1"/>
    <col min="16" max="16" width="13.54296875" style="74" customWidth="1"/>
    <col min="17" max="20" width="13.54296875" style="74" customWidth="1" outlineLevel="1"/>
    <col min="21" max="21" width="13.54296875" style="74" customWidth="1"/>
    <col min="22" max="24" width="13.54296875" style="74" customWidth="1" outlineLevel="1"/>
    <col min="25" max="25" width="13.54296875" style="74" customWidth="1"/>
    <col min="26" max="28" width="13.54296875" style="74" customWidth="1" outlineLevel="1"/>
    <col min="29" max="29" width="13.54296875" style="74" customWidth="1"/>
    <col min="30" max="32" width="13.54296875" style="74" customWidth="1" outlineLevel="1"/>
    <col min="33" max="33" width="13.54296875" style="74" customWidth="1"/>
    <col min="34" max="36" width="13.54296875" style="74" customWidth="1" outlineLevel="1"/>
    <col min="37" max="37" width="13.54296875" style="74" customWidth="1"/>
    <col min="38" max="16384" width="8.7265625" style="74"/>
  </cols>
  <sheetData>
    <row r="1" spans="1:42" ht="15.5" x14ac:dyDescent="0.35">
      <c r="A1" s="73" t="s">
        <v>581</v>
      </c>
      <c r="C1" s="75"/>
      <c r="D1" s="75"/>
    </row>
    <row r="3" spans="1:42" x14ac:dyDescent="0.3">
      <c r="B3" s="76" t="s">
        <v>582</v>
      </c>
    </row>
    <row r="5" spans="1:42" x14ac:dyDescent="0.3">
      <c r="G5" s="77" t="str">
        <f>K6</f>
        <v>PY23/24</v>
      </c>
      <c r="H5" s="77" t="str">
        <f>K6</f>
        <v>PY23/24</v>
      </c>
      <c r="I5" s="77" t="str">
        <f>K6</f>
        <v>PY23/24</v>
      </c>
      <c r="J5" s="77" t="str">
        <f>K6</f>
        <v>PY23/24</v>
      </c>
      <c r="L5" s="77" t="str">
        <f>P6</f>
        <v>PY24/25</v>
      </c>
      <c r="M5" s="77" t="str">
        <f>P6</f>
        <v>PY24/25</v>
      </c>
      <c r="N5" s="77" t="str">
        <f>P6</f>
        <v>PY24/25</v>
      </c>
      <c r="O5" s="77" t="str">
        <f>P6</f>
        <v>PY24/25</v>
      </c>
      <c r="P5" s="100"/>
      <c r="Q5" s="77" t="str">
        <f>U6</f>
        <v>PY25/26</v>
      </c>
      <c r="R5" s="77" t="str">
        <f>U6</f>
        <v>PY25/26</v>
      </c>
      <c r="S5" s="77" t="str">
        <f>U6</f>
        <v>PY25/26</v>
      </c>
      <c r="T5" s="77"/>
      <c r="U5" s="100"/>
      <c r="V5" s="77" t="str">
        <f>Y6</f>
        <v>PY26/27</v>
      </c>
      <c r="W5" s="77" t="str">
        <f>Y6</f>
        <v>PY26/27</v>
      </c>
      <c r="X5" s="77" t="str">
        <f>Y6</f>
        <v>PY26/27</v>
      </c>
      <c r="Y5" s="100"/>
      <c r="Z5" s="77" t="str">
        <f>AC6</f>
        <v>PY27/28</v>
      </c>
      <c r="AA5" s="77" t="str">
        <f>AC6</f>
        <v>PY27/28</v>
      </c>
      <c r="AB5" s="77" t="str">
        <f>AC6</f>
        <v>PY27/28</v>
      </c>
      <c r="AC5" s="100"/>
      <c r="AD5" s="77" t="str">
        <f>AG6</f>
        <v>PY28/29</v>
      </c>
      <c r="AE5" s="77" t="str">
        <f>AG6</f>
        <v>PY28/29</v>
      </c>
      <c r="AF5" s="77" t="str">
        <f>AG6</f>
        <v>PY28/29</v>
      </c>
      <c r="AG5" s="100"/>
      <c r="AH5" s="77" t="str">
        <f>AK6</f>
        <v>PY29/30</v>
      </c>
      <c r="AI5" s="77" t="str">
        <f>AK6</f>
        <v>PY29/30</v>
      </c>
      <c r="AJ5" s="77" t="str">
        <f>AK6</f>
        <v>PY29/30</v>
      </c>
      <c r="AK5" s="100"/>
    </row>
    <row r="6" spans="1:42" x14ac:dyDescent="0.3">
      <c r="B6" s="78" t="s">
        <v>134</v>
      </c>
      <c r="C6" s="78" t="s">
        <v>135</v>
      </c>
      <c r="D6" s="78" t="s">
        <v>136</v>
      </c>
      <c r="E6" s="78" t="s">
        <v>137</v>
      </c>
      <c r="F6" s="78" t="s">
        <v>138</v>
      </c>
      <c r="G6" s="79" t="s">
        <v>30</v>
      </c>
      <c r="H6" s="79" t="s">
        <v>32</v>
      </c>
      <c r="I6" s="79" t="s">
        <v>34</v>
      </c>
      <c r="J6" s="79" t="s">
        <v>139</v>
      </c>
      <c r="K6" s="80" t="s">
        <v>22</v>
      </c>
      <c r="L6" s="79" t="s">
        <v>30</v>
      </c>
      <c r="M6" s="79" t="s">
        <v>32</v>
      </c>
      <c r="N6" s="79" t="s">
        <v>34</v>
      </c>
      <c r="O6" s="79" t="s">
        <v>139</v>
      </c>
      <c r="P6" s="80" t="s">
        <v>23</v>
      </c>
      <c r="Q6" s="79" t="s">
        <v>30</v>
      </c>
      <c r="R6" s="79" t="s">
        <v>32</v>
      </c>
      <c r="S6" s="79" t="s">
        <v>34</v>
      </c>
      <c r="T6" s="79" t="s">
        <v>139</v>
      </c>
      <c r="U6" s="99" t="s">
        <v>24</v>
      </c>
      <c r="V6" s="79" t="s">
        <v>30</v>
      </c>
      <c r="W6" s="79" t="s">
        <v>32</v>
      </c>
      <c r="X6" s="79" t="s">
        <v>34</v>
      </c>
      <c r="Y6" s="99" t="s">
        <v>25</v>
      </c>
      <c r="Z6" s="79" t="s">
        <v>30</v>
      </c>
      <c r="AA6" s="79" t="s">
        <v>32</v>
      </c>
      <c r="AB6" s="79" t="s">
        <v>34</v>
      </c>
      <c r="AC6" s="99" t="s">
        <v>26</v>
      </c>
      <c r="AD6" s="79" t="s">
        <v>30</v>
      </c>
      <c r="AE6" s="79" t="s">
        <v>32</v>
      </c>
      <c r="AF6" s="79" t="s">
        <v>34</v>
      </c>
      <c r="AG6" s="99" t="s">
        <v>27</v>
      </c>
      <c r="AH6" s="79" t="s">
        <v>30</v>
      </c>
      <c r="AI6" s="79" t="s">
        <v>32</v>
      </c>
      <c r="AJ6" s="79" t="s">
        <v>34</v>
      </c>
      <c r="AK6" s="99" t="s">
        <v>28</v>
      </c>
      <c r="AM6" s="74" t="s">
        <v>137</v>
      </c>
      <c r="AN6" s="74" t="s">
        <v>599</v>
      </c>
      <c r="AO6" s="74" t="s">
        <v>600</v>
      </c>
    </row>
    <row r="7" spans="1:42" x14ac:dyDescent="0.3">
      <c r="B7" s="74" t="s">
        <v>74</v>
      </c>
      <c r="C7" s="74" t="s">
        <v>525</v>
      </c>
      <c r="D7" s="74" t="s">
        <v>526</v>
      </c>
      <c r="E7" s="74" t="s">
        <v>146</v>
      </c>
      <c r="F7" s="74" t="s">
        <v>583</v>
      </c>
      <c r="G7" s="81">
        <v>0</v>
      </c>
      <c r="H7" s="81">
        <v>0</v>
      </c>
      <c r="I7" s="81">
        <v>0</v>
      </c>
      <c r="J7" s="81">
        <v>39676.199999999997</v>
      </c>
      <c r="K7" s="82">
        <f>SUM(G7:J7)</f>
        <v>39676.199999999997</v>
      </c>
      <c r="L7" s="81">
        <v>0</v>
      </c>
      <c r="M7" s="81">
        <v>0</v>
      </c>
      <c r="N7" s="81">
        <v>0</v>
      </c>
      <c r="O7" s="81">
        <v>8601.35</v>
      </c>
      <c r="P7" s="82">
        <f>SUM(L7:O7)</f>
        <v>8601.35</v>
      </c>
      <c r="Q7" s="81">
        <v>0</v>
      </c>
      <c r="R7" s="81">
        <v>0</v>
      </c>
      <c r="S7" s="81">
        <v>0</v>
      </c>
      <c r="T7" s="81">
        <v>6648.54</v>
      </c>
      <c r="U7" s="82">
        <f>SUM(Q7:T7)</f>
        <v>6648.54</v>
      </c>
      <c r="V7" s="81">
        <v>0</v>
      </c>
      <c r="W7" s="81">
        <v>0</v>
      </c>
      <c r="X7" s="81">
        <v>0</v>
      </c>
      <c r="Y7" s="82">
        <v>0</v>
      </c>
      <c r="Z7" s="81">
        <v>0</v>
      </c>
      <c r="AA7" s="81">
        <v>0</v>
      </c>
      <c r="AB7" s="81">
        <v>0</v>
      </c>
      <c r="AC7" s="82">
        <v>0</v>
      </c>
      <c r="AD7" s="81">
        <v>0</v>
      </c>
      <c r="AE7" s="81">
        <v>0</v>
      </c>
      <c r="AF7" s="81">
        <v>0</v>
      </c>
      <c r="AG7" s="82">
        <v>0</v>
      </c>
      <c r="AH7" s="81">
        <v>0</v>
      </c>
      <c r="AI7" s="81">
        <v>0</v>
      </c>
      <c r="AJ7" s="81">
        <v>0</v>
      </c>
      <c r="AK7" s="82">
        <v>0</v>
      </c>
      <c r="AM7" s="74" t="str">
        <f>IF(F7="GXP","OFT",IF(F7="GIP","INJ",""))</f>
        <v/>
      </c>
      <c r="AN7" s="74" t="str">
        <f>LEFT(D7,4)</f>
        <v>ALPE</v>
      </c>
      <c r="AO7" s="74" t="str">
        <f>IF(LEN(D7)=4,"All locations",MID(D7,5,20))</f>
        <v>All locations</v>
      </c>
      <c r="AP7" s="82"/>
    </row>
    <row r="8" spans="1:42" x14ac:dyDescent="0.3">
      <c r="B8" s="74" t="s">
        <v>74</v>
      </c>
      <c r="C8" s="74" t="s">
        <v>513</v>
      </c>
      <c r="D8" s="74" t="s">
        <v>514</v>
      </c>
      <c r="E8" s="74" t="s">
        <v>142</v>
      </c>
      <c r="F8" s="74" t="s">
        <v>143</v>
      </c>
      <c r="G8" s="81">
        <v>3123.7299403898182</v>
      </c>
      <c r="H8" s="81">
        <v>168392.2</v>
      </c>
      <c r="I8" s="81">
        <v>244858.43</v>
      </c>
      <c r="J8" s="81">
        <v>0</v>
      </c>
      <c r="K8" s="82">
        <f t="shared" ref="K8:K71" si="0">SUM(G8:J8)</f>
        <v>416374.35994038981</v>
      </c>
      <c r="L8" s="81">
        <v>4479.037602914058</v>
      </c>
      <c r="M8" s="81">
        <v>180305.29</v>
      </c>
      <c r="N8" s="81">
        <v>249554.79</v>
      </c>
      <c r="O8" s="81">
        <v>0</v>
      </c>
      <c r="P8" s="82">
        <f t="shared" ref="P8:P71" si="1">SUM(L8:O8)</f>
        <v>434339.11760291411</v>
      </c>
      <c r="Q8" s="81">
        <v>7290.630000000001</v>
      </c>
      <c r="R8" s="81">
        <v>267190.42</v>
      </c>
      <c r="S8" s="81">
        <v>290431.31</v>
      </c>
      <c r="T8" s="81">
        <v>0</v>
      </c>
      <c r="U8" s="82">
        <f t="shared" ref="U8:U71" si="2">SUM(Q8:T8)</f>
        <v>564912.36</v>
      </c>
      <c r="V8" s="81">
        <v>16390.410000000007</v>
      </c>
      <c r="W8" s="81">
        <v>282541.05</v>
      </c>
      <c r="X8" s="81">
        <v>357746.81</v>
      </c>
      <c r="Y8" s="82">
        <v>656678.27</v>
      </c>
      <c r="Z8" s="81">
        <v>25097.930000000004</v>
      </c>
      <c r="AA8" s="81">
        <v>258177.62</v>
      </c>
      <c r="AB8" s="81">
        <v>370907.4</v>
      </c>
      <c r="AC8" s="82">
        <v>654182.94999999995</v>
      </c>
      <c r="AD8" s="81">
        <v>32917.93</v>
      </c>
      <c r="AE8" s="81">
        <v>275919.07</v>
      </c>
      <c r="AF8" s="81">
        <v>375299.57</v>
      </c>
      <c r="AG8" s="82">
        <v>684136.57000000007</v>
      </c>
      <c r="AH8" s="81">
        <v>41454.74</v>
      </c>
      <c r="AI8" s="81">
        <v>279760.74</v>
      </c>
      <c r="AJ8" s="81">
        <v>383283.94</v>
      </c>
      <c r="AK8" s="82">
        <v>704499.41999999993</v>
      </c>
      <c r="AM8" s="74" t="str">
        <f t="shared" ref="AM8:AM71" si="3">IF(F8="GXP","OFT",IF(F8="GIP","INJ",""))</f>
        <v>OFT</v>
      </c>
      <c r="AN8" s="74" t="str">
        <f t="shared" ref="AN8:AN71" si="4">LEFT(D8,4)</f>
        <v>ALPE</v>
      </c>
      <c r="AO8" s="74" t="str">
        <f t="shared" ref="AO8:AO71" si="5">IF(LEN(D8)=4,"All locations",MID(D8,5,20))</f>
        <v>ABY</v>
      </c>
      <c r="AP8" s="82"/>
    </row>
    <row r="9" spans="1:42" x14ac:dyDescent="0.3">
      <c r="B9" s="74" t="s">
        <v>74</v>
      </c>
      <c r="C9" s="74" t="s">
        <v>513</v>
      </c>
      <c r="D9" s="74" t="s">
        <v>514</v>
      </c>
      <c r="E9" s="74" t="s">
        <v>146</v>
      </c>
      <c r="F9" s="74" t="s">
        <v>583</v>
      </c>
      <c r="G9" s="81">
        <v>3741.6450385861281</v>
      </c>
      <c r="H9" s="81">
        <v>0</v>
      </c>
      <c r="I9" s="81">
        <v>0</v>
      </c>
      <c r="J9" s="81">
        <v>0</v>
      </c>
      <c r="K9" s="82">
        <f t="shared" si="0"/>
        <v>3741.6450385861281</v>
      </c>
      <c r="L9" s="81">
        <v>4600.7149719405834</v>
      </c>
      <c r="M9" s="81">
        <v>0</v>
      </c>
      <c r="N9" s="81">
        <v>0</v>
      </c>
      <c r="O9" s="81">
        <v>0</v>
      </c>
      <c r="P9" s="82">
        <f t="shared" si="1"/>
        <v>4600.7149719405834</v>
      </c>
      <c r="Q9" s="81">
        <v>5284.46</v>
      </c>
      <c r="R9" s="81">
        <v>0</v>
      </c>
      <c r="S9" s="81">
        <v>0</v>
      </c>
      <c r="T9" s="81">
        <v>0</v>
      </c>
      <c r="U9" s="82">
        <f t="shared" si="2"/>
        <v>5284.46</v>
      </c>
      <c r="V9" s="81">
        <v>5958.4400000000005</v>
      </c>
      <c r="W9" s="81">
        <v>0</v>
      </c>
      <c r="X9" s="81">
        <v>0</v>
      </c>
      <c r="Y9" s="82">
        <v>5958.4400000000005</v>
      </c>
      <c r="Z9" s="81">
        <v>6652.2199999999993</v>
      </c>
      <c r="AA9" s="81">
        <v>0</v>
      </c>
      <c r="AB9" s="81">
        <v>0</v>
      </c>
      <c r="AC9" s="82">
        <v>6652.2199999999993</v>
      </c>
      <c r="AD9" s="81">
        <v>6909.6100000000006</v>
      </c>
      <c r="AE9" s="81">
        <v>0</v>
      </c>
      <c r="AF9" s="81">
        <v>0</v>
      </c>
      <c r="AG9" s="82">
        <v>6909.6100000000006</v>
      </c>
      <c r="AH9" s="81">
        <v>7086.09</v>
      </c>
      <c r="AI9" s="81">
        <v>0</v>
      </c>
      <c r="AJ9" s="81">
        <v>0</v>
      </c>
      <c r="AK9" s="82">
        <v>7086.09</v>
      </c>
      <c r="AM9" s="74" t="str">
        <f t="shared" si="3"/>
        <v/>
      </c>
      <c r="AN9" s="74" t="str">
        <f t="shared" si="4"/>
        <v>ALPE</v>
      </c>
      <c r="AO9" s="74" t="str">
        <f t="shared" si="5"/>
        <v>ABY</v>
      </c>
      <c r="AP9" s="82"/>
    </row>
    <row r="10" spans="1:42" x14ac:dyDescent="0.3">
      <c r="B10" s="74" t="s">
        <v>74</v>
      </c>
      <c r="C10" s="74" t="s">
        <v>513</v>
      </c>
      <c r="D10" s="74" t="s">
        <v>514</v>
      </c>
      <c r="E10" s="74" t="s">
        <v>144</v>
      </c>
      <c r="F10" s="74" t="s">
        <v>145</v>
      </c>
      <c r="G10" s="81">
        <v>233.79369083848655</v>
      </c>
      <c r="H10" s="81">
        <v>232072.74</v>
      </c>
      <c r="I10" s="81">
        <v>0</v>
      </c>
      <c r="J10" s="81">
        <v>0</v>
      </c>
      <c r="K10" s="82">
        <f t="shared" si="0"/>
        <v>232306.53369083846</v>
      </c>
      <c r="L10" s="81">
        <v>383.9437192476347</v>
      </c>
      <c r="M10" s="81">
        <v>232058.02</v>
      </c>
      <c r="N10" s="81">
        <v>0</v>
      </c>
      <c r="O10" s="81">
        <v>0</v>
      </c>
      <c r="P10" s="82">
        <f t="shared" si="1"/>
        <v>232441.96371924764</v>
      </c>
      <c r="Q10" s="81">
        <v>1248.5900000000001</v>
      </c>
      <c r="R10" s="81">
        <v>260336.99</v>
      </c>
      <c r="S10" s="81">
        <v>0</v>
      </c>
      <c r="T10" s="81">
        <v>0</v>
      </c>
      <c r="U10" s="82">
        <f t="shared" si="2"/>
        <v>261585.58</v>
      </c>
      <c r="V10" s="81">
        <v>7529.57</v>
      </c>
      <c r="W10" s="81">
        <v>275293.88</v>
      </c>
      <c r="X10" s="81">
        <v>0</v>
      </c>
      <c r="Y10" s="82">
        <v>282823.45</v>
      </c>
      <c r="Z10" s="81">
        <v>11933.98</v>
      </c>
      <c r="AA10" s="81">
        <v>251555.36</v>
      </c>
      <c r="AB10" s="81">
        <v>0</v>
      </c>
      <c r="AC10" s="82">
        <v>263489.33999999997</v>
      </c>
      <c r="AD10" s="81">
        <v>15966.92</v>
      </c>
      <c r="AE10" s="81">
        <v>268841.75</v>
      </c>
      <c r="AF10" s="81">
        <v>0</v>
      </c>
      <c r="AG10" s="82">
        <v>284808.67</v>
      </c>
      <c r="AH10" s="81">
        <v>20367.400000000001</v>
      </c>
      <c r="AI10" s="81">
        <v>272584.89</v>
      </c>
      <c r="AJ10" s="81">
        <v>0</v>
      </c>
      <c r="AK10" s="82">
        <v>292952.29000000004</v>
      </c>
      <c r="AM10" s="74" t="str">
        <f t="shared" si="3"/>
        <v>INJ</v>
      </c>
      <c r="AN10" s="74" t="str">
        <f t="shared" si="4"/>
        <v>ALPE</v>
      </c>
      <c r="AO10" s="74" t="str">
        <f t="shared" si="5"/>
        <v>ABY</v>
      </c>
      <c r="AP10" s="82"/>
    </row>
    <row r="11" spans="1:42" x14ac:dyDescent="0.3">
      <c r="B11" s="74" t="s">
        <v>74</v>
      </c>
      <c r="C11" s="74" t="s">
        <v>515</v>
      </c>
      <c r="D11" s="74" t="s">
        <v>516</v>
      </c>
      <c r="E11" s="74" t="s">
        <v>142</v>
      </c>
      <c r="F11" s="74" t="s">
        <v>143</v>
      </c>
      <c r="G11" s="81">
        <v>19662.76063689548</v>
      </c>
      <c r="H11" s="81">
        <v>11119.85</v>
      </c>
      <c r="I11" s="81">
        <v>448344.23</v>
      </c>
      <c r="J11" s="81">
        <v>0</v>
      </c>
      <c r="K11" s="82">
        <f t="shared" si="0"/>
        <v>479126.84063689545</v>
      </c>
      <c r="L11" s="81">
        <v>26171.581407519272</v>
      </c>
      <c r="M11" s="81">
        <v>11149.05</v>
      </c>
      <c r="N11" s="81">
        <v>483512.41</v>
      </c>
      <c r="O11" s="81">
        <v>0</v>
      </c>
      <c r="P11" s="82">
        <f t="shared" si="1"/>
        <v>520833.04140751925</v>
      </c>
      <c r="Q11" s="81">
        <v>36783.969999999994</v>
      </c>
      <c r="R11" s="81">
        <v>12331.04</v>
      </c>
      <c r="S11" s="81">
        <v>621692.63</v>
      </c>
      <c r="T11" s="81">
        <v>0</v>
      </c>
      <c r="U11" s="82">
        <f t="shared" si="2"/>
        <v>670807.64</v>
      </c>
      <c r="V11" s="81">
        <v>66989.73</v>
      </c>
      <c r="W11" s="81">
        <v>13039.48</v>
      </c>
      <c r="X11" s="81">
        <v>765787.12</v>
      </c>
      <c r="Y11" s="82">
        <v>845816.33</v>
      </c>
      <c r="Z11" s="81">
        <v>132270.19000000003</v>
      </c>
      <c r="AA11" s="81">
        <v>11915.09</v>
      </c>
      <c r="AB11" s="81">
        <v>793958.46</v>
      </c>
      <c r="AC11" s="82">
        <v>938143.74</v>
      </c>
      <c r="AD11" s="81">
        <v>191024.87</v>
      </c>
      <c r="AE11" s="81">
        <v>12733.87</v>
      </c>
      <c r="AF11" s="81">
        <v>803360.28</v>
      </c>
      <c r="AG11" s="82">
        <v>1007119.02</v>
      </c>
      <c r="AH11" s="81">
        <v>251552.66</v>
      </c>
      <c r="AI11" s="81">
        <v>12911.17</v>
      </c>
      <c r="AJ11" s="81">
        <v>820451.49</v>
      </c>
      <c r="AK11" s="82">
        <v>1084915.32</v>
      </c>
      <c r="AM11" s="74" t="str">
        <f t="shared" si="3"/>
        <v>OFT</v>
      </c>
      <c r="AN11" s="74" t="str">
        <f t="shared" si="4"/>
        <v>ALPE</v>
      </c>
      <c r="AO11" s="74" t="str">
        <f t="shared" si="5"/>
        <v>BPD</v>
      </c>
      <c r="AP11" s="82"/>
    </row>
    <row r="12" spans="1:42" x14ac:dyDescent="0.3">
      <c r="B12" s="74" t="s">
        <v>74</v>
      </c>
      <c r="C12" s="74" t="s">
        <v>515</v>
      </c>
      <c r="D12" s="74" t="s">
        <v>516</v>
      </c>
      <c r="E12" s="74" t="s">
        <v>146</v>
      </c>
      <c r="F12" s="74" t="s">
        <v>583</v>
      </c>
      <c r="G12" s="81">
        <v>88030.924879390543</v>
      </c>
      <c r="H12" s="81">
        <v>0</v>
      </c>
      <c r="I12" s="81">
        <v>0</v>
      </c>
      <c r="J12" s="81">
        <v>0</v>
      </c>
      <c r="K12" s="82">
        <f t="shared" si="0"/>
        <v>88030.924879390543</v>
      </c>
      <c r="L12" s="81">
        <v>85910.902113722143</v>
      </c>
      <c r="M12" s="81">
        <v>0</v>
      </c>
      <c r="N12" s="81">
        <v>0</v>
      </c>
      <c r="O12" s="81">
        <v>0</v>
      </c>
      <c r="P12" s="82">
        <f t="shared" si="1"/>
        <v>85910.902113722143</v>
      </c>
      <c r="Q12" s="81">
        <v>89386.16</v>
      </c>
      <c r="R12" s="81">
        <v>0</v>
      </c>
      <c r="S12" s="81">
        <v>0</v>
      </c>
      <c r="T12" s="81">
        <v>0</v>
      </c>
      <c r="U12" s="82">
        <f t="shared" si="2"/>
        <v>89386.16</v>
      </c>
      <c r="V12" s="81">
        <v>91291.03</v>
      </c>
      <c r="W12" s="81">
        <v>0</v>
      </c>
      <c r="X12" s="81">
        <v>0</v>
      </c>
      <c r="Y12" s="82">
        <v>91291.03</v>
      </c>
      <c r="Z12" s="81">
        <v>92977.799999999988</v>
      </c>
      <c r="AA12" s="81">
        <v>0</v>
      </c>
      <c r="AB12" s="81">
        <v>0</v>
      </c>
      <c r="AC12" s="82">
        <v>92977.799999999988</v>
      </c>
      <c r="AD12" s="81">
        <v>94704.949999999983</v>
      </c>
      <c r="AE12" s="81">
        <v>0</v>
      </c>
      <c r="AF12" s="81">
        <v>0</v>
      </c>
      <c r="AG12" s="82">
        <v>94704.949999999983</v>
      </c>
      <c r="AH12" s="81">
        <v>95884.260000000009</v>
      </c>
      <c r="AI12" s="81">
        <v>0</v>
      </c>
      <c r="AJ12" s="81">
        <v>0</v>
      </c>
      <c r="AK12" s="82">
        <v>95884.260000000009</v>
      </c>
      <c r="AM12" s="74" t="str">
        <f t="shared" si="3"/>
        <v/>
      </c>
      <c r="AN12" s="74" t="str">
        <f t="shared" si="4"/>
        <v>ALPE</v>
      </c>
      <c r="AO12" s="74" t="str">
        <f t="shared" si="5"/>
        <v>BPD</v>
      </c>
      <c r="AP12" s="82"/>
    </row>
    <row r="13" spans="1:42" x14ac:dyDescent="0.3">
      <c r="B13" s="74" t="s">
        <v>74</v>
      </c>
      <c r="C13" s="74" t="s">
        <v>517</v>
      </c>
      <c r="D13" s="74" t="s">
        <v>518</v>
      </c>
      <c r="E13" s="74" t="s">
        <v>142</v>
      </c>
      <c r="F13" s="74" t="s">
        <v>143</v>
      </c>
      <c r="G13" s="81">
        <v>25889.843857648702</v>
      </c>
      <c r="H13" s="81">
        <v>176357.22</v>
      </c>
      <c r="I13" s="81">
        <v>647608.34</v>
      </c>
      <c r="J13" s="81">
        <v>0</v>
      </c>
      <c r="K13" s="82">
        <f t="shared" si="0"/>
        <v>849855.40385764861</v>
      </c>
      <c r="L13" s="81">
        <v>34459.970261129347</v>
      </c>
      <c r="M13" s="81">
        <v>183108.04</v>
      </c>
      <c r="N13" s="81">
        <v>665479.44999999995</v>
      </c>
      <c r="O13" s="81">
        <v>0</v>
      </c>
      <c r="P13" s="82">
        <f t="shared" si="1"/>
        <v>883047.46026112931</v>
      </c>
      <c r="Q13" s="81">
        <v>48433.24</v>
      </c>
      <c r="R13" s="81">
        <v>227586.87</v>
      </c>
      <c r="S13" s="81">
        <v>798756.26</v>
      </c>
      <c r="T13" s="81">
        <v>0</v>
      </c>
      <c r="U13" s="82">
        <f t="shared" si="2"/>
        <v>1074776.3700000001</v>
      </c>
      <c r="V13" s="81">
        <v>88205</v>
      </c>
      <c r="W13" s="81">
        <v>240662.2</v>
      </c>
      <c r="X13" s="81">
        <v>983890.15</v>
      </c>
      <c r="Y13" s="82">
        <v>1312757.3500000001</v>
      </c>
      <c r="Z13" s="81">
        <v>174159.4</v>
      </c>
      <c r="AA13" s="81">
        <v>219909.96</v>
      </c>
      <c r="AB13" s="81">
        <v>1020084.94</v>
      </c>
      <c r="AC13" s="82">
        <v>1414154.2999999998</v>
      </c>
      <c r="AD13" s="81">
        <v>251521.35</v>
      </c>
      <c r="AE13" s="81">
        <v>235021.74</v>
      </c>
      <c r="AF13" s="81">
        <v>1032164.48</v>
      </c>
      <c r="AG13" s="82">
        <v>1518707.5699999998</v>
      </c>
      <c r="AH13" s="81">
        <v>331217.96000000008</v>
      </c>
      <c r="AI13" s="81">
        <v>238293.99</v>
      </c>
      <c r="AJ13" s="81">
        <v>1054123.43</v>
      </c>
      <c r="AK13" s="82">
        <v>1623635.38</v>
      </c>
      <c r="AM13" s="74" t="str">
        <f t="shared" si="3"/>
        <v>OFT</v>
      </c>
      <c r="AN13" s="74" t="str">
        <f t="shared" si="4"/>
        <v>ALPE</v>
      </c>
      <c r="AO13" s="74" t="str">
        <f t="shared" si="5"/>
        <v>STU</v>
      </c>
      <c r="AP13" s="82"/>
    </row>
    <row r="14" spans="1:42" x14ac:dyDescent="0.3">
      <c r="B14" s="74" t="s">
        <v>74</v>
      </c>
      <c r="C14" s="74" t="s">
        <v>517</v>
      </c>
      <c r="D14" s="74" t="s">
        <v>518</v>
      </c>
      <c r="E14" s="74" t="s">
        <v>146</v>
      </c>
      <c r="F14" s="74" t="s">
        <v>583</v>
      </c>
      <c r="G14" s="81">
        <v>132417.86726748929</v>
      </c>
      <c r="H14" s="81">
        <v>0</v>
      </c>
      <c r="I14" s="81">
        <v>0</v>
      </c>
      <c r="J14" s="81">
        <v>0</v>
      </c>
      <c r="K14" s="82">
        <f t="shared" si="0"/>
        <v>132417.86726748929</v>
      </c>
      <c r="L14" s="81">
        <v>128408.60990794843</v>
      </c>
      <c r="M14" s="81">
        <v>0</v>
      </c>
      <c r="N14" s="81">
        <v>0</v>
      </c>
      <c r="O14" s="81">
        <v>0</v>
      </c>
      <c r="P14" s="82">
        <f t="shared" si="1"/>
        <v>128408.60990794843</v>
      </c>
      <c r="Q14" s="81">
        <v>133635.47</v>
      </c>
      <c r="R14" s="81">
        <v>0</v>
      </c>
      <c r="S14" s="81">
        <v>0</v>
      </c>
      <c r="T14" s="81">
        <v>0</v>
      </c>
      <c r="U14" s="82">
        <f t="shared" si="2"/>
        <v>133635.47</v>
      </c>
      <c r="V14" s="81">
        <v>136743.66999999998</v>
      </c>
      <c r="W14" s="81">
        <v>0</v>
      </c>
      <c r="X14" s="81">
        <v>0</v>
      </c>
      <c r="Y14" s="82">
        <v>136743.66999999998</v>
      </c>
      <c r="Z14" s="81">
        <v>139166.78</v>
      </c>
      <c r="AA14" s="81">
        <v>0</v>
      </c>
      <c r="AB14" s="81">
        <v>0</v>
      </c>
      <c r="AC14" s="82">
        <v>139166.78</v>
      </c>
      <c r="AD14" s="81">
        <v>141717.88</v>
      </c>
      <c r="AE14" s="81">
        <v>0</v>
      </c>
      <c r="AF14" s="81">
        <v>0</v>
      </c>
      <c r="AG14" s="82">
        <v>141717.88</v>
      </c>
      <c r="AH14" s="81">
        <v>143440.21</v>
      </c>
      <c r="AI14" s="81">
        <v>0</v>
      </c>
      <c r="AJ14" s="81">
        <v>0</v>
      </c>
      <c r="AK14" s="82">
        <v>143440.21</v>
      </c>
      <c r="AM14" s="74" t="str">
        <f t="shared" si="3"/>
        <v/>
      </c>
      <c r="AN14" s="74" t="str">
        <f t="shared" si="4"/>
        <v>ALPE</v>
      </c>
      <c r="AO14" s="74" t="str">
        <f t="shared" si="5"/>
        <v>STU</v>
      </c>
      <c r="AP14" s="82"/>
    </row>
    <row r="15" spans="1:42" x14ac:dyDescent="0.3">
      <c r="B15" s="74" t="s">
        <v>74</v>
      </c>
      <c r="C15" s="74" t="s">
        <v>519</v>
      </c>
      <c r="D15" s="74" t="s">
        <v>520</v>
      </c>
      <c r="E15" s="74" t="s">
        <v>142</v>
      </c>
      <c r="F15" s="74" t="s">
        <v>143</v>
      </c>
      <c r="G15" s="81">
        <v>106847.46019428481</v>
      </c>
      <c r="H15" s="81">
        <v>474605.29</v>
      </c>
      <c r="I15" s="81">
        <v>3780951.94</v>
      </c>
      <c r="J15" s="81">
        <v>0</v>
      </c>
      <c r="K15" s="82">
        <f t="shared" si="0"/>
        <v>4362404.6901942845</v>
      </c>
      <c r="L15" s="81">
        <v>153205.87049034931</v>
      </c>
      <c r="M15" s="81">
        <v>486996.45</v>
      </c>
      <c r="N15" s="81">
        <v>3862900.26</v>
      </c>
      <c r="O15" s="81">
        <v>0</v>
      </c>
      <c r="P15" s="82">
        <f t="shared" si="1"/>
        <v>4503102.5804903489</v>
      </c>
      <c r="Q15" s="81">
        <v>249376.29</v>
      </c>
      <c r="R15" s="81">
        <v>590713.73</v>
      </c>
      <c r="S15" s="81">
        <v>4466037.74</v>
      </c>
      <c r="T15" s="81">
        <v>0</v>
      </c>
      <c r="U15" s="82">
        <f t="shared" si="2"/>
        <v>5306127.76</v>
      </c>
      <c r="V15" s="81">
        <v>560635.21000000008</v>
      </c>
      <c r="W15" s="81">
        <v>624651.43000000005</v>
      </c>
      <c r="X15" s="81">
        <v>5501165.7199999997</v>
      </c>
      <c r="Y15" s="82">
        <v>6686452.3599999994</v>
      </c>
      <c r="Z15" s="81">
        <v>858477.22999999986</v>
      </c>
      <c r="AA15" s="81">
        <v>570787.91</v>
      </c>
      <c r="AB15" s="81">
        <v>5703539.4299999997</v>
      </c>
      <c r="AC15" s="82">
        <v>7132804.5699999994</v>
      </c>
      <c r="AD15" s="81">
        <v>1125960.8999999999</v>
      </c>
      <c r="AE15" s="81">
        <v>610011.32999999996</v>
      </c>
      <c r="AF15" s="81">
        <v>5771079.0700000003</v>
      </c>
      <c r="AG15" s="82">
        <v>7507051.3000000007</v>
      </c>
      <c r="AH15" s="81">
        <v>1417963.3000000003</v>
      </c>
      <c r="AI15" s="81">
        <v>618504.63</v>
      </c>
      <c r="AJ15" s="81">
        <v>5893856.8099999996</v>
      </c>
      <c r="AK15" s="82">
        <v>7930324.7400000002</v>
      </c>
      <c r="AM15" s="74" t="str">
        <f t="shared" si="3"/>
        <v>OFT</v>
      </c>
      <c r="AN15" s="74" t="str">
        <f t="shared" si="4"/>
        <v>ALPE</v>
      </c>
      <c r="AO15" s="74" t="str">
        <f t="shared" si="5"/>
        <v>TIM</v>
      </c>
      <c r="AP15" s="82"/>
    </row>
    <row r="16" spans="1:42" x14ac:dyDescent="0.3">
      <c r="B16" s="74" t="s">
        <v>74</v>
      </c>
      <c r="C16" s="74" t="s">
        <v>519</v>
      </c>
      <c r="D16" s="74" t="s">
        <v>520</v>
      </c>
      <c r="E16" s="74" t="s">
        <v>146</v>
      </c>
      <c r="F16" s="74" t="s">
        <v>583</v>
      </c>
      <c r="G16" s="81">
        <v>857611.57252487785</v>
      </c>
      <c r="H16" s="81">
        <v>0</v>
      </c>
      <c r="I16" s="81">
        <v>0</v>
      </c>
      <c r="J16" s="81">
        <v>0</v>
      </c>
      <c r="K16" s="82">
        <f t="shared" si="0"/>
        <v>857611.57252487785</v>
      </c>
      <c r="L16" s="81">
        <v>823048.84428949351</v>
      </c>
      <c r="M16" s="81">
        <v>0</v>
      </c>
      <c r="N16" s="81">
        <v>0</v>
      </c>
      <c r="O16" s="81">
        <v>0</v>
      </c>
      <c r="P16" s="82">
        <f t="shared" si="1"/>
        <v>823048.84428949351</v>
      </c>
      <c r="Q16" s="81">
        <v>856320.84</v>
      </c>
      <c r="R16" s="81">
        <v>0</v>
      </c>
      <c r="S16" s="81">
        <v>0</v>
      </c>
      <c r="T16" s="81">
        <v>0</v>
      </c>
      <c r="U16" s="82">
        <f t="shared" si="2"/>
        <v>856320.84</v>
      </c>
      <c r="V16" s="81">
        <v>878018.11</v>
      </c>
      <c r="W16" s="81">
        <v>0</v>
      </c>
      <c r="X16" s="81">
        <v>0</v>
      </c>
      <c r="Y16" s="82">
        <v>878018.11</v>
      </c>
      <c r="Z16" s="81">
        <v>892420.61999999988</v>
      </c>
      <c r="AA16" s="81">
        <v>0</v>
      </c>
      <c r="AB16" s="81">
        <v>0</v>
      </c>
      <c r="AC16" s="82">
        <v>892420.61999999988</v>
      </c>
      <c r="AD16" s="81">
        <v>908260.59000000008</v>
      </c>
      <c r="AE16" s="81">
        <v>0</v>
      </c>
      <c r="AF16" s="81">
        <v>0</v>
      </c>
      <c r="AG16" s="82">
        <v>908260.59000000008</v>
      </c>
      <c r="AH16" s="81">
        <v>918597.14</v>
      </c>
      <c r="AI16" s="81">
        <v>0</v>
      </c>
      <c r="AJ16" s="81">
        <v>0</v>
      </c>
      <c r="AK16" s="82">
        <v>918597.14</v>
      </c>
      <c r="AM16" s="74" t="str">
        <f t="shared" si="3"/>
        <v/>
      </c>
      <c r="AN16" s="74" t="str">
        <f t="shared" si="4"/>
        <v>ALPE</v>
      </c>
      <c r="AO16" s="74" t="str">
        <f t="shared" si="5"/>
        <v>TIM</v>
      </c>
      <c r="AP16" s="82"/>
    </row>
    <row r="17" spans="2:42" x14ac:dyDescent="0.3">
      <c r="B17" s="74" t="s">
        <v>74</v>
      </c>
      <c r="C17" s="74" t="s">
        <v>463</v>
      </c>
      <c r="D17" s="74" t="s">
        <v>521</v>
      </c>
      <c r="E17" s="74" t="s">
        <v>142</v>
      </c>
      <c r="F17" s="74" t="s">
        <v>143</v>
      </c>
      <c r="G17" s="81">
        <v>5948.7291452523941</v>
      </c>
      <c r="H17" s="81">
        <v>227577.9</v>
      </c>
      <c r="I17" s="81">
        <v>211084.86</v>
      </c>
      <c r="J17" s="81">
        <v>0</v>
      </c>
      <c r="K17" s="82">
        <f t="shared" si="0"/>
        <v>444611.48914525239</v>
      </c>
      <c r="L17" s="81">
        <v>8529.7319639333873</v>
      </c>
      <c r="M17" s="81">
        <v>224048.55</v>
      </c>
      <c r="N17" s="81">
        <v>220093.46</v>
      </c>
      <c r="O17" s="81">
        <v>0</v>
      </c>
      <c r="P17" s="82">
        <f t="shared" si="1"/>
        <v>452671.74196393334</v>
      </c>
      <c r="Q17" s="81">
        <v>13883.980000000001</v>
      </c>
      <c r="R17" s="81">
        <v>323992.3</v>
      </c>
      <c r="S17" s="81">
        <v>249526.62</v>
      </c>
      <c r="T17" s="81">
        <v>0</v>
      </c>
      <c r="U17" s="82">
        <f t="shared" si="2"/>
        <v>587402.89999999991</v>
      </c>
      <c r="V17" s="81">
        <v>31213.32</v>
      </c>
      <c r="W17" s="81">
        <v>342606.32</v>
      </c>
      <c r="X17" s="81">
        <v>307361.33</v>
      </c>
      <c r="Y17" s="82">
        <v>681180.97</v>
      </c>
      <c r="Z17" s="81">
        <v>47795.69000000001</v>
      </c>
      <c r="AA17" s="81">
        <v>313063.46999999997</v>
      </c>
      <c r="AB17" s="81">
        <v>318668.36</v>
      </c>
      <c r="AC17" s="82">
        <v>679527.52</v>
      </c>
      <c r="AD17" s="81">
        <v>62687.840000000026</v>
      </c>
      <c r="AE17" s="81">
        <v>334576.57</v>
      </c>
      <c r="AF17" s="81">
        <v>322441.94</v>
      </c>
      <c r="AG17" s="82">
        <v>719706.35000000009</v>
      </c>
      <c r="AH17" s="81">
        <v>78945.059999999983</v>
      </c>
      <c r="AI17" s="81">
        <v>339234.94</v>
      </c>
      <c r="AJ17" s="81">
        <v>329301.78000000003</v>
      </c>
      <c r="AK17" s="82">
        <v>747481.78</v>
      </c>
      <c r="AM17" s="74" t="str">
        <f t="shared" si="3"/>
        <v>OFT</v>
      </c>
      <c r="AN17" s="74" t="str">
        <f t="shared" si="4"/>
        <v>ALPE</v>
      </c>
      <c r="AO17" s="74" t="str">
        <f t="shared" si="5"/>
        <v>TKA</v>
      </c>
      <c r="AP17" s="82"/>
    </row>
    <row r="18" spans="2:42" x14ac:dyDescent="0.3">
      <c r="B18" s="74" t="s">
        <v>74</v>
      </c>
      <c r="C18" s="74" t="s">
        <v>463</v>
      </c>
      <c r="D18" s="74" t="s">
        <v>521</v>
      </c>
      <c r="E18" s="74" t="s">
        <v>146</v>
      </c>
      <c r="F18" s="74" t="s">
        <v>583</v>
      </c>
      <c r="G18" s="81">
        <v>53037.935543797299</v>
      </c>
      <c r="H18" s="81">
        <v>0</v>
      </c>
      <c r="I18" s="81">
        <v>0</v>
      </c>
      <c r="J18" s="81">
        <v>0</v>
      </c>
      <c r="K18" s="82">
        <f t="shared" si="0"/>
        <v>53037.935543797299</v>
      </c>
      <c r="L18" s="81">
        <v>50390.675066454976</v>
      </c>
      <c r="M18" s="81">
        <v>0</v>
      </c>
      <c r="N18" s="81">
        <v>0</v>
      </c>
      <c r="O18" s="81">
        <v>0</v>
      </c>
      <c r="P18" s="82">
        <f t="shared" si="1"/>
        <v>50390.675066454976</v>
      </c>
      <c r="Q18" s="81">
        <v>52403.05999999999</v>
      </c>
      <c r="R18" s="81">
        <v>0</v>
      </c>
      <c r="S18" s="81">
        <v>0</v>
      </c>
      <c r="T18" s="81">
        <v>0</v>
      </c>
      <c r="U18" s="82">
        <f t="shared" si="2"/>
        <v>52403.05999999999</v>
      </c>
      <c r="V18" s="81">
        <v>53843.05</v>
      </c>
      <c r="W18" s="81">
        <v>0</v>
      </c>
      <c r="X18" s="81">
        <v>0</v>
      </c>
      <c r="Y18" s="82">
        <v>53843.05</v>
      </c>
      <c r="Z18" s="81">
        <v>54650.319999999992</v>
      </c>
      <c r="AA18" s="81">
        <v>0</v>
      </c>
      <c r="AB18" s="81">
        <v>0</v>
      </c>
      <c r="AC18" s="82">
        <v>54650.319999999992</v>
      </c>
      <c r="AD18" s="81">
        <v>55585.96</v>
      </c>
      <c r="AE18" s="81">
        <v>0</v>
      </c>
      <c r="AF18" s="81">
        <v>0</v>
      </c>
      <c r="AG18" s="82">
        <v>55585.96</v>
      </c>
      <c r="AH18" s="81">
        <v>56168.889999999992</v>
      </c>
      <c r="AI18" s="81">
        <v>0</v>
      </c>
      <c r="AJ18" s="81">
        <v>0</v>
      </c>
      <c r="AK18" s="82">
        <v>56168.889999999992</v>
      </c>
      <c r="AM18" s="74" t="str">
        <f t="shared" si="3"/>
        <v/>
      </c>
      <c r="AN18" s="74" t="str">
        <f t="shared" si="4"/>
        <v>ALPE</v>
      </c>
      <c r="AO18" s="74" t="str">
        <f t="shared" si="5"/>
        <v>TKA</v>
      </c>
      <c r="AP18" s="82"/>
    </row>
    <row r="19" spans="2:42" x14ac:dyDescent="0.3">
      <c r="B19" s="74" t="s">
        <v>74</v>
      </c>
      <c r="C19" s="74" t="s">
        <v>522</v>
      </c>
      <c r="D19" s="74" t="s">
        <v>523</v>
      </c>
      <c r="E19" s="74" t="s">
        <v>142</v>
      </c>
      <c r="F19" s="74" t="s">
        <v>143</v>
      </c>
      <c r="G19" s="81">
        <v>84442.727884387976</v>
      </c>
      <c r="H19" s="81">
        <v>981709.63</v>
      </c>
      <c r="I19" s="81">
        <v>2955187.98</v>
      </c>
      <c r="J19" s="81">
        <v>0</v>
      </c>
      <c r="K19" s="82">
        <f t="shared" si="0"/>
        <v>4021340.3378843879</v>
      </c>
      <c r="L19" s="81">
        <v>121080.29136293373</v>
      </c>
      <c r="M19" s="81">
        <v>1009256.37</v>
      </c>
      <c r="N19" s="81">
        <v>3019786.32</v>
      </c>
      <c r="O19" s="81">
        <v>0</v>
      </c>
      <c r="P19" s="82">
        <f t="shared" si="1"/>
        <v>4150122.9813629333</v>
      </c>
      <c r="Q19" s="81">
        <v>197084.81999999998</v>
      </c>
      <c r="R19" s="81">
        <v>1265350.55</v>
      </c>
      <c r="S19" s="81">
        <v>3548052.97</v>
      </c>
      <c r="T19" s="81">
        <v>0</v>
      </c>
      <c r="U19" s="82">
        <f t="shared" si="2"/>
        <v>5010488.34</v>
      </c>
      <c r="V19" s="81">
        <v>443076.18</v>
      </c>
      <c r="W19" s="81">
        <v>1338047.51</v>
      </c>
      <c r="X19" s="81">
        <v>4370412.55</v>
      </c>
      <c r="Y19" s="82">
        <v>6151536.2400000002</v>
      </c>
      <c r="Z19" s="81">
        <v>678464.03999999992</v>
      </c>
      <c r="AA19" s="81">
        <v>1222668.04</v>
      </c>
      <c r="AB19" s="81">
        <v>4531188.76</v>
      </c>
      <c r="AC19" s="82">
        <v>6432320.8399999999</v>
      </c>
      <c r="AD19" s="81">
        <v>889859.33000000019</v>
      </c>
      <c r="AE19" s="81">
        <v>1306687.3700000001</v>
      </c>
      <c r="AF19" s="81">
        <v>4584845.7699999996</v>
      </c>
      <c r="AG19" s="82">
        <v>6781392.4699999997</v>
      </c>
      <c r="AH19" s="81">
        <v>1120632.0500000003</v>
      </c>
      <c r="AI19" s="81">
        <v>1324880.6299999999</v>
      </c>
      <c r="AJ19" s="81">
        <v>4682386.8</v>
      </c>
      <c r="AK19" s="82">
        <v>7127899.4800000004</v>
      </c>
      <c r="AM19" s="74" t="str">
        <f t="shared" si="3"/>
        <v>OFT</v>
      </c>
      <c r="AN19" s="74" t="str">
        <f t="shared" si="4"/>
        <v>ALPE</v>
      </c>
      <c r="AO19" s="74" t="str">
        <f t="shared" si="5"/>
        <v>TMK</v>
      </c>
      <c r="AP19" s="82"/>
    </row>
    <row r="20" spans="2:42" x14ac:dyDescent="0.3">
      <c r="B20" s="74" t="s">
        <v>74</v>
      </c>
      <c r="C20" s="74" t="s">
        <v>522</v>
      </c>
      <c r="D20" s="74" t="s">
        <v>523</v>
      </c>
      <c r="E20" s="74" t="s">
        <v>146</v>
      </c>
      <c r="F20" s="74" t="s">
        <v>583</v>
      </c>
      <c r="G20" s="81">
        <v>433146.68130768195</v>
      </c>
      <c r="H20" s="81">
        <v>0</v>
      </c>
      <c r="I20" s="81">
        <v>0</v>
      </c>
      <c r="J20" s="81">
        <v>0</v>
      </c>
      <c r="K20" s="82">
        <f t="shared" si="0"/>
        <v>433146.68130768195</v>
      </c>
      <c r="L20" s="81">
        <v>427893.53685118107</v>
      </c>
      <c r="M20" s="81">
        <v>0</v>
      </c>
      <c r="N20" s="81">
        <v>0</v>
      </c>
      <c r="O20" s="81">
        <v>0</v>
      </c>
      <c r="P20" s="82">
        <f t="shared" si="1"/>
        <v>427893.53685118107</v>
      </c>
      <c r="Q20" s="81">
        <v>445482.45999999996</v>
      </c>
      <c r="R20" s="81">
        <v>0</v>
      </c>
      <c r="S20" s="81">
        <v>0</v>
      </c>
      <c r="T20" s="81">
        <v>0</v>
      </c>
      <c r="U20" s="82">
        <f t="shared" si="2"/>
        <v>445482.45999999996</v>
      </c>
      <c r="V20" s="81">
        <v>454761.63000000006</v>
      </c>
      <c r="W20" s="81">
        <v>0</v>
      </c>
      <c r="X20" s="81">
        <v>0</v>
      </c>
      <c r="Y20" s="82">
        <v>454761.63000000006</v>
      </c>
      <c r="Z20" s="81">
        <v>463723.04</v>
      </c>
      <c r="AA20" s="81">
        <v>0</v>
      </c>
      <c r="AB20" s="81">
        <v>0</v>
      </c>
      <c r="AC20" s="82">
        <v>463723.04</v>
      </c>
      <c r="AD20" s="81">
        <v>472661.21</v>
      </c>
      <c r="AE20" s="81">
        <v>0</v>
      </c>
      <c r="AF20" s="81">
        <v>0</v>
      </c>
      <c r="AG20" s="82">
        <v>472661.21</v>
      </c>
      <c r="AH20" s="81">
        <v>478958.73999999993</v>
      </c>
      <c r="AI20" s="81">
        <v>0</v>
      </c>
      <c r="AJ20" s="81">
        <v>0</v>
      </c>
      <c r="AK20" s="82">
        <v>478958.73999999993</v>
      </c>
      <c r="AM20" s="74" t="str">
        <f t="shared" si="3"/>
        <v/>
      </c>
      <c r="AN20" s="74" t="str">
        <f t="shared" si="4"/>
        <v>ALPE</v>
      </c>
      <c r="AO20" s="74" t="str">
        <f t="shared" si="5"/>
        <v>TMK</v>
      </c>
      <c r="AP20" s="82"/>
    </row>
    <row r="21" spans="2:42" x14ac:dyDescent="0.3">
      <c r="B21" s="74" t="s">
        <v>74</v>
      </c>
      <c r="C21" s="74" t="s">
        <v>381</v>
      </c>
      <c r="D21" s="74" t="s">
        <v>524</v>
      </c>
      <c r="E21" s="74" t="s">
        <v>142</v>
      </c>
      <c r="F21" s="74" t="s">
        <v>143</v>
      </c>
      <c r="G21" s="81">
        <v>2667.4870103899552</v>
      </c>
      <c r="H21" s="81">
        <v>207726.01</v>
      </c>
      <c r="I21" s="81">
        <v>155358.45000000001</v>
      </c>
      <c r="J21" s="81">
        <v>0</v>
      </c>
      <c r="K21" s="82">
        <f t="shared" si="0"/>
        <v>365751.94701038999</v>
      </c>
      <c r="L21" s="81">
        <v>3737.8916218201825</v>
      </c>
      <c r="M21" s="81">
        <v>226255.78</v>
      </c>
      <c r="N21" s="81">
        <v>163770.32999999999</v>
      </c>
      <c r="O21" s="81">
        <v>0</v>
      </c>
      <c r="P21" s="82">
        <f t="shared" si="1"/>
        <v>393764.00162182015</v>
      </c>
      <c r="Q21" s="81">
        <v>4764.6100000000006</v>
      </c>
      <c r="R21" s="81">
        <v>243549.95</v>
      </c>
      <c r="S21" s="81">
        <v>189399.92</v>
      </c>
      <c r="T21" s="81">
        <v>0</v>
      </c>
      <c r="U21" s="82">
        <f t="shared" si="2"/>
        <v>437714.48</v>
      </c>
      <c r="V21" s="81">
        <v>6229.7900000000009</v>
      </c>
      <c r="W21" s="81">
        <v>257542.39</v>
      </c>
      <c r="X21" s="81">
        <v>233298.6</v>
      </c>
      <c r="Y21" s="82">
        <v>497070.78</v>
      </c>
      <c r="Z21" s="81">
        <v>9416.3900000000012</v>
      </c>
      <c r="AA21" s="81">
        <v>235334.58</v>
      </c>
      <c r="AB21" s="81">
        <v>241881.05</v>
      </c>
      <c r="AC21" s="82">
        <v>486632.02</v>
      </c>
      <c r="AD21" s="81">
        <v>12501.680000000002</v>
      </c>
      <c r="AE21" s="81">
        <v>251506.31</v>
      </c>
      <c r="AF21" s="81">
        <v>244745.34</v>
      </c>
      <c r="AG21" s="82">
        <v>508753.32999999996</v>
      </c>
      <c r="AH21" s="81">
        <v>15817.09</v>
      </c>
      <c r="AI21" s="81">
        <v>255008.08</v>
      </c>
      <c r="AJ21" s="81">
        <v>249952.21</v>
      </c>
      <c r="AK21" s="82">
        <v>520777.38</v>
      </c>
      <c r="AM21" s="74" t="str">
        <f t="shared" si="3"/>
        <v>OFT</v>
      </c>
      <c r="AN21" s="74" t="str">
        <f t="shared" si="4"/>
        <v>ALPE</v>
      </c>
      <c r="AO21" s="74" t="str">
        <f t="shared" si="5"/>
        <v>TWZ</v>
      </c>
      <c r="AP21" s="82"/>
    </row>
    <row r="22" spans="2:42" x14ac:dyDescent="0.3">
      <c r="B22" s="74" t="s">
        <v>74</v>
      </c>
      <c r="C22" s="74" t="s">
        <v>381</v>
      </c>
      <c r="D22" s="74" t="s">
        <v>524</v>
      </c>
      <c r="E22" s="74" t="s">
        <v>146</v>
      </c>
      <c r="F22" s="74" t="s">
        <v>583</v>
      </c>
      <c r="G22" s="81">
        <v>36311.258848135898</v>
      </c>
      <c r="H22" s="81">
        <v>0</v>
      </c>
      <c r="I22" s="81">
        <v>0</v>
      </c>
      <c r="J22" s="81">
        <v>0</v>
      </c>
      <c r="K22" s="82">
        <f t="shared" si="0"/>
        <v>36311.258848135898</v>
      </c>
      <c r="L22" s="81">
        <v>34583.038439612399</v>
      </c>
      <c r="M22" s="81">
        <v>0</v>
      </c>
      <c r="N22" s="81">
        <v>0</v>
      </c>
      <c r="O22" s="81">
        <v>0</v>
      </c>
      <c r="P22" s="82">
        <f t="shared" si="1"/>
        <v>34583.038439612399</v>
      </c>
      <c r="Q22" s="81">
        <v>35942.629999999997</v>
      </c>
      <c r="R22" s="81">
        <v>0</v>
      </c>
      <c r="S22" s="81">
        <v>0</v>
      </c>
      <c r="T22" s="81">
        <v>0</v>
      </c>
      <c r="U22" s="82">
        <f t="shared" si="2"/>
        <v>35942.629999999997</v>
      </c>
      <c r="V22" s="81">
        <v>36909.9</v>
      </c>
      <c r="W22" s="81">
        <v>0</v>
      </c>
      <c r="X22" s="81">
        <v>0</v>
      </c>
      <c r="Y22" s="82">
        <v>36909.9</v>
      </c>
      <c r="Z22" s="81">
        <v>37461.310000000005</v>
      </c>
      <c r="AA22" s="81">
        <v>0</v>
      </c>
      <c r="AB22" s="81">
        <v>0</v>
      </c>
      <c r="AC22" s="82">
        <v>37461.310000000005</v>
      </c>
      <c r="AD22" s="81">
        <v>38097.519999999997</v>
      </c>
      <c r="AE22" s="81">
        <v>0</v>
      </c>
      <c r="AF22" s="81">
        <v>0</v>
      </c>
      <c r="AG22" s="82">
        <v>38097.519999999997</v>
      </c>
      <c r="AH22" s="81">
        <v>38487.689999999995</v>
      </c>
      <c r="AI22" s="81">
        <v>0</v>
      </c>
      <c r="AJ22" s="81">
        <v>0</v>
      </c>
      <c r="AK22" s="82">
        <v>38487.689999999995</v>
      </c>
      <c r="AM22" s="74" t="str">
        <f t="shared" si="3"/>
        <v/>
      </c>
      <c r="AN22" s="74" t="str">
        <f t="shared" si="4"/>
        <v>ALPE</v>
      </c>
      <c r="AO22" s="74" t="str">
        <f t="shared" si="5"/>
        <v>TWZ</v>
      </c>
      <c r="AP22" s="82"/>
    </row>
    <row r="23" spans="2:42" x14ac:dyDescent="0.3">
      <c r="B23" s="74" t="s">
        <v>80</v>
      </c>
      <c r="C23" s="74" t="s">
        <v>525</v>
      </c>
      <c r="D23" s="74" t="s">
        <v>527</v>
      </c>
      <c r="E23" s="74" t="s">
        <v>146</v>
      </c>
      <c r="F23" s="74" t="s">
        <v>583</v>
      </c>
      <c r="G23" s="81">
        <v>0</v>
      </c>
      <c r="H23" s="81">
        <v>0</v>
      </c>
      <c r="I23" s="81">
        <v>0</v>
      </c>
      <c r="J23" s="81">
        <v>3154.75</v>
      </c>
      <c r="K23" s="82">
        <f t="shared" si="0"/>
        <v>3154.75</v>
      </c>
      <c r="L23" s="81">
        <v>0</v>
      </c>
      <c r="M23" s="81">
        <v>0</v>
      </c>
      <c r="N23" s="81">
        <v>0</v>
      </c>
      <c r="O23" s="81">
        <v>587.51</v>
      </c>
      <c r="P23" s="82">
        <f t="shared" si="1"/>
        <v>587.51</v>
      </c>
      <c r="Q23" s="81">
        <v>0</v>
      </c>
      <c r="R23" s="81">
        <v>0</v>
      </c>
      <c r="S23" s="81">
        <v>0</v>
      </c>
      <c r="T23" s="81">
        <v>443.3</v>
      </c>
      <c r="U23" s="82">
        <f t="shared" si="2"/>
        <v>443.3</v>
      </c>
      <c r="V23" s="81">
        <v>0</v>
      </c>
      <c r="W23" s="81">
        <v>0</v>
      </c>
      <c r="X23" s="81">
        <v>0</v>
      </c>
      <c r="Y23" s="82">
        <v>0</v>
      </c>
      <c r="Z23" s="81">
        <v>0</v>
      </c>
      <c r="AA23" s="81">
        <v>0</v>
      </c>
      <c r="AB23" s="81">
        <v>0</v>
      </c>
      <c r="AC23" s="82">
        <v>0</v>
      </c>
      <c r="AD23" s="81">
        <v>0</v>
      </c>
      <c r="AE23" s="81">
        <v>0</v>
      </c>
      <c r="AF23" s="81">
        <v>0</v>
      </c>
      <c r="AG23" s="82">
        <v>0</v>
      </c>
      <c r="AH23" s="81">
        <v>0</v>
      </c>
      <c r="AI23" s="81">
        <v>0</v>
      </c>
      <c r="AJ23" s="81">
        <v>0</v>
      </c>
      <c r="AK23" s="82">
        <v>0</v>
      </c>
      <c r="AM23" s="74" t="str">
        <f t="shared" si="3"/>
        <v/>
      </c>
      <c r="AN23" s="74" t="str">
        <f t="shared" si="4"/>
        <v>BUEL</v>
      </c>
      <c r="AO23" s="74" t="str">
        <f t="shared" si="5"/>
        <v>All locations</v>
      </c>
      <c r="AP23" s="82"/>
    </row>
    <row r="24" spans="2:42" x14ac:dyDescent="0.3">
      <c r="B24" s="74" t="s">
        <v>80</v>
      </c>
      <c r="C24" s="74" t="s">
        <v>501</v>
      </c>
      <c r="D24" s="74" t="s">
        <v>502</v>
      </c>
      <c r="E24" s="74" t="s">
        <v>142</v>
      </c>
      <c r="F24" s="74" t="s">
        <v>143</v>
      </c>
      <c r="G24" s="81">
        <v>43197.479677305986</v>
      </c>
      <c r="H24" s="81">
        <v>1381099.19</v>
      </c>
      <c r="I24" s="81">
        <v>560100.89</v>
      </c>
      <c r="J24" s="81">
        <v>0</v>
      </c>
      <c r="K24" s="82">
        <f t="shared" si="0"/>
        <v>1984397.5596773061</v>
      </c>
      <c r="L24" s="81">
        <v>54993.228174801465</v>
      </c>
      <c r="M24" s="81">
        <v>1461957.41</v>
      </c>
      <c r="N24" s="81">
        <v>576869.57999999996</v>
      </c>
      <c r="O24" s="81">
        <v>0</v>
      </c>
      <c r="P24" s="82">
        <f t="shared" si="1"/>
        <v>2093820.2181748012</v>
      </c>
      <c r="Q24" s="81">
        <v>101941.54999999999</v>
      </c>
      <c r="R24" s="81">
        <v>1618035.79</v>
      </c>
      <c r="S24" s="81">
        <v>659641.85</v>
      </c>
      <c r="T24" s="81">
        <v>0</v>
      </c>
      <c r="U24" s="82">
        <f t="shared" si="2"/>
        <v>2379619.19</v>
      </c>
      <c r="V24" s="81">
        <v>130669.2</v>
      </c>
      <c r="W24" s="81">
        <v>1710995.23</v>
      </c>
      <c r="X24" s="81">
        <v>812532.12</v>
      </c>
      <c r="Y24" s="82">
        <v>2654196.5499999998</v>
      </c>
      <c r="Z24" s="81">
        <v>201142.72999999998</v>
      </c>
      <c r="AA24" s="81">
        <v>1563456.59</v>
      </c>
      <c r="AB24" s="81">
        <v>842423.09</v>
      </c>
      <c r="AC24" s="82">
        <v>2607022.41</v>
      </c>
      <c r="AD24" s="81">
        <v>260898.28000000003</v>
      </c>
      <c r="AE24" s="81">
        <v>1670894.23</v>
      </c>
      <c r="AF24" s="81">
        <v>852398.81</v>
      </c>
      <c r="AG24" s="82">
        <v>2784191.3200000003</v>
      </c>
      <c r="AH24" s="81">
        <v>318837.76999999996</v>
      </c>
      <c r="AI24" s="81">
        <v>1694158.41</v>
      </c>
      <c r="AJ24" s="81">
        <v>870533.31</v>
      </c>
      <c r="AK24" s="82">
        <v>2883529.49</v>
      </c>
      <c r="AM24" s="74" t="str">
        <f t="shared" si="3"/>
        <v>OFT</v>
      </c>
      <c r="AN24" s="74" t="str">
        <f t="shared" si="4"/>
        <v>BUEL</v>
      </c>
      <c r="AO24" s="74" t="str">
        <f t="shared" si="5"/>
        <v>ORO</v>
      </c>
      <c r="AP24" s="82"/>
    </row>
    <row r="25" spans="2:42" x14ac:dyDescent="0.3">
      <c r="B25" s="74" t="s">
        <v>80</v>
      </c>
      <c r="C25" s="74" t="s">
        <v>501</v>
      </c>
      <c r="D25" s="74" t="s">
        <v>502</v>
      </c>
      <c r="E25" s="74" t="s">
        <v>146</v>
      </c>
      <c r="F25" s="74" t="s">
        <v>583</v>
      </c>
      <c r="G25" s="81">
        <v>125417.35463840986</v>
      </c>
      <c r="H25" s="81">
        <v>0</v>
      </c>
      <c r="I25" s="81">
        <v>0</v>
      </c>
      <c r="J25" s="81">
        <v>0</v>
      </c>
      <c r="K25" s="82">
        <f t="shared" si="0"/>
        <v>125417.35463840986</v>
      </c>
      <c r="L25" s="81">
        <v>119203.95374972862</v>
      </c>
      <c r="M25" s="81">
        <v>0</v>
      </c>
      <c r="N25" s="81">
        <v>0</v>
      </c>
      <c r="O25" s="81">
        <v>0</v>
      </c>
      <c r="P25" s="82">
        <f t="shared" si="1"/>
        <v>119203.95374972862</v>
      </c>
      <c r="Q25" s="81">
        <v>123983.16</v>
      </c>
      <c r="R25" s="81">
        <v>0</v>
      </c>
      <c r="S25" s="81">
        <v>0</v>
      </c>
      <c r="T25" s="81">
        <v>0</v>
      </c>
      <c r="U25" s="82">
        <f t="shared" si="2"/>
        <v>123983.16</v>
      </c>
      <c r="V25" s="81">
        <v>127267.45</v>
      </c>
      <c r="W25" s="81">
        <v>0</v>
      </c>
      <c r="X25" s="81">
        <v>0</v>
      </c>
      <c r="Y25" s="82">
        <v>127267.45</v>
      </c>
      <c r="Z25" s="81">
        <v>129213.81</v>
      </c>
      <c r="AA25" s="81">
        <v>0</v>
      </c>
      <c r="AB25" s="81">
        <v>0</v>
      </c>
      <c r="AC25" s="82">
        <v>129213.81</v>
      </c>
      <c r="AD25" s="81">
        <v>131442.55000000002</v>
      </c>
      <c r="AE25" s="81">
        <v>0</v>
      </c>
      <c r="AF25" s="81">
        <v>0</v>
      </c>
      <c r="AG25" s="82">
        <v>131442.55000000002</v>
      </c>
      <c r="AH25" s="81">
        <v>132840.44</v>
      </c>
      <c r="AI25" s="81">
        <v>0</v>
      </c>
      <c r="AJ25" s="81">
        <v>0</v>
      </c>
      <c r="AK25" s="82">
        <v>132840.44</v>
      </c>
      <c r="AM25" s="74" t="str">
        <f t="shared" si="3"/>
        <v/>
      </c>
      <c r="AN25" s="74" t="str">
        <f t="shared" si="4"/>
        <v>BUEL</v>
      </c>
      <c r="AO25" s="74" t="str">
        <f t="shared" si="5"/>
        <v>ORO</v>
      </c>
      <c r="AP25" s="82"/>
    </row>
    <row r="26" spans="2:42" x14ac:dyDescent="0.3">
      <c r="B26" s="74" t="s">
        <v>80</v>
      </c>
      <c r="C26" s="74" t="s">
        <v>501</v>
      </c>
      <c r="D26" s="74" t="s">
        <v>502</v>
      </c>
      <c r="E26" s="74" t="s">
        <v>144</v>
      </c>
      <c r="F26" s="74" t="s">
        <v>145</v>
      </c>
      <c r="G26" s="81">
        <v>3.6467048840505605</v>
      </c>
      <c r="H26" s="81">
        <v>125828.46</v>
      </c>
      <c r="I26" s="81">
        <v>0</v>
      </c>
      <c r="J26" s="81">
        <v>0</v>
      </c>
      <c r="K26" s="82">
        <f t="shared" si="0"/>
        <v>125832.10670488406</v>
      </c>
      <c r="L26" s="81">
        <v>4.4725894356019573</v>
      </c>
      <c r="M26" s="81">
        <v>120590.13</v>
      </c>
      <c r="N26" s="81">
        <v>0</v>
      </c>
      <c r="O26" s="81">
        <v>0</v>
      </c>
      <c r="P26" s="82">
        <f t="shared" si="1"/>
        <v>120594.60258943561</v>
      </c>
      <c r="Q26" s="81">
        <v>8.91</v>
      </c>
      <c r="R26" s="81">
        <v>104561.66</v>
      </c>
      <c r="S26" s="81">
        <v>0</v>
      </c>
      <c r="T26" s="81">
        <v>0</v>
      </c>
      <c r="U26" s="82">
        <f t="shared" si="2"/>
        <v>104570.57</v>
      </c>
      <c r="V26" s="81">
        <v>11.41</v>
      </c>
      <c r="W26" s="81">
        <v>110568.94</v>
      </c>
      <c r="X26" s="81">
        <v>0</v>
      </c>
      <c r="Y26" s="82">
        <v>110580.35</v>
      </c>
      <c r="Z26" s="81">
        <v>17.950000000000003</v>
      </c>
      <c r="AA26" s="81">
        <v>101034.61</v>
      </c>
      <c r="AB26" s="81">
        <v>0</v>
      </c>
      <c r="AC26" s="82">
        <v>101052.56</v>
      </c>
      <c r="AD26" s="81">
        <v>23.490000000000002</v>
      </c>
      <c r="AE26" s="81">
        <v>107977.51</v>
      </c>
      <c r="AF26" s="81">
        <v>0</v>
      </c>
      <c r="AG26" s="82">
        <v>108001</v>
      </c>
      <c r="AH26" s="81">
        <v>28.700000000000003</v>
      </c>
      <c r="AI26" s="81">
        <v>109480.9</v>
      </c>
      <c r="AJ26" s="81">
        <v>0</v>
      </c>
      <c r="AK26" s="82">
        <v>109509.59999999999</v>
      </c>
      <c r="AM26" s="74" t="str">
        <f t="shared" si="3"/>
        <v>INJ</v>
      </c>
      <c r="AN26" s="74" t="str">
        <f t="shared" si="4"/>
        <v>BUEL</v>
      </c>
      <c r="AO26" s="74" t="str">
        <f t="shared" si="5"/>
        <v>ORO</v>
      </c>
      <c r="AP26" s="82"/>
    </row>
    <row r="27" spans="2:42" x14ac:dyDescent="0.3">
      <c r="B27" s="74" t="s">
        <v>80</v>
      </c>
      <c r="C27" s="74" t="s">
        <v>503</v>
      </c>
      <c r="D27" s="74" t="s">
        <v>504</v>
      </c>
      <c r="E27" s="74" t="s">
        <v>142</v>
      </c>
      <c r="F27" s="74" t="s">
        <v>143</v>
      </c>
      <c r="G27" s="81">
        <v>0</v>
      </c>
      <c r="H27" s="81">
        <v>0</v>
      </c>
      <c r="I27" s="81">
        <v>111321.9</v>
      </c>
      <c r="J27" s="81">
        <v>0</v>
      </c>
      <c r="K27" s="82">
        <f t="shared" si="0"/>
        <v>111321.9</v>
      </c>
      <c r="L27" s="81">
        <v>0</v>
      </c>
      <c r="M27" s="81">
        <v>0</v>
      </c>
      <c r="N27" s="81">
        <v>0</v>
      </c>
      <c r="O27" s="81">
        <v>0</v>
      </c>
      <c r="P27" s="82">
        <f t="shared" si="1"/>
        <v>0</v>
      </c>
      <c r="Q27" s="81">
        <v>0</v>
      </c>
      <c r="R27" s="81">
        <v>0</v>
      </c>
      <c r="S27" s="81">
        <v>0</v>
      </c>
      <c r="T27" s="81">
        <v>0</v>
      </c>
      <c r="U27" s="82">
        <f t="shared" si="2"/>
        <v>0</v>
      </c>
      <c r="V27" s="81">
        <v>0</v>
      </c>
      <c r="W27" s="81">
        <v>0</v>
      </c>
      <c r="X27" s="81">
        <v>0</v>
      </c>
      <c r="Y27" s="82">
        <v>0</v>
      </c>
      <c r="Z27" s="81">
        <v>0</v>
      </c>
      <c r="AA27" s="81">
        <v>0</v>
      </c>
      <c r="AB27" s="81">
        <v>0</v>
      </c>
      <c r="AC27" s="82">
        <v>0</v>
      </c>
      <c r="AD27" s="81">
        <v>0</v>
      </c>
      <c r="AE27" s="81">
        <v>0</v>
      </c>
      <c r="AF27" s="81">
        <v>0</v>
      </c>
      <c r="AG27" s="82">
        <v>0</v>
      </c>
      <c r="AH27" s="81">
        <v>0</v>
      </c>
      <c r="AI27" s="81">
        <v>0</v>
      </c>
      <c r="AJ27" s="81">
        <v>0</v>
      </c>
      <c r="AK27" s="82">
        <v>0</v>
      </c>
      <c r="AM27" s="74" t="str">
        <f t="shared" si="3"/>
        <v>OFT</v>
      </c>
      <c r="AN27" s="74" t="str">
        <f t="shared" si="4"/>
        <v>BUEL</v>
      </c>
      <c r="AO27" s="74" t="str">
        <f t="shared" si="5"/>
        <v>WPT</v>
      </c>
      <c r="AP27" s="82"/>
    </row>
    <row r="28" spans="2:42" x14ac:dyDescent="0.3">
      <c r="B28" s="74" t="s">
        <v>82</v>
      </c>
      <c r="C28" s="74" t="s">
        <v>525</v>
      </c>
      <c r="D28" s="74" t="s">
        <v>528</v>
      </c>
      <c r="E28" s="74" t="s">
        <v>146</v>
      </c>
      <c r="F28" s="74" t="s">
        <v>583</v>
      </c>
      <c r="G28" s="81">
        <v>0</v>
      </c>
      <c r="H28" s="81">
        <v>0</v>
      </c>
      <c r="I28" s="81">
        <v>0</v>
      </c>
      <c r="J28" s="81">
        <v>5472.43</v>
      </c>
      <c r="K28" s="82">
        <f t="shared" si="0"/>
        <v>5472.43</v>
      </c>
      <c r="L28" s="81">
        <v>0</v>
      </c>
      <c r="M28" s="81">
        <v>0</v>
      </c>
      <c r="N28" s="81">
        <v>0</v>
      </c>
      <c r="O28" s="81">
        <v>1183.0899999999999</v>
      </c>
      <c r="P28" s="82">
        <f t="shared" si="1"/>
        <v>1183.0899999999999</v>
      </c>
      <c r="Q28" s="81">
        <v>0</v>
      </c>
      <c r="R28" s="81">
        <v>0</v>
      </c>
      <c r="S28" s="81">
        <v>0</v>
      </c>
      <c r="T28" s="81">
        <v>900.64</v>
      </c>
      <c r="U28" s="82">
        <f t="shared" si="2"/>
        <v>900.64</v>
      </c>
      <c r="V28" s="81">
        <v>0</v>
      </c>
      <c r="W28" s="81">
        <v>0</v>
      </c>
      <c r="X28" s="81">
        <v>0</v>
      </c>
      <c r="Y28" s="82">
        <v>0</v>
      </c>
      <c r="Z28" s="81">
        <v>0</v>
      </c>
      <c r="AA28" s="81">
        <v>0</v>
      </c>
      <c r="AB28" s="81">
        <v>0</v>
      </c>
      <c r="AC28" s="82">
        <v>0</v>
      </c>
      <c r="AD28" s="81">
        <v>0</v>
      </c>
      <c r="AE28" s="81">
        <v>0</v>
      </c>
      <c r="AF28" s="81">
        <v>0</v>
      </c>
      <c r="AG28" s="82">
        <v>0</v>
      </c>
      <c r="AH28" s="81">
        <v>0</v>
      </c>
      <c r="AI28" s="81">
        <v>0</v>
      </c>
      <c r="AJ28" s="81">
        <v>0</v>
      </c>
      <c r="AK28" s="82">
        <v>0</v>
      </c>
      <c r="AM28" s="74" t="str">
        <f t="shared" si="3"/>
        <v/>
      </c>
      <c r="AN28" s="74" t="str">
        <f t="shared" si="4"/>
        <v>CHBP</v>
      </c>
      <c r="AO28" s="74" t="str">
        <f t="shared" si="5"/>
        <v>All locations</v>
      </c>
      <c r="AP28" s="82"/>
    </row>
    <row r="29" spans="2:42" x14ac:dyDescent="0.3">
      <c r="B29" s="74" t="s">
        <v>82</v>
      </c>
      <c r="C29" s="74" t="s">
        <v>499</v>
      </c>
      <c r="D29" s="74" t="s">
        <v>500</v>
      </c>
      <c r="E29" s="74" t="s">
        <v>142</v>
      </c>
      <c r="F29" s="74" t="s">
        <v>143</v>
      </c>
      <c r="G29" s="81">
        <v>249592.67866935139</v>
      </c>
      <c r="H29" s="81">
        <v>449992.33</v>
      </c>
      <c r="I29" s="81">
        <v>1090841.47</v>
      </c>
      <c r="J29" s="81">
        <v>0</v>
      </c>
      <c r="K29" s="82">
        <f t="shared" si="0"/>
        <v>1790426.4786693514</v>
      </c>
      <c r="L29" s="81">
        <v>282769.79740654415</v>
      </c>
      <c r="M29" s="81">
        <v>457199.35</v>
      </c>
      <c r="N29" s="81">
        <v>1128923.46</v>
      </c>
      <c r="O29" s="81">
        <v>0</v>
      </c>
      <c r="P29" s="82">
        <f t="shared" si="1"/>
        <v>1868892.607406544</v>
      </c>
      <c r="Q29" s="81">
        <v>374856.29</v>
      </c>
      <c r="R29" s="81">
        <v>561072.81000000006</v>
      </c>
      <c r="S29" s="81">
        <v>1309698.25</v>
      </c>
      <c r="T29" s="81">
        <v>0</v>
      </c>
      <c r="U29" s="82">
        <f t="shared" si="2"/>
        <v>2245627.35</v>
      </c>
      <c r="V29" s="81">
        <v>428952.49999999994</v>
      </c>
      <c r="W29" s="81">
        <v>593307.57999999996</v>
      </c>
      <c r="X29" s="81">
        <v>1613257.11</v>
      </c>
      <c r="Y29" s="82">
        <v>2635517.19</v>
      </c>
      <c r="Z29" s="81">
        <v>548096.78999999992</v>
      </c>
      <c r="AA29" s="81">
        <v>542146.82999999996</v>
      </c>
      <c r="AB29" s="81">
        <v>1672604.68</v>
      </c>
      <c r="AC29" s="82">
        <v>2762848.3</v>
      </c>
      <c r="AD29" s="81">
        <v>634146.98999999987</v>
      </c>
      <c r="AE29" s="81">
        <v>579402.09</v>
      </c>
      <c r="AF29" s="81">
        <v>1692411.17</v>
      </c>
      <c r="AG29" s="82">
        <v>2905960.25</v>
      </c>
      <c r="AH29" s="81">
        <v>726515.55999999982</v>
      </c>
      <c r="AI29" s="81">
        <v>587469.22</v>
      </c>
      <c r="AJ29" s="81">
        <v>1728416.64</v>
      </c>
      <c r="AK29" s="82">
        <v>3042401.42</v>
      </c>
      <c r="AM29" s="74" t="str">
        <f t="shared" si="3"/>
        <v>OFT</v>
      </c>
      <c r="AN29" s="74" t="str">
        <f t="shared" si="4"/>
        <v>CHBP</v>
      </c>
      <c r="AO29" s="74" t="str">
        <f t="shared" si="5"/>
        <v>WPW</v>
      </c>
      <c r="AP29" s="82"/>
    </row>
    <row r="30" spans="2:42" x14ac:dyDescent="0.3">
      <c r="B30" s="74" t="s">
        <v>82</v>
      </c>
      <c r="C30" s="74" t="s">
        <v>499</v>
      </c>
      <c r="D30" s="74" t="s">
        <v>500</v>
      </c>
      <c r="E30" s="74" t="s">
        <v>146</v>
      </c>
      <c r="F30" s="74" t="s">
        <v>583</v>
      </c>
      <c r="G30" s="81">
        <v>294299.48107885203</v>
      </c>
      <c r="H30" s="81">
        <v>0</v>
      </c>
      <c r="I30" s="81">
        <v>0</v>
      </c>
      <c r="J30" s="81">
        <v>0</v>
      </c>
      <c r="K30" s="82">
        <f t="shared" si="0"/>
        <v>294299.48107885203</v>
      </c>
      <c r="L30" s="81">
        <v>282275.62956827029</v>
      </c>
      <c r="M30" s="81">
        <v>0</v>
      </c>
      <c r="N30" s="81">
        <v>0</v>
      </c>
      <c r="O30" s="81">
        <v>0</v>
      </c>
      <c r="P30" s="82">
        <f t="shared" si="1"/>
        <v>282275.62956827029</v>
      </c>
      <c r="Q30" s="81">
        <v>314597.03999999992</v>
      </c>
      <c r="R30" s="81">
        <v>0</v>
      </c>
      <c r="S30" s="81">
        <v>0</v>
      </c>
      <c r="T30" s="81">
        <v>0</v>
      </c>
      <c r="U30" s="82">
        <f t="shared" si="2"/>
        <v>314597.03999999992</v>
      </c>
      <c r="V30" s="81">
        <v>328039.48</v>
      </c>
      <c r="W30" s="81">
        <v>0</v>
      </c>
      <c r="X30" s="81">
        <v>0</v>
      </c>
      <c r="Y30" s="82">
        <v>328039.48</v>
      </c>
      <c r="Z30" s="81">
        <v>356303.47</v>
      </c>
      <c r="AA30" s="81">
        <v>0</v>
      </c>
      <c r="AB30" s="81">
        <v>0</v>
      </c>
      <c r="AC30" s="82">
        <v>356303.47</v>
      </c>
      <c r="AD30" s="81">
        <v>370972.32</v>
      </c>
      <c r="AE30" s="81">
        <v>0</v>
      </c>
      <c r="AF30" s="81">
        <v>0</v>
      </c>
      <c r="AG30" s="82">
        <v>370972.32</v>
      </c>
      <c r="AH30" s="81">
        <v>375886.7300000001</v>
      </c>
      <c r="AI30" s="81">
        <v>0</v>
      </c>
      <c r="AJ30" s="81">
        <v>0</v>
      </c>
      <c r="AK30" s="82">
        <v>375886.7300000001</v>
      </c>
      <c r="AM30" s="74" t="str">
        <f t="shared" si="3"/>
        <v/>
      </c>
      <c r="AN30" s="74" t="str">
        <f t="shared" si="4"/>
        <v>CHBP</v>
      </c>
      <c r="AO30" s="74" t="str">
        <f t="shared" si="5"/>
        <v>WPW</v>
      </c>
      <c r="AP30" s="82"/>
    </row>
    <row r="31" spans="2:42" x14ac:dyDescent="0.3">
      <c r="B31" s="74" t="s">
        <v>122</v>
      </c>
      <c r="C31" s="74" t="s">
        <v>525</v>
      </c>
      <c r="D31" s="74" t="s">
        <v>584</v>
      </c>
      <c r="E31" s="74" t="s">
        <v>146</v>
      </c>
      <c r="F31" s="74" t="s">
        <v>583</v>
      </c>
      <c r="G31" s="81">
        <v>0</v>
      </c>
      <c r="H31" s="81">
        <v>0</v>
      </c>
      <c r="I31" s="81">
        <v>0</v>
      </c>
      <c r="J31" s="81">
        <v>0</v>
      </c>
      <c r="K31" s="82">
        <f t="shared" si="0"/>
        <v>0</v>
      </c>
      <c r="L31" s="81">
        <v>0</v>
      </c>
      <c r="M31" s="81">
        <v>0</v>
      </c>
      <c r="N31" s="81">
        <v>0</v>
      </c>
      <c r="O31" s="81">
        <v>109.27</v>
      </c>
      <c r="P31" s="82">
        <f t="shared" si="1"/>
        <v>109.27</v>
      </c>
      <c r="Q31" s="81">
        <v>0</v>
      </c>
      <c r="R31" s="81">
        <v>0</v>
      </c>
      <c r="S31" s="81">
        <v>0</v>
      </c>
      <c r="T31" s="81">
        <v>75.099999999999994</v>
      </c>
      <c r="U31" s="82">
        <f t="shared" si="2"/>
        <v>75.099999999999994</v>
      </c>
      <c r="V31" s="81">
        <v>0</v>
      </c>
      <c r="W31" s="81">
        <v>0</v>
      </c>
      <c r="X31" s="81">
        <v>0</v>
      </c>
      <c r="Y31" s="82">
        <v>0</v>
      </c>
      <c r="Z31" s="81">
        <v>0</v>
      </c>
      <c r="AA31" s="81">
        <v>0</v>
      </c>
      <c r="AB31" s="81">
        <v>0</v>
      </c>
      <c r="AC31" s="82">
        <v>0</v>
      </c>
      <c r="AD31" s="81">
        <v>0</v>
      </c>
      <c r="AE31" s="81">
        <v>0</v>
      </c>
      <c r="AF31" s="81">
        <v>0</v>
      </c>
      <c r="AG31" s="82">
        <v>0</v>
      </c>
      <c r="AH31" s="81">
        <v>0</v>
      </c>
      <c r="AI31" s="81">
        <v>0</v>
      </c>
      <c r="AJ31" s="81">
        <v>0</v>
      </c>
      <c r="AK31" s="82">
        <v>0</v>
      </c>
      <c r="AM31" s="74" t="str">
        <f t="shared" si="3"/>
        <v/>
      </c>
      <c r="AN31" s="74" t="str">
        <f t="shared" si="4"/>
        <v>CHHE</v>
      </c>
      <c r="AO31" s="74" t="str">
        <f t="shared" si="5"/>
        <v>All locations</v>
      </c>
      <c r="AP31" s="82"/>
    </row>
    <row r="32" spans="2:42" x14ac:dyDescent="0.3">
      <c r="B32" s="74" t="s">
        <v>122</v>
      </c>
      <c r="C32" s="74" t="s">
        <v>353</v>
      </c>
      <c r="D32" s="74" t="s">
        <v>354</v>
      </c>
      <c r="E32" s="74" t="s">
        <v>142</v>
      </c>
      <c r="F32" s="74" t="s">
        <v>143</v>
      </c>
      <c r="G32" s="81">
        <v>0</v>
      </c>
      <c r="H32" s="81">
        <v>0</v>
      </c>
      <c r="I32" s="81">
        <v>0</v>
      </c>
      <c r="J32" s="81">
        <v>0</v>
      </c>
      <c r="K32" s="82">
        <f t="shared" si="0"/>
        <v>0</v>
      </c>
      <c r="L32" s="81">
        <v>162625.75968189022</v>
      </c>
      <c r="M32" s="81">
        <v>101151.43</v>
      </c>
      <c r="N32" s="81">
        <v>0</v>
      </c>
      <c r="O32" s="81">
        <v>0</v>
      </c>
      <c r="P32" s="82">
        <f t="shared" si="1"/>
        <v>263777.18968189019</v>
      </c>
      <c r="Q32" s="81">
        <v>188594.56</v>
      </c>
      <c r="R32" s="81">
        <v>174857.16</v>
      </c>
      <c r="S32" s="81">
        <v>0</v>
      </c>
      <c r="T32" s="81">
        <v>0</v>
      </c>
      <c r="U32" s="82">
        <f t="shared" si="2"/>
        <v>363451.72</v>
      </c>
      <c r="V32" s="81">
        <v>197923.69</v>
      </c>
      <c r="W32" s="81">
        <v>184903.06</v>
      </c>
      <c r="X32" s="81">
        <v>0</v>
      </c>
      <c r="Y32" s="82">
        <v>382826.75</v>
      </c>
      <c r="Z32" s="81">
        <v>236635.54</v>
      </c>
      <c r="AA32" s="81">
        <v>168958.92</v>
      </c>
      <c r="AB32" s="81">
        <v>0</v>
      </c>
      <c r="AC32" s="82">
        <v>405594.46</v>
      </c>
      <c r="AD32" s="81">
        <v>266736.01</v>
      </c>
      <c r="AE32" s="81">
        <v>180569.44</v>
      </c>
      <c r="AF32" s="81">
        <v>0</v>
      </c>
      <c r="AG32" s="82">
        <v>447305.45</v>
      </c>
      <c r="AH32" s="81">
        <v>330783.62</v>
      </c>
      <c r="AI32" s="81">
        <v>183083.54</v>
      </c>
      <c r="AJ32" s="81">
        <v>0</v>
      </c>
      <c r="AK32" s="82">
        <v>513867.16000000003</v>
      </c>
      <c r="AM32" s="74" t="str">
        <f t="shared" si="3"/>
        <v>OFT</v>
      </c>
      <c r="AN32" s="74" t="str">
        <f t="shared" si="4"/>
        <v>CHHE</v>
      </c>
      <c r="AO32" s="74" t="str">
        <f t="shared" si="5"/>
        <v>KAW</v>
      </c>
      <c r="AP32" s="82"/>
    </row>
    <row r="33" spans="2:42" x14ac:dyDescent="0.3">
      <c r="B33" s="74" t="s">
        <v>122</v>
      </c>
      <c r="C33" s="74" t="s">
        <v>353</v>
      </c>
      <c r="D33" s="74" t="s">
        <v>354</v>
      </c>
      <c r="E33" s="74" t="s">
        <v>144</v>
      </c>
      <c r="F33" s="74" t="s">
        <v>145</v>
      </c>
      <c r="G33" s="81">
        <v>0</v>
      </c>
      <c r="H33" s="81">
        <v>0</v>
      </c>
      <c r="I33" s="81">
        <v>0</v>
      </c>
      <c r="J33" s="81">
        <v>0</v>
      </c>
      <c r="K33" s="82">
        <f t="shared" si="0"/>
        <v>0</v>
      </c>
      <c r="L33" s="81">
        <v>54696.285442400302</v>
      </c>
      <c r="M33" s="81">
        <v>583635.94999999995</v>
      </c>
      <c r="N33" s="81">
        <v>0</v>
      </c>
      <c r="O33" s="81">
        <v>0</v>
      </c>
      <c r="P33" s="82">
        <f t="shared" si="1"/>
        <v>638332.23544240021</v>
      </c>
      <c r="Q33" s="81">
        <v>74302.500000000015</v>
      </c>
      <c r="R33" s="81">
        <v>659740.89</v>
      </c>
      <c r="S33" s="81">
        <v>0</v>
      </c>
      <c r="T33" s="81">
        <v>0</v>
      </c>
      <c r="U33" s="82">
        <f t="shared" si="2"/>
        <v>734043.39</v>
      </c>
      <c r="V33" s="81">
        <v>91734.86000000003</v>
      </c>
      <c r="W33" s="81">
        <v>697644.34</v>
      </c>
      <c r="X33" s="81">
        <v>0</v>
      </c>
      <c r="Y33" s="82">
        <v>789379.2</v>
      </c>
      <c r="Z33" s="81">
        <v>130589.83</v>
      </c>
      <c r="AA33" s="81">
        <v>637486.67000000004</v>
      </c>
      <c r="AB33" s="81">
        <v>0</v>
      </c>
      <c r="AC33" s="82">
        <v>768076.5</v>
      </c>
      <c r="AD33" s="81">
        <v>168788.77999999997</v>
      </c>
      <c r="AE33" s="81">
        <v>681293.49</v>
      </c>
      <c r="AF33" s="81">
        <v>0</v>
      </c>
      <c r="AG33" s="82">
        <v>850082.27</v>
      </c>
      <c r="AH33" s="81">
        <v>274087.69999999995</v>
      </c>
      <c r="AI33" s="81">
        <v>690779.27</v>
      </c>
      <c r="AJ33" s="81">
        <v>0</v>
      </c>
      <c r="AK33" s="82">
        <v>964866.97</v>
      </c>
      <c r="AM33" s="74" t="str">
        <f t="shared" si="3"/>
        <v>INJ</v>
      </c>
      <c r="AN33" s="74" t="str">
        <f t="shared" si="4"/>
        <v>CHHE</v>
      </c>
      <c r="AO33" s="74" t="str">
        <f t="shared" si="5"/>
        <v>KAW</v>
      </c>
      <c r="AP33" s="82"/>
    </row>
    <row r="34" spans="2:42" x14ac:dyDescent="0.3">
      <c r="B34" s="74" t="s">
        <v>86</v>
      </c>
      <c r="C34" s="74" t="s">
        <v>525</v>
      </c>
      <c r="D34" s="74" t="s">
        <v>529</v>
      </c>
      <c r="E34" s="74" t="s">
        <v>146</v>
      </c>
      <c r="F34" s="74" t="s">
        <v>583</v>
      </c>
      <c r="G34" s="81">
        <v>0</v>
      </c>
      <c r="H34" s="81">
        <v>0</v>
      </c>
      <c r="I34" s="81">
        <v>0</v>
      </c>
      <c r="J34" s="81">
        <v>39772.160000000003</v>
      </c>
      <c r="K34" s="82">
        <f t="shared" si="0"/>
        <v>39772.160000000003</v>
      </c>
      <c r="L34" s="81">
        <v>0</v>
      </c>
      <c r="M34" s="81">
        <v>0</v>
      </c>
      <c r="N34" s="81">
        <v>0</v>
      </c>
      <c r="O34" s="81">
        <v>8728</v>
      </c>
      <c r="P34" s="82">
        <f t="shared" si="1"/>
        <v>8728</v>
      </c>
      <c r="Q34" s="81">
        <v>0</v>
      </c>
      <c r="R34" s="81">
        <v>0</v>
      </c>
      <c r="S34" s="81">
        <v>0</v>
      </c>
      <c r="T34" s="81">
        <v>6697.27</v>
      </c>
      <c r="U34" s="82">
        <f t="shared" si="2"/>
        <v>6697.27</v>
      </c>
      <c r="V34" s="81">
        <v>0</v>
      </c>
      <c r="W34" s="81">
        <v>0</v>
      </c>
      <c r="X34" s="81">
        <v>0</v>
      </c>
      <c r="Y34" s="82">
        <v>0</v>
      </c>
      <c r="Z34" s="81">
        <v>0</v>
      </c>
      <c r="AA34" s="81">
        <v>0</v>
      </c>
      <c r="AB34" s="81">
        <v>0</v>
      </c>
      <c r="AC34" s="82">
        <v>0</v>
      </c>
      <c r="AD34" s="81">
        <v>0</v>
      </c>
      <c r="AE34" s="81">
        <v>0</v>
      </c>
      <c r="AF34" s="81">
        <v>0</v>
      </c>
      <c r="AG34" s="82">
        <v>0</v>
      </c>
      <c r="AH34" s="81">
        <v>0</v>
      </c>
      <c r="AI34" s="81">
        <v>0</v>
      </c>
      <c r="AJ34" s="81">
        <v>0</v>
      </c>
      <c r="AK34" s="82">
        <v>0</v>
      </c>
      <c r="AM34" s="74" t="str">
        <f t="shared" si="3"/>
        <v/>
      </c>
      <c r="AN34" s="74" t="str">
        <f t="shared" si="4"/>
        <v>COUP</v>
      </c>
      <c r="AO34" s="74" t="str">
        <f t="shared" si="5"/>
        <v>All locations</v>
      </c>
      <c r="AP34" s="82"/>
    </row>
    <row r="35" spans="2:42" x14ac:dyDescent="0.3">
      <c r="B35" s="74" t="s">
        <v>86</v>
      </c>
      <c r="C35" s="74" t="s">
        <v>479</v>
      </c>
      <c r="D35" s="74" t="s">
        <v>480</v>
      </c>
      <c r="E35" s="74" t="s">
        <v>142</v>
      </c>
      <c r="F35" s="74" t="s">
        <v>143</v>
      </c>
      <c r="G35" s="81">
        <v>513852.82473988627</v>
      </c>
      <c r="H35" s="81">
        <v>527177.32999999996</v>
      </c>
      <c r="I35" s="81">
        <v>4902337.4000000004</v>
      </c>
      <c r="J35" s="81">
        <v>0</v>
      </c>
      <c r="K35" s="82">
        <f t="shared" si="0"/>
        <v>5943367.5547398869</v>
      </c>
      <c r="L35" s="81">
        <v>690322.9710652947</v>
      </c>
      <c r="M35" s="81">
        <v>368808.68</v>
      </c>
      <c r="N35" s="81">
        <v>5200154.47</v>
      </c>
      <c r="O35" s="81">
        <v>0</v>
      </c>
      <c r="P35" s="82">
        <f t="shared" si="1"/>
        <v>6259286.1210652944</v>
      </c>
      <c r="Q35" s="81">
        <v>934211.42</v>
      </c>
      <c r="R35" s="81">
        <v>185794.38</v>
      </c>
      <c r="S35" s="81">
        <v>6284325.9900000002</v>
      </c>
      <c r="T35" s="81">
        <v>0</v>
      </c>
      <c r="U35" s="82">
        <f t="shared" si="2"/>
        <v>7404331.79</v>
      </c>
      <c r="V35" s="81">
        <v>1043131.4299999998</v>
      </c>
      <c r="W35" s="81">
        <v>196468.64</v>
      </c>
      <c r="X35" s="81">
        <v>7740892.6500000004</v>
      </c>
      <c r="Y35" s="82">
        <v>8980492.7200000007</v>
      </c>
      <c r="Z35" s="81">
        <v>1282917.2600000002</v>
      </c>
      <c r="AA35" s="81">
        <v>179527.21</v>
      </c>
      <c r="AB35" s="81">
        <v>8025660.1399999997</v>
      </c>
      <c r="AC35" s="82">
        <v>9488104.6099999994</v>
      </c>
      <c r="AD35" s="81">
        <v>1514140.6</v>
      </c>
      <c r="AE35" s="81">
        <v>191863.96</v>
      </c>
      <c r="AF35" s="81">
        <v>8120697.6500000004</v>
      </c>
      <c r="AG35" s="82">
        <v>9826702.2100000009</v>
      </c>
      <c r="AH35" s="81">
        <v>1819130.2399999998</v>
      </c>
      <c r="AI35" s="81">
        <v>194535.32</v>
      </c>
      <c r="AJ35" s="81">
        <v>8293462.7199999997</v>
      </c>
      <c r="AK35" s="82">
        <v>10307128.279999999</v>
      </c>
      <c r="AM35" s="74" t="str">
        <f t="shared" si="3"/>
        <v>OFT</v>
      </c>
      <c r="AN35" s="74" t="str">
        <f t="shared" si="4"/>
        <v>COUP</v>
      </c>
      <c r="AO35" s="74" t="str">
        <f t="shared" si="5"/>
        <v>BOB</v>
      </c>
      <c r="AP35" s="82"/>
    </row>
    <row r="36" spans="2:42" x14ac:dyDescent="0.3">
      <c r="B36" s="74" t="s">
        <v>86</v>
      </c>
      <c r="C36" s="74" t="s">
        <v>479</v>
      </c>
      <c r="D36" s="74" t="s">
        <v>480</v>
      </c>
      <c r="E36" s="74" t="s">
        <v>146</v>
      </c>
      <c r="F36" s="74" t="s">
        <v>583</v>
      </c>
      <c r="G36" s="81">
        <v>2761275.2625436177</v>
      </c>
      <c r="H36" s="81">
        <v>0</v>
      </c>
      <c r="I36" s="81">
        <v>0</v>
      </c>
      <c r="J36" s="81">
        <v>0</v>
      </c>
      <c r="K36" s="82">
        <f t="shared" si="0"/>
        <v>2761275.2625436177</v>
      </c>
      <c r="L36" s="81">
        <v>2714201.9277227907</v>
      </c>
      <c r="M36" s="81">
        <v>0</v>
      </c>
      <c r="N36" s="81">
        <v>0</v>
      </c>
      <c r="O36" s="81">
        <v>0</v>
      </c>
      <c r="P36" s="82">
        <f t="shared" si="1"/>
        <v>2714201.9277227907</v>
      </c>
      <c r="Q36" s="81">
        <v>2876673.6799999992</v>
      </c>
      <c r="R36" s="81">
        <v>0</v>
      </c>
      <c r="S36" s="81">
        <v>0</v>
      </c>
      <c r="T36" s="81">
        <v>0</v>
      </c>
      <c r="U36" s="82">
        <f t="shared" si="2"/>
        <v>2876673.6799999992</v>
      </c>
      <c r="V36" s="81">
        <v>2923058.4699999997</v>
      </c>
      <c r="W36" s="81">
        <v>0</v>
      </c>
      <c r="X36" s="81">
        <v>0</v>
      </c>
      <c r="Y36" s="82">
        <v>2923058.4699999997</v>
      </c>
      <c r="Z36" s="81">
        <v>3054128.43</v>
      </c>
      <c r="AA36" s="81">
        <v>0</v>
      </c>
      <c r="AB36" s="81">
        <v>0</v>
      </c>
      <c r="AC36" s="82">
        <v>3054128.43</v>
      </c>
      <c r="AD36" s="81">
        <v>3133221.75</v>
      </c>
      <c r="AE36" s="81">
        <v>0</v>
      </c>
      <c r="AF36" s="81">
        <v>0</v>
      </c>
      <c r="AG36" s="82">
        <v>3133221.75</v>
      </c>
      <c r="AH36" s="81">
        <v>3165691.28</v>
      </c>
      <c r="AI36" s="81">
        <v>0</v>
      </c>
      <c r="AJ36" s="81">
        <v>0</v>
      </c>
      <c r="AK36" s="82">
        <v>3165691.28</v>
      </c>
      <c r="AM36" s="74" t="str">
        <f t="shared" si="3"/>
        <v/>
      </c>
      <c r="AN36" s="74" t="str">
        <f t="shared" si="4"/>
        <v>COUP</v>
      </c>
      <c r="AO36" s="74" t="str">
        <f t="shared" si="5"/>
        <v>BOB</v>
      </c>
      <c r="AP36" s="82"/>
    </row>
    <row r="37" spans="2:42" x14ac:dyDescent="0.3">
      <c r="B37" s="74" t="s">
        <v>86</v>
      </c>
      <c r="C37" s="74" t="s">
        <v>355</v>
      </c>
      <c r="D37" s="74" t="s">
        <v>481</v>
      </c>
      <c r="E37" s="74" t="s">
        <v>142</v>
      </c>
      <c r="F37" s="74" t="s">
        <v>143</v>
      </c>
      <c r="G37" s="81">
        <v>107179.24496015115</v>
      </c>
      <c r="H37" s="81">
        <v>638034.12</v>
      </c>
      <c r="I37" s="81">
        <v>1815954.22</v>
      </c>
      <c r="J37" s="81">
        <v>0</v>
      </c>
      <c r="K37" s="82">
        <f t="shared" si="0"/>
        <v>2561167.584960151</v>
      </c>
      <c r="L37" s="81">
        <v>158403.56359538724</v>
      </c>
      <c r="M37" s="81">
        <v>758046.67</v>
      </c>
      <c r="N37" s="81">
        <v>1867193.27</v>
      </c>
      <c r="O37" s="81">
        <v>0</v>
      </c>
      <c r="P37" s="82">
        <f t="shared" si="1"/>
        <v>2783643.5035953876</v>
      </c>
      <c r="Q37" s="81">
        <v>235186.39</v>
      </c>
      <c r="R37" s="81">
        <v>820908.27</v>
      </c>
      <c r="S37" s="81">
        <v>2176055.31</v>
      </c>
      <c r="T37" s="81">
        <v>0</v>
      </c>
      <c r="U37" s="82">
        <f t="shared" si="2"/>
        <v>3232149.97</v>
      </c>
      <c r="V37" s="81">
        <v>296335.21999999997</v>
      </c>
      <c r="W37" s="81">
        <v>868071.12</v>
      </c>
      <c r="X37" s="81">
        <v>2680416.42</v>
      </c>
      <c r="Y37" s="82">
        <v>3844822.76</v>
      </c>
      <c r="Z37" s="81">
        <v>394419.48999999993</v>
      </c>
      <c r="AA37" s="81">
        <v>793217.59</v>
      </c>
      <c r="AB37" s="81">
        <v>2779022.03</v>
      </c>
      <c r="AC37" s="82">
        <v>3966659.1099999994</v>
      </c>
      <c r="AD37" s="81">
        <v>499844.59</v>
      </c>
      <c r="AE37" s="81">
        <v>847725.93</v>
      </c>
      <c r="AF37" s="81">
        <v>2811930.39</v>
      </c>
      <c r="AG37" s="82">
        <v>4159500.91</v>
      </c>
      <c r="AH37" s="81">
        <v>624396.37999999977</v>
      </c>
      <c r="AI37" s="81">
        <v>859528.98</v>
      </c>
      <c r="AJ37" s="81">
        <v>2871753.25</v>
      </c>
      <c r="AK37" s="82">
        <v>4355678.6099999994</v>
      </c>
      <c r="AM37" s="74" t="str">
        <f t="shared" si="3"/>
        <v>OFT</v>
      </c>
      <c r="AN37" s="74" t="str">
        <f t="shared" si="4"/>
        <v>COUP</v>
      </c>
      <c r="AO37" s="74" t="str">
        <f t="shared" si="5"/>
        <v>GLN</v>
      </c>
      <c r="AP37" s="82"/>
    </row>
    <row r="38" spans="2:42" x14ac:dyDescent="0.3">
      <c r="B38" s="74" t="s">
        <v>86</v>
      </c>
      <c r="C38" s="74" t="s">
        <v>355</v>
      </c>
      <c r="D38" s="74" t="s">
        <v>481</v>
      </c>
      <c r="E38" s="74" t="s">
        <v>146</v>
      </c>
      <c r="F38" s="74" t="s">
        <v>583</v>
      </c>
      <c r="G38" s="81">
        <v>563384.71973831963</v>
      </c>
      <c r="H38" s="81">
        <v>0</v>
      </c>
      <c r="I38" s="81">
        <v>0</v>
      </c>
      <c r="J38" s="81">
        <v>0</v>
      </c>
      <c r="K38" s="82">
        <f t="shared" si="0"/>
        <v>563384.71973831963</v>
      </c>
      <c r="L38" s="81">
        <v>572795.56336142786</v>
      </c>
      <c r="M38" s="81">
        <v>0</v>
      </c>
      <c r="N38" s="81">
        <v>0</v>
      </c>
      <c r="O38" s="81">
        <v>0</v>
      </c>
      <c r="P38" s="82">
        <f t="shared" si="1"/>
        <v>572795.56336142786</v>
      </c>
      <c r="Q38" s="81">
        <v>621636.58000000007</v>
      </c>
      <c r="R38" s="81">
        <v>0</v>
      </c>
      <c r="S38" s="81">
        <v>0</v>
      </c>
      <c r="T38" s="81">
        <v>0</v>
      </c>
      <c r="U38" s="82">
        <f t="shared" si="2"/>
        <v>621636.58000000007</v>
      </c>
      <c r="V38" s="81">
        <v>631250.29999999993</v>
      </c>
      <c r="W38" s="81">
        <v>0</v>
      </c>
      <c r="X38" s="81">
        <v>0</v>
      </c>
      <c r="Y38" s="82">
        <v>631250.29999999993</v>
      </c>
      <c r="Z38" s="81">
        <v>676663.85000000009</v>
      </c>
      <c r="AA38" s="81">
        <v>0</v>
      </c>
      <c r="AB38" s="81">
        <v>0</v>
      </c>
      <c r="AC38" s="82">
        <v>676663.85000000009</v>
      </c>
      <c r="AD38" s="81">
        <v>700680.7</v>
      </c>
      <c r="AE38" s="81">
        <v>0</v>
      </c>
      <c r="AF38" s="81">
        <v>0</v>
      </c>
      <c r="AG38" s="82">
        <v>700680.7</v>
      </c>
      <c r="AH38" s="81">
        <v>710311.17</v>
      </c>
      <c r="AI38" s="81">
        <v>0</v>
      </c>
      <c r="AJ38" s="81">
        <v>0</v>
      </c>
      <c r="AK38" s="82">
        <v>710311.17</v>
      </c>
      <c r="AM38" s="74" t="str">
        <f t="shared" si="3"/>
        <v/>
      </c>
      <c r="AN38" s="74" t="str">
        <f t="shared" si="4"/>
        <v>COUP</v>
      </c>
      <c r="AO38" s="74" t="str">
        <f t="shared" si="5"/>
        <v>GLN</v>
      </c>
      <c r="AP38" s="82"/>
    </row>
    <row r="39" spans="2:42" x14ac:dyDescent="0.3">
      <c r="B39" s="74" t="s">
        <v>84</v>
      </c>
      <c r="C39" s="74" t="s">
        <v>525</v>
      </c>
      <c r="D39" s="74" t="s">
        <v>530</v>
      </c>
      <c r="E39" s="74" t="s">
        <v>146</v>
      </c>
      <c r="F39" s="74" t="s">
        <v>583</v>
      </c>
      <c r="G39" s="81">
        <v>0</v>
      </c>
      <c r="H39" s="81">
        <v>0</v>
      </c>
      <c r="I39" s="81">
        <v>0</v>
      </c>
      <c r="J39" s="81">
        <v>89740.69</v>
      </c>
      <c r="K39" s="82">
        <f t="shared" si="0"/>
        <v>89740.69</v>
      </c>
      <c r="L39" s="81">
        <v>0</v>
      </c>
      <c r="M39" s="81">
        <v>0</v>
      </c>
      <c r="N39" s="81">
        <v>0</v>
      </c>
      <c r="O39" s="81">
        <v>17974.2</v>
      </c>
      <c r="P39" s="82">
        <f t="shared" si="1"/>
        <v>17974.2</v>
      </c>
      <c r="Q39" s="81">
        <v>0</v>
      </c>
      <c r="R39" s="81">
        <v>0</v>
      </c>
      <c r="S39" s="81">
        <v>0</v>
      </c>
      <c r="T39" s="81">
        <v>12469.77</v>
      </c>
      <c r="U39" s="82">
        <f t="shared" si="2"/>
        <v>12469.77</v>
      </c>
      <c r="V39" s="81">
        <v>0</v>
      </c>
      <c r="W39" s="81">
        <v>0</v>
      </c>
      <c r="X39" s="81">
        <v>0</v>
      </c>
      <c r="Y39" s="82">
        <v>0</v>
      </c>
      <c r="Z39" s="81">
        <v>0</v>
      </c>
      <c r="AA39" s="81">
        <v>0</v>
      </c>
      <c r="AB39" s="81">
        <v>0</v>
      </c>
      <c r="AC39" s="82">
        <v>0</v>
      </c>
      <c r="AD39" s="81">
        <v>0</v>
      </c>
      <c r="AE39" s="81">
        <v>0</v>
      </c>
      <c r="AF39" s="81">
        <v>0</v>
      </c>
      <c r="AG39" s="82">
        <v>0</v>
      </c>
      <c r="AH39" s="81">
        <v>0</v>
      </c>
      <c r="AI39" s="81">
        <v>0</v>
      </c>
      <c r="AJ39" s="81">
        <v>0</v>
      </c>
      <c r="AK39" s="82">
        <v>0</v>
      </c>
      <c r="AM39" s="74" t="str">
        <f t="shared" si="3"/>
        <v/>
      </c>
      <c r="AN39" s="74" t="str">
        <f t="shared" si="4"/>
        <v>CTCT</v>
      </c>
      <c r="AO39" s="74" t="str">
        <f t="shared" si="5"/>
        <v>All locations</v>
      </c>
      <c r="AP39" s="82"/>
    </row>
    <row r="40" spans="2:42" x14ac:dyDescent="0.3">
      <c r="B40" s="74" t="s">
        <v>84</v>
      </c>
      <c r="C40" s="74" t="s">
        <v>482</v>
      </c>
      <c r="D40" s="74" t="s">
        <v>483</v>
      </c>
      <c r="E40" s="74" t="s">
        <v>142</v>
      </c>
      <c r="F40" s="74" t="s">
        <v>143</v>
      </c>
      <c r="G40" s="81">
        <v>67.02133442913248</v>
      </c>
      <c r="H40" s="81">
        <v>4114.2299999999996</v>
      </c>
      <c r="I40" s="81">
        <v>348103.85</v>
      </c>
      <c r="J40" s="81">
        <v>0</v>
      </c>
      <c r="K40" s="82">
        <f t="shared" si="0"/>
        <v>352285.10133442911</v>
      </c>
      <c r="L40" s="81">
        <v>93.63772087127704</v>
      </c>
      <c r="M40" s="81">
        <v>2859.76</v>
      </c>
      <c r="N40" s="81">
        <v>352179.83</v>
      </c>
      <c r="O40" s="81">
        <v>0</v>
      </c>
      <c r="P40" s="82">
        <f t="shared" si="1"/>
        <v>355133.22772087128</v>
      </c>
      <c r="Q40" s="81">
        <v>140.85000000000002</v>
      </c>
      <c r="R40" s="81">
        <v>5323.89</v>
      </c>
      <c r="S40" s="81">
        <v>377589.06</v>
      </c>
      <c r="T40" s="81">
        <v>0</v>
      </c>
      <c r="U40" s="82">
        <f t="shared" si="2"/>
        <v>383053.8</v>
      </c>
      <c r="V40" s="81">
        <v>180.63</v>
      </c>
      <c r="W40" s="81">
        <v>5629.76</v>
      </c>
      <c r="X40" s="81">
        <v>465105.79</v>
      </c>
      <c r="Y40" s="82">
        <v>470916.18</v>
      </c>
      <c r="Z40" s="81">
        <v>263.23</v>
      </c>
      <c r="AA40" s="81">
        <v>5144.3100000000004</v>
      </c>
      <c r="AB40" s="81">
        <v>482215.83</v>
      </c>
      <c r="AC40" s="82">
        <v>487623.37</v>
      </c>
      <c r="AD40" s="81">
        <v>371.43</v>
      </c>
      <c r="AE40" s="81">
        <v>5497.81</v>
      </c>
      <c r="AF40" s="81">
        <v>487926.09</v>
      </c>
      <c r="AG40" s="82">
        <v>493795.33</v>
      </c>
      <c r="AH40" s="81">
        <v>456.57</v>
      </c>
      <c r="AI40" s="81">
        <v>5574.36</v>
      </c>
      <c r="AJ40" s="81">
        <v>498306.55</v>
      </c>
      <c r="AK40" s="82">
        <v>504337.48</v>
      </c>
      <c r="AM40" s="74" t="str">
        <f t="shared" si="3"/>
        <v>OFT</v>
      </c>
      <c r="AN40" s="74" t="str">
        <f t="shared" si="4"/>
        <v>CTCT</v>
      </c>
      <c r="AO40" s="74" t="str">
        <f t="shared" si="5"/>
        <v>CYD</v>
      </c>
      <c r="AP40" s="82"/>
    </row>
    <row r="41" spans="2:42" x14ac:dyDescent="0.3">
      <c r="B41" s="74" t="s">
        <v>84</v>
      </c>
      <c r="C41" s="74" t="s">
        <v>482</v>
      </c>
      <c r="D41" s="74" t="s">
        <v>483</v>
      </c>
      <c r="E41" s="74" t="s">
        <v>146</v>
      </c>
      <c r="F41" s="74" t="s">
        <v>583</v>
      </c>
      <c r="G41" s="81">
        <v>9211679.7669248059</v>
      </c>
      <c r="H41" s="81">
        <v>0</v>
      </c>
      <c r="I41" s="81">
        <v>0</v>
      </c>
      <c r="J41" s="81">
        <v>0</v>
      </c>
      <c r="K41" s="82">
        <f t="shared" si="0"/>
        <v>9211679.7669248059</v>
      </c>
      <c r="L41" s="81">
        <v>8491353.1378295328</v>
      </c>
      <c r="M41" s="81">
        <v>0</v>
      </c>
      <c r="N41" s="81">
        <v>0</v>
      </c>
      <c r="O41" s="81">
        <v>0</v>
      </c>
      <c r="P41" s="82">
        <f t="shared" si="1"/>
        <v>8491353.1378295328</v>
      </c>
      <c r="Q41" s="81">
        <v>8845641.4700000007</v>
      </c>
      <c r="R41" s="81">
        <v>0</v>
      </c>
      <c r="S41" s="81">
        <v>0</v>
      </c>
      <c r="T41" s="81">
        <v>0</v>
      </c>
      <c r="U41" s="82">
        <f t="shared" si="2"/>
        <v>8845641.4700000007</v>
      </c>
      <c r="V41" s="81">
        <v>9217375.6100000013</v>
      </c>
      <c r="W41" s="81">
        <v>0</v>
      </c>
      <c r="X41" s="81">
        <v>0</v>
      </c>
      <c r="Y41" s="82">
        <v>9217375.6100000013</v>
      </c>
      <c r="Z41" s="81">
        <v>9370553.8600000031</v>
      </c>
      <c r="AA41" s="81">
        <v>0</v>
      </c>
      <c r="AB41" s="81">
        <v>0</v>
      </c>
      <c r="AC41" s="82">
        <v>9370553.8600000031</v>
      </c>
      <c r="AD41" s="81">
        <v>9508240.3399999999</v>
      </c>
      <c r="AE41" s="81">
        <v>0</v>
      </c>
      <c r="AF41" s="81">
        <v>0</v>
      </c>
      <c r="AG41" s="82">
        <v>9508240.3399999999</v>
      </c>
      <c r="AH41" s="81">
        <v>9560661.75</v>
      </c>
      <c r="AI41" s="81">
        <v>0</v>
      </c>
      <c r="AJ41" s="81">
        <v>0</v>
      </c>
      <c r="AK41" s="82">
        <v>9560661.75</v>
      </c>
      <c r="AM41" s="74" t="str">
        <f t="shared" si="3"/>
        <v/>
      </c>
      <c r="AN41" s="74" t="str">
        <f t="shared" si="4"/>
        <v>CTCT</v>
      </c>
      <c r="AO41" s="74" t="str">
        <f t="shared" si="5"/>
        <v>CYD</v>
      </c>
      <c r="AP41" s="82"/>
    </row>
    <row r="42" spans="2:42" x14ac:dyDescent="0.3">
      <c r="B42" s="74" t="s">
        <v>84</v>
      </c>
      <c r="C42" s="74" t="s">
        <v>482</v>
      </c>
      <c r="D42" s="74" t="s">
        <v>483</v>
      </c>
      <c r="E42" s="74" t="s">
        <v>144</v>
      </c>
      <c r="F42" s="74" t="s">
        <v>145</v>
      </c>
      <c r="G42" s="81">
        <v>564712.46800878097</v>
      </c>
      <c r="H42" s="81">
        <v>403182.45</v>
      </c>
      <c r="I42" s="81">
        <v>0</v>
      </c>
      <c r="J42" s="81">
        <v>0</v>
      </c>
      <c r="K42" s="82">
        <f t="shared" si="0"/>
        <v>967894.91800878104</v>
      </c>
      <c r="L42" s="81">
        <v>777876.45760028623</v>
      </c>
      <c r="M42" s="81">
        <v>411681.22</v>
      </c>
      <c r="N42" s="81">
        <v>0</v>
      </c>
      <c r="O42" s="81">
        <v>0</v>
      </c>
      <c r="P42" s="82">
        <f t="shared" si="1"/>
        <v>1189557.6776002862</v>
      </c>
      <c r="Q42" s="81">
        <v>1122431.8</v>
      </c>
      <c r="R42" s="81">
        <v>506729.25</v>
      </c>
      <c r="S42" s="81">
        <v>0</v>
      </c>
      <c r="T42" s="81">
        <v>0</v>
      </c>
      <c r="U42" s="82">
        <f t="shared" si="2"/>
        <v>1629161.05</v>
      </c>
      <c r="V42" s="81">
        <v>1511189.5399999998</v>
      </c>
      <c r="W42" s="81">
        <v>535841.87</v>
      </c>
      <c r="X42" s="81">
        <v>0</v>
      </c>
      <c r="Y42" s="82">
        <v>2047031.4099999997</v>
      </c>
      <c r="Z42" s="81">
        <v>2217170.7800000003</v>
      </c>
      <c r="AA42" s="81">
        <v>489636.38</v>
      </c>
      <c r="AB42" s="81">
        <v>0</v>
      </c>
      <c r="AC42" s="82">
        <v>2706807.16</v>
      </c>
      <c r="AD42" s="81">
        <v>2946514.81</v>
      </c>
      <c r="AE42" s="81">
        <v>523283.22</v>
      </c>
      <c r="AF42" s="81">
        <v>0</v>
      </c>
      <c r="AG42" s="82">
        <v>3469798.0300000003</v>
      </c>
      <c r="AH42" s="81">
        <v>3968565.32</v>
      </c>
      <c r="AI42" s="81">
        <v>530568.99</v>
      </c>
      <c r="AJ42" s="81">
        <v>0</v>
      </c>
      <c r="AK42" s="82">
        <v>4499134.3099999996</v>
      </c>
      <c r="AM42" s="74" t="str">
        <f t="shared" si="3"/>
        <v>INJ</v>
      </c>
      <c r="AN42" s="74" t="str">
        <f t="shared" si="4"/>
        <v>CTCT</v>
      </c>
      <c r="AO42" s="74" t="str">
        <f t="shared" si="5"/>
        <v>CYD</v>
      </c>
      <c r="AP42" s="82"/>
    </row>
    <row r="43" spans="2:42" x14ac:dyDescent="0.3">
      <c r="B43" s="74" t="s">
        <v>84</v>
      </c>
      <c r="C43" s="74" t="s">
        <v>484</v>
      </c>
      <c r="D43" s="74" t="s">
        <v>485</v>
      </c>
      <c r="E43" s="74" t="s">
        <v>142</v>
      </c>
      <c r="F43" s="74" t="s">
        <v>143</v>
      </c>
      <c r="G43" s="81">
        <v>257.81172572326807</v>
      </c>
      <c r="H43" s="81">
        <v>131363</v>
      </c>
      <c r="I43" s="81">
        <v>25330.6</v>
      </c>
      <c r="J43" s="81">
        <v>0</v>
      </c>
      <c r="K43" s="82">
        <f t="shared" si="0"/>
        <v>156951.41172572327</v>
      </c>
      <c r="L43" s="81">
        <v>357.74099727605017</v>
      </c>
      <c r="M43" s="81">
        <v>148742.45000000001</v>
      </c>
      <c r="N43" s="81">
        <v>30650.880000000001</v>
      </c>
      <c r="O43" s="81">
        <v>0</v>
      </c>
      <c r="P43" s="82">
        <f t="shared" si="1"/>
        <v>179751.07099727605</v>
      </c>
      <c r="Q43" s="81">
        <v>478.28999999999996</v>
      </c>
      <c r="R43" s="81">
        <v>152347.79999999999</v>
      </c>
      <c r="S43" s="81">
        <v>112102.36</v>
      </c>
      <c r="T43" s="81">
        <v>0</v>
      </c>
      <c r="U43" s="82">
        <f t="shared" si="2"/>
        <v>264928.45</v>
      </c>
      <c r="V43" s="81">
        <v>582.66999999999996</v>
      </c>
      <c r="W43" s="81">
        <v>161100.49</v>
      </c>
      <c r="X43" s="81">
        <v>138085.19</v>
      </c>
      <c r="Y43" s="82">
        <v>299768.34999999998</v>
      </c>
      <c r="Z43" s="81">
        <v>765.51</v>
      </c>
      <c r="AA43" s="81">
        <v>147208.84</v>
      </c>
      <c r="AB43" s="81">
        <v>143164.99</v>
      </c>
      <c r="AC43" s="82">
        <v>291139.33999999997</v>
      </c>
      <c r="AD43" s="81">
        <v>915.73</v>
      </c>
      <c r="AE43" s="81">
        <v>157324.74</v>
      </c>
      <c r="AF43" s="81">
        <v>144860.29999999999</v>
      </c>
      <c r="AG43" s="82">
        <v>303100.77</v>
      </c>
      <c r="AH43" s="81">
        <v>1082.3</v>
      </c>
      <c r="AI43" s="81">
        <v>159515.20000000001</v>
      </c>
      <c r="AJ43" s="81">
        <v>147942.16</v>
      </c>
      <c r="AK43" s="82">
        <v>308539.66000000003</v>
      </c>
      <c r="AM43" s="74" t="str">
        <f t="shared" si="3"/>
        <v>OFT</v>
      </c>
      <c r="AN43" s="74" t="str">
        <f t="shared" si="4"/>
        <v>CTCT</v>
      </c>
      <c r="AO43" s="74" t="str">
        <f t="shared" si="5"/>
        <v>OKI</v>
      </c>
      <c r="AP43" s="82"/>
    </row>
    <row r="44" spans="2:42" x14ac:dyDescent="0.3">
      <c r="B44" s="74" t="s">
        <v>84</v>
      </c>
      <c r="C44" s="74" t="s">
        <v>484</v>
      </c>
      <c r="D44" s="74" t="s">
        <v>485</v>
      </c>
      <c r="E44" s="74" t="s">
        <v>146</v>
      </c>
      <c r="F44" s="74" t="s">
        <v>583</v>
      </c>
      <c r="G44" s="81">
        <v>410197.53635590931</v>
      </c>
      <c r="H44" s="81">
        <v>0</v>
      </c>
      <c r="I44" s="81">
        <v>0</v>
      </c>
      <c r="J44" s="81">
        <v>0</v>
      </c>
      <c r="K44" s="82">
        <f t="shared" si="0"/>
        <v>410197.53635590931</v>
      </c>
      <c r="L44" s="81">
        <v>414202.93422360276</v>
      </c>
      <c r="M44" s="81">
        <v>0</v>
      </c>
      <c r="N44" s="81">
        <v>0</v>
      </c>
      <c r="O44" s="81">
        <v>0</v>
      </c>
      <c r="P44" s="82">
        <f t="shared" si="1"/>
        <v>414202.93422360276</v>
      </c>
      <c r="Q44" s="81">
        <v>425413.35999999993</v>
      </c>
      <c r="R44" s="81">
        <v>0</v>
      </c>
      <c r="S44" s="81">
        <v>0</v>
      </c>
      <c r="T44" s="81">
        <v>0</v>
      </c>
      <c r="U44" s="82">
        <f t="shared" si="2"/>
        <v>425413.35999999993</v>
      </c>
      <c r="V44" s="81">
        <v>425031.23</v>
      </c>
      <c r="W44" s="81">
        <v>0</v>
      </c>
      <c r="X44" s="81">
        <v>0</v>
      </c>
      <c r="Y44" s="82">
        <v>425031.23</v>
      </c>
      <c r="Z44" s="81">
        <v>435336.23</v>
      </c>
      <c r="AA44" s="81">
        <v>0</v>
      </c>
      <c r="AB44" s="81">
        <v>0</v>
      </c>
      <c r="AC44" s="82">
        <v>435336.23</v>
      </c>
      <c r="AD44" s="81">
        <v>443736.06</v>
      </c>
      <c r="AE44" s="81">
        <v>0</v>
      </c>
      <c r="AF44" s="81">
        <v>0</v>
      </c>
      <c r="AG44" s="82">
        <v>443736.06</v>
      </c>
      <c r="AH44" s="81">
        <v>450437.72000000003</v>
      </c>
      <c r="AI44" s="81">
        <v>0</v>
      </c>
      <c r="AJ44" s="81">
        <v>0</v>
      </c>
      <c r="AK44" s="82">
        <v>450437.72000000003</v>
      </c>
      <c r="AM44" s="74" t="str">
        <f t="shared" si="3"/>
        <v/>
      </c>
      <c r="AN44" s="74" t="str">
        <f t="shared" si="4"/>
        <v>CTCT</v>
      </c>
      <c r="AO44" s="74" t="str">
        <f t="shared" si="5"/>
        <v>OKI</v>
      </c>
      <c r="AP44" s="82"/>
    </row>
    <row r="45" spans="2:42" x14ac:dyDescent="0.3">
      <c r="B45" s="74" t="s">
        <v>84</v>
      </c>
      <c r="C45" s="74" t="s">
        <v>484</v>
      </c>
      <c r="D45" s="74" t="s">
        <v>485</v>
      </c>
      <c r="E45" s="74" t="s">
        <v>144</v>
      </c>
      <c r="F45" s="74" t="s">
        <v>145</v>
      </c>
      <c r="G45" s="81">
        <v>180523.25920596434</v>
      </c>
      <c r="H45" s="81">
        <v>1364824.81</v>
      </c>
      <c r="I45" s="81">
        <v>0</v>
      </c>
      <c r="J45" s="81">
        <v>0</v>
      </c>
      <c r="K45" s="82">
        <f t="shared" si="0"/>
        <v>1545348.0692059644</v>
      </c>
      <c r="L45" s="81">
        <v>241338.65160621112</v>
      </c>
      <c r="M45" s="81">
        <v>1384708.68</v>
      </c>
      <c r="N45" s="81">
        <v>0</v>
      </c>
      <c r="O45" s="81">
        <v>0</v>
      </c>
      <c r="P45" s="82">
        <f t="shared" si="1"/>
        <v>1626047.3316062111</v>
      </c>
      <c r="Q45" s="81">
        <v>338276.85000000003</v>
      </c>
      <c r="R45" s="81">
        <v>1758890.9</v>
      </c>
      <c r="S45" s="81">
        <v>0</v>
      </c>
      <c r="T45" s="81">
        <v>0</v>
      </c>
      <c r="U45" s="82">
        <f t="shared" si="2"/>
        <v>2097167.75</v>
      </c>
      <c r="V45" s="81">
        <v>411669.93000000005</v>
      </c>
      <c r="W45" s="81">
        <v>1859942.75</v>
      </c>
      <c r="X45" s="81">
        <v>0</v>
      </c>
      <c r="Y45" s="82">
        <v>2271612.6800000002</v>
      </c>
      <c r="Z45" s="81">
        <v>530091.88000000012</v>
      </c>
      <c r="AA45" s="81">
        <v>1699560.41</v>
      </c>
      <c r="AB45" s="81">
        <v>0</v>
      </c>
      <c r="AC45" s="82">
        <v>2229652.29</v>
      </c>
      <c r="AD45" s="81">
        <v>641615.34000000008</v>
      </c>
      <c r="AE45" s="81">
        <v>1816350.84</v>
      </c>
      <c r="AF45" s="81">
        <v>0</v>
      </c>
      <c r="AG45" s="82">
        <v>2457966.1800000002</v>
      </c>
      <c r="AH45" s="81">
        <v>744503.28999999992</v>
      </c>
      <c r="AI45" s="81">
        <v>1841640.23</v>
      </c>
      <c r="AJ45" s="81">
        <v>0</v>
      </c>
      <c r="AK45" s="82">
        <v>2586143.52</v>
      </c>
      <c r="AM45" s="74" t="str">
        <f t="shared" si="3"/>
        <v>INJ</v>
      </c>
      <c r="AN45" s="74" t="str">
        <f t="shared" si="4"/>
        <v>CTCT</v>
      </c>
      <c r="AO45" s="74" t="str">
        <f t="shared" si="5"/>
        <v>OKI</v>
      </c>
      <c r="AP45" s="82"/>
    </row>
    <row r="46" spans="2:42" x14ac:dyDescent="0.3">
      <c r="B46" s="74" t="s">
        <v>84</v>
      </c>
      <c r="C46" s="74" t="s">
        <v>207</v>
      </c>
      <c r="D46" s="74" t="s">
        <v>486</v>
      </c>
      <c r="E46" s="74" t="s">
        <v>142</v>
      </c>
      <c r="F46" s="74" t="s">
        <v>143</v>
      </c>
      <c r="G46" s="81">
        <v>0</v>
      </c>
      <c r="H46" s="81">
        <v>0</v>
      </c>
      <c r="I46" s="81">
        <v>91087.81</v>
      </c>
      <c r="J46" s="81">
        <v>0</v>
      </c>
      <c r="K46" s="82">
        <f t="shared" si="0"/>
        <v>91087.81</v>
      </c>
      <c r="L46" s="81">
        <v>0</v>
      </c>
      <c r="M46" s="81">
        <v>0</v>
      </c>
      <c r="N46" s="81">
        <v>23201.86</v>
      </c>
      <c r="O46" s="81">
        <v>0</v>
      </c>
      <c r="P46" s="82">
        <f t="shared" si="1"/>
        <v>23201.86</v>
      </c>
      <c r="Q46" s="81">
        <v>0</v>
      </c>
      <c r="R46" s="81">
        <v>0</v>
      </c>
      <c r="S46" s="81">
        <v>0</v>
      </c>
      <c r="T46" s="81">
        <v>0</v>
      </c>
      <c r="U46" s="82">
        <f t="shared" si="2"/>
        <v>0</v>
      </c>
      <c r="V46" s="81">
        <v>0</v>
      </c>
      <c r="W46" s="81">
        <v>0</v>
      </c>
      <c r="X46" s="81">
        <v>0</v>
      </c>
      <c r="Y46" s="82">
        <v>0</v>
      </c>
      <c r="Z46" s="81">
        <v>0</v>
      </c>
      <c r="AA46" s="81">
        <v>0</v>
      </c>
      <c r="AB46" s="81">
        <v>0</v>
      </c>
      <c r="AC46" s="82">
        <v>0</v>
      </c>
      <c r="AD46" s="81">
        <v>0</v>
      </c>
      <c r="AE46" s="81">
        <v>0</v>
      </c>
      <c r="AF46" s="81">
        <v>0</v>
      </c>
      <c r="AG46" s="82">
        <v>0</v>
      </c>
      <c r="AH46" s="81">
        <v>0</v>
      </c>
      <c r="AI46" s="81">
        <v>0</v>
      </c>
      <c r="AJ46" s="81">
        <v>0</v>
      </c>
      <c r="AK46" s="82">
        <v>0</v>
      </c>
      <c r="AM46" s="74" t="str">
        <f t="shared" si="3"/>
        <v>OFT</v>
      </c>
      <c r="AN46" s="74" t="str">
        <f t="shared" si="4"/>
        <v>CTCT</v>
      </c>
      <c r="AO46" s="74" t="str">
        <f t="shared" si="5"/>
        <v>OTA</v>
      </c>
      <c r="AP46" s="82"/>
    </row>
    <row r="47" spans="2:42" x14ac:dyDescent="0.3">
      <c r="B47" s="74" t="s">
        <v>84</v>
      </c>
      <c r="C47" s="74" t="s">
        <v>487</v>
      </c>
      <c r="D47" s="74" t="s">
        <v>488</v>
      </c>
      <c r="E47" s="74" t="s">
        <v>142</v>
      </c>
      <c r="F47" s="74" t="s">
        <v>143</v>
      </c>
      <c r="G47" s="81">
        <v>44.500764289498534</v>
      </c>
      <c r="H47" s="81">
        <v>14368.13</v>
      </c>
      <c r="I47" s="81">
        <v>12921.16</v>
      </c>
      <c r="J47" s="81">
        <v>0</v>
      </c>
      <c r="K47" s="82">
        <f t="shared" si="0"/>
        <v>27333.790764289497</v>
      </c>
      <c r="L47" s="81">
        <v>61.748922677138189</v>
      </c>
      <c r="M47" s="81">
        <v>16454.48</v>
      </c>
      <c r="N47" s="81">
        <v>12089.39</v>
      </c>
      <c r="O47" s="81">
        <v>0</v>
      </c>
      <c r="P47" s="82">
        <f t="shared" si="1"/>
        <v>28605.618922677138</v>
      </c>
      <c r="Q47" s="81">
        <v>82.55</v>
      </c>
      <c r="R47" s="81">
        <v>19939.96</v>
      </c>
      <c r="S47" s="81">
        <v>16248.83</v>
      </c>
      <c r="T47" s="81">
        <v>0</v>
      </c>
      <c r="U47" s="82">
        <f t="shared" si="2"/>
        <v>36271.339999999997</v>
      </c>
      <c r="V47" s="81">
        <v>100.58</v>
      </c>
      <c r="W47" s="81">
        <v>21085.55</v>
      </c>
      <c r="X47" s="81">
        <v>20014.95</v>
      </c>
      <c r="Y47" s="82">
        <v>41201.08</v>
      </c>
      <c r="Z47" s="81">
        <v>132.13000000000002</v>
      </c>
      <c r="AA47" s="81">
        <v>19267.349999999999</v>
      </c>
      <c r="AB47" s="81">
        <v>20751.240000000002</v>
      </c>
      <c r="AC47" s="82">
        <v>40150.720000000001</v>
      </c>
      <c r="AD47" s="81">
        <v>158.07</v>
      </c>
      <c r="AE47" s="81">
        <v>20591.36</v>
      </c>
      <c r="AF47" s="81">
        <v>20996.97</v>
      </c>
      <c r="AG47" s="82">
        <v>41746.400000000001</v>
      </c>
      <c r="AH47" s="81">
        <v>186.8</v>
      </c>
      <c r="AI47" s="81">
        <v>20878.060000000001</v>
      </c>
      <c r="AJ47" s="81">
        <v>21443.68</v>
      </c>
      <c r="AK47" s="82">
        <v>42508.54</v>
      </c>
      <c r="AM47" s="74" t="str">
        <f t="shared" si="3"/>
        <v>OFT</v>
      </c>
      <c r="AN47" s="74" t="str">
        <f t="shared" si="4"/>
        <v>CTCT</v>
      </c>
      <c r="AO47" s="74" t="str">
        <f t="shared" si="5"/>
        <v>PPI</v>
      </c>
      <c r="AP47" s="82"/>
    </row>
    <row r="48" spans="2:42" x14ac:dyDescent="0.3">
      <c r="B48" s="74" t="s">
        <v>84</v>
      </c>
      <c r="C48" s="74" t="s">
        <v>487</v>
      </c>
      <c r="D48" s="74" t="s">
        <v>488</v>
      </c>
      <c r="E48" s="74" t="s">
        <v>146</v>
      </c>
      <c r="F48" s="74" t="s">
        <v>583</v>
      </c>
      <c r="G48" s="81">
        <v>514202.97703020822</v>
      </c>
      <c r="H48" s="81">
        <v>0</v>
      </c>
      <c r="I48" s="81">
        <v>0</v>
      </c>
      <c r="J48" s="81">
        <v>0</v>
      </c>
      <c r="K48" s="82">
        <f t="shared" si="0"/>
        <v>514202.97703020822</v>
      </c>
      <c r="L48" s="81">
        <v>523076.99020181346</v>
      </c>
      <c r="M48" s="81">
        <v>0</v>
      </c>
      <c r="N48" s="81">
        <v>0</v>
      </c>
      <c r="O48" s="81">
        <v>0</v>
      </c>
      <c r="P48" s="82">
        <f t="shared" si="1"/>
        <v>523076.99020181346</v>
      </c>
      <c r="Q48" s="81">
        <v>536920.41</v>
      </c>
      <c r="R48" s="81">
        <v>0</v>
      </c>
      <c r="S48" s="81">
        <v>0</v>
      </c>
      <c r="T48" s="81">
        <v>0</v>
      </c>
      <c r="U48" s="82">
        <f t="shared" si="2"/>
        <v>536920.41</v>
      </c>
      <c r="V48" s="81">
        <v>535038.93999999994</v>
      </c>
      <c r="W48" s="81">
        <v>0</v>
      </c>
      <c r="X48" s="81">
        <v>0</v>
      </c>
      <c r="Y48" s="82">
        <v>535038.93999999994</v>
      </c>
      <c r="Z48" s="81">
        <v>548318.30999999994</v>
      </c>
      <c r="AA48" s="81">
        <v>0</v>
      </c>
      <c r="AB48" s="81">
        <v>0</v>
      </c>
      <c r="AC48" s="82">
        <v>548318.30999999994</v>
      </c>
      <c r="AD48" s="81">
        <v>558901.4</v>
      </c>
      <c r="AE48" s="81">
        <v>0</v>
      </c>
      <c r="AF48" s="81">
        <v>0</v>
      </c>
      <c r="AG48" s="82">
        <v>558901.4</v>
      </c>
      <c r="AH48" s="81">
        <v>567351.30999999994</v>
      </c>
      <c r="AI48" s="81">
        <v>0</v>
      </c>
      <c r="AJ48" s="81">
        <v>0</v>
      </c>
      <c r="AK48" s="82">
        <v>567351.30999999994</v>
      </c>
      <c r="AM48" s="74" t="str">
        <f t="shared" si="3"/>
        <v/>
      </c>
      <c r="AN48" s="74" t="str">
        <f t="shared" si="4"/>
        <v>CTCT</v>
      </c>
      <c r="AO48" s="74" t="str">
        <f t="shared" si="5"/>
        <v>PPI</v>
      </c>
      <c r="AP48" s="82"/>
    </row>
    <row r="49" spans="2:42" x14ac:dyDescent="0.3">
      <c r="B49" s="74" t="s">
        <v>84</v>
      </c>
      <c r="C49" s="74" t="s">
        <v>487</v>
      </c>
      <c r="D49" s="74" t="s">
        <v>488</v>
      </c>
      <c r="E49" s="74" t="s">
        <v>144</v>
      </c>
      <c r="F49" s="74" t="s">
        <v>145</v>
      </c>
      <c r="G49" s="81">
        <v>214214.18320495807</v>
      </c>
      <c r="H49" s="81">
        <v>240388.26</v>
      </c>
      <c r="I49" s="81">
        <v>0</v>
      </c>
      <c r="J49" s="81">
        <v>0</v>
      </c>
      <c r="K49" s="82">
        <f t="shared" si="0"/>
        <v>454602.44320495811</v>
      </c>
      <c r="L49" s="81">
        <v>286379.50926095271</v>
      </c>
      <c r="M49" s="81">
        <v>244801.39</v>
      </c>
      <c r="N49" s="81">
        <v>0</v>
      </c>
      <c r="O49" s="81">
        <v>0</v>
      </c>
      <c r="P49" s="82">
        <f t="shared" si="1"/>
        <v>531180.89926095272</v>
      </c>
      <c r="Q49" s="81">
        <v>401409.24000000005</v>
      </c>
      <c r="R49" s="81">
        <v>284819.78999999998</v>
      </c>
      <c r="S49" s="81">
        <v>0</v>
      </c>
      <c r="T49" s="81">
        <v>0</v>
      </c>
      <c r="U49" s="82">
        <f t="shared" si="2"/>
        <v>686229.03</v>
      </c>
      <c r="V49" s="81">
        <v>488499.58000000007</v>
      </c>
      <c r="W49" s="81">
        <v>301183.27</v>
      </c>
      <c r="X49" s="81">
        <v>0</v>
      </c>
      <c r="Y49" s="82">
        <v>789682.85000000009</v>
      </c>
      <c r="Z49" s="81">
        <v>629022.54999999993</v>
      </c>
      <c r="AA49" s="81">
        <v>275212.32</v>
      </c>
      <c r="AB49" s="81">
        <v>0</v>
      </c>
      <c r="AC49" s="82">
        <v>904234.86999999988</v>
      </c>
      <c r="AD49" s="81">
        <v>761359.59000000008</v>
      </c>
      <c r="AE49" s="81">
        <v>294124.36</v>
      </c>
      <c r="AF49" s="81">
        <v>0</v>
      </c>
      <c r="AG49" s="82">
        <v>1055483.9500000002</v>
      </c>
      <c r="AH49" s="81">
        <v>883449.38</v>
      </c>
      <c r="AI49" s="81">
        <v>298219.51</v>
      </c>
      <c r="AJ49" s="81">
        <v>0</v>
      </c>
      <c r="AK49" s="82">
        <v>1181668.8900000001</v>
      </c>
      <c r="AM49" s="74" t="str">
        <f t="shared" si="3"/>
        <v>INJ</v>
      </c>
      <c r="AN49" s="74" t="str">
        <f t="shared" si="4"/>
        <v>CTCT</v>
      </c>
      <c r="AO49" s="74" t="str">
        <f t="shared" si="5"/>
        <v>PPI</v>
      </c>
      <c r="AP49" s="82"/>
    </row>
    <row r="50" spans="2:42" x14ac:dyDescent="0.3">
      <c r="B50" s="74" t="s">
        <v>84</v>
      </c>
      <c r="C50" s="74" t="s">
        <v>489</v>
      </c>
      <c r="D50" s="74" t="s">
        <v>490</v>
      </c>
      <c r="E50" s="74" t="s">
        <v>142</v>
      </c>
      <c r="F50" s="74" t="s">
        <v>143</v>
      </c>
      <c r="G50" s="81">
        <v>0.19283531170248494</v>
      </c>
      <c r="H50" s="81">
        <v>0</v>
      </c>
      <c r="I50" s="81">
        <v>0</v>
      </c>
      <c r="J50" s="81">
        <v>0</v>
      </c>
      <c r="K50" s="82">
        <f t="shared" si="0"/>
        <v>0.19283531170248494</v>
      </c>
      <c r="L50" s="81">
        <v>0.28165062330946883</v>
      </c>
      <c r="M50" s="81">
        <v>0</v>
      </c>
      <c r="N50" s="81">
        <v>0</v>
      </c>
      <c r="O50" s="81">
        <v>0</v>
      </c>
      <c r="P50" s="82">
        <f t="shared" si="1"/>
        <v>0.28165062330946883</v>
      </c>
      <c r="Q50" s="81">
        <v>0.37</v>
      </c>
      <c r="R50" s="81">
        <v>188.9</v>
      </c>
      <c r="S50" s="81">
        <v>5.38</v>
      </c>
      <c r="T50" s="81">
        <v>0</v>
      </c>
      <c r="U50" s="82">
        <f t="shared" si="2"/>
        <v>194.65</v>
      </c>
      <c r="V50" s="81">
        <v>0.43999999999999995</v>
      </c>
      <c r="W50" s="81">
        <v>199.75</v>
      </c>
      <c r="X50" s="81">
        <v>6.63</v>
      </c>
      <c r="Y50" s="82">
        <v>206.82</v>
      </c>
      <c r="Z50" s="81">
        <v>0.60000000000000009</v>
      </c>
      <c r="AA50" s="81">
        <v>182.53</v>
      </c>
      <c r="AB50" s="81">
        <v>6.87</v>
      </c>
      <c r="AC50" s="82">
        <v>190</v>
      </c>
      <c r="AD50" s="81">
        <v>0.78999999999999992</v>
      </c>
      <c r="AE50" s="81">
        <v>195.07</v>
      </c>
      <c r="AF50" s="81">
        <v>6.95</v>
      </c>
      <c r="AG50" s="82">
        <v>202.80999999999997</v>
      </c>
      <c r="AH50" s="81">
        <v>1</v>
      </c>
      <c r="AI50" s="81">
        <v>197.79</v>
      </c>
      <c r="AJ50" s="81">
        <v>7.1</v>
      </c>
      <c r="AK50" s="82">
        <v>205.89</v>
      </c>
      <c r="AM50" s="74" t="str">
        <f t="shared" si="3"/>
        <v>OFT</v>
      </c>
      <c r="AN50" s="74" t="str">
        <f t="shared" si="4"/>
        <v>CTCT</v>
      </c>
      <c r="AO50" s="74" t="str">
        <f t="shared" si="5"/>
        <v>ROX</v>
      </c>
      <c r="AP50" s="82"/>
    </row>
    <row r="51" spans="2:42" x14ac:dyDescent="0.3">
      <c r="B51" s="74" t="s">
        <v>84</v>
      </c>
      <c r="C51" s="74" t="s">
        <v>489</v>
      </c>
      <c r="D51" s="74" t="s">
        <v>490</v>
      </c>
      <c r="E51" s="74" t="s">
        <v>146</v>
      </c>
      <c r="F51" s="74" t="s">
        <v>583</v>
      </c>
      <c r="G51" s="81">
        <v>6890300.1354753571</v>
      </c>
      <c r="H51" s="81">
        <v>0</v>
      </c>
      <c r="I51" s="81">
        <v>0</v>
      </c>
      <c r="J51" s="81">
        <v>0</v>
      </c>
      <c r="K51" s="82">
        <f t="shared" si="0"/>
        <v>6890300.1354753571</v>
      </c>
      <c r="L51" s="81">
        <v>6416130.6292089475</v>
      </c>
      <c r="M51" s="81">
        <v>0</v>
      </c>
      <c r="N51" s="81">
        <v>0</v>
      </c>
      <c r="O51" s="81">
        <v>0</v>
      </c>
      <c r="P51" s="82">
        <f t="shared" si="1"/>
        <v>6416130.6292089475</v>
      </c>
      <c r="Q51" s="81">
        <v>6679090.3299999991</v>
      </c>
      <c r="R51" s="81">
        <v>0</v>
      </c>
      <c r="S51" s="81">
        <v>0</v>
      </c>
      <c r="T51" s="81">
        <v>0</v>
      </c>
      <c r="U51" s="82">
        <f t="shared" si="2"/>
        <v>6679090.3299999991</v>
      </c>
      <c r="V51" s="81">
        <v>6946708.0499999998</v>
      </c>
      <c r="W51" s="81">
        <v>0</v>
      </c>
      <c r="X51" s="81">
        <v>0</v>
      </c>
      <c r="Y51" s="82">
        <v>6946708.0499999998</v>
      </c>
      <c r="Z51" s="81">
        <v>7075508.1099999994</v>
      </c>
      <c r="AA51" s="81">
        <v>0</v>
      </c>
      <c r="AB51" s="81">
        <v>0</v>
      </c>
      <c r="AC51" s="82">
        <v>7075508.1099999994</v>
      </c>
      <c r="AD51" s="81">
        <v>7176529.1900000004</v>
      </c>
      <c r="AE51" s="81">
        <v>0</v>
      </c>
      <c r="AF51" s="81">
        <v>0</v>
      </c>
      <c r="AG51" s="82">
        <v>7176529.1900000004</v>
      </c>
      <c r="AH51" s="81">
        <v>7227311.1000000006</v>
      </c>
      <c r="AI51" s="81">
        <v>0</v>
      </c>
      <c r="AJ51" s="81">
        <v>0</v>
      </c>
      <c r="AK51" s="82">
        <v>7227311.1000000006</v>
      </c>
      <c r="AM51" s="74" t="str">
        <f t="shared" si="3"/>
        <v/>
      </c>
      <c r="AN51" s="74" t="str">
        <f t="shared" si="4"/>
        <v>CTCT</v>
      </c>
      <c r="AO51" s="74" t="str">
        <f t="shared" si="5"/>
        <v>ROX</v>
      </c>
      <c r="AP51" s="82"/>
    </row>
    <row r="52" spans="2:42" x14ac:dyDescent="0.3">
      <c r="B52" s="74" t="s">
        <v>84</v>
      </c>
      <c r="C52" s="74" t="s">
        <v>489</v>
      </c>
      <c r="D52" s="74" t="s">
        <v>490</v>
      </c>
      <c r="E52" s="74" t="s">
        <v>144</v>
      </c>
      <c r="F52" s="74" t="s">
        <v>145</v>
      </c>
      <c r="G52" s="81">
        <v>207562.62978335159</v>
      </c>
      <c r="H52" s="81">
        <v>225675.49</v>
      </c>
      <c r="I52" s="81">
        <v>0</v>
      </c>
      <c r="J52" s="81">
        <v>0</v>
      </c>
      <c r="K52" s="82">
        <f t="shared" si="0"/>
        <v>433238.11978335155</v>
      </c>
      <c r="L52" s="81">
        <v>302667.74279364245</v>
      </c>
      <c r="M52" s="81">
        <v>230750.67</v>
      </c>
      <c r="N52" s="81">
        <v>0</v>
      </c>
      <c r="O52" s="81">
        <v>0</v>
      </c>
      <c r="P52" s="82">
        <f t="shared" si="1"/>
        <v>533418.41279364249</v>
      </c>
      <c r="Q52" s="81">
        <v>393186.14</v>
      </c>
      <c r="R52" s="81">
        <v>285254.07</v>
      </c>
      <c r="S52" s="81">
        <v>0</v>
      </c>
      <c r="T52" s="81">
        <v>0</v>
      </c>
      <c r="U52" s="82">
        <f t="shared" si="2"/>
        <v>678440.21</v>
      </c>
      <c r="V52" s="81">
        <v>509108.32</v>
      </c>
      <c r="W52" s="81">
        <v>301642.5</v>
      </c>
      <c r="X52" s="81">
        <v>0</v>
      </c>
      <c r="Y52" s="82">
        <v>810750.82000000007</v>
      </c>
      <c r="Z52" s="81">
        <v>748615.59000000008</v>
      </c>
      <c r="AA52" s="81">
        <v>275631.95</v>
      </c>
      <c r="AB52" s="81">
        <v>0</v>
      </c>
      <c r="AC52" s="82">
        <v>1024247.54</v>
      </c>
      <c r="AD52" s="81">
        <v>990124.6100000001</v>
      </c>
      <c r="AE52" s="81">
        <v>294572.83</v>
      </c>
      <c r="AF52" s="81">
        <v>0</v>
      </c>
      <c r="AG52" s="82">
        <v>1284697.4400000002</v>
      </c>
      <c r="AH52" s="81">
        <v>1517878.44</v>
      </c>
      <c r="AI52" s="81">
        <v>298674.21999999997</v>
      </c>
      <c r="AJ52" s="81">
        <v>0</v>
      </c>
      <c r="AK52" s="82">
        <v>1816552.66</v>
      </c>
      <c r="AM52" s="74" t="str">
        <f t="shared" si="3"/>
        <v>INJ</v>
      </c>
      <c r="AN52" s="74" t="str">
        <f t="shared" si="4"/>
        <v>CTCT</v>
      </c>
      <c r="AO52" s="74" t="str">
        <f t="shared" si="5"/>
        <v>ROX</v>
      </c>
      <c r="AP52" s="82"/>
    </row>
    <row r="53" spans="2:42" x14ac:dyDescent="0.3">
      <c r="B53" s="74" t="s">
        <v>84</v>
      </c>
      <c r="C53" s="74" t="s">
        <v>320</v>
      </c>
      <c r="D53" s="74" t="s">
        <v>491</v>
      </c>
      <c r="E53" s="74" t="s">
        <v>142</v>
      </c>
      <c r="F53" s="74" t="s">
        <v>143</v>
      </c>
      <c r="G53" s="81">
        <v>1642.4742041103177</v>
      </c>
      <c r="H53" s="81">
        <v>2010.75</v>
      </c>
      <c r="I53" s="81">
        <v>494202.56</v>
      </c>
      <c r="J53" s="81">
        <v>0</v>
      </c>
      <c r="K53" s="82">
        <f t="shared" si="0"/>
        <v>497855.78420411033</v>
      </c>
      <c r="L53" s="81">
        <v>2279.1128076229875</v>
      </c>
      <c r="M53" s="81">
        <v>1295.96</v>
      </c>
      <c r="N53" s="81">
        <v>494321.76</v>
      </c>
      <c r="O53" s="81">
        <v>0</v>
      </c>
      <c r="P53" s="82">
        <f t="shared" si="1"/>
        <v>497896.83280762302</v>
      </c>
      <c r="Q53" s="81">
        <v>3047.23</v>
      </c>
      <c r="R53" s="81">
        <v>1574.36</v>
      </c>
      <c r="S53" s="81">
        <v>560894.27</v>
      </c>
      <c r="T53" s="81">
        <v>0</v>
      </c>
      <c r="U53" s="82">
        <f t="shared" si="2"/>
        <v>565515.86</v>
      </c>
      <c r="V53" s="81">
        <v>3712.1500000000005</v>
      </c>
      <c r="W53" s="81">
        <v>1664.81</v>
      </c>
      <c r="X53" s="81">
        <v>690897.06</v>
      </c>
      <c r="Y53" s="82">
        <v>696274.02</v>
      </c>
      <c r="Z53" s="81">
        <v>4877.0800000000008</v>
      </c>
      <c r="AA53" s="81">
        <v>1521.25</v>
      </c>
      <c r="AB53" s="81">
        <v>716313.38</v>
      </c>
      <c r="AC53" s="82">
        <v>722711.71</v>
      </c>
      <c r="AD53" s="81">
        <v>5834.0800000000008</v>
      </c>
      <c r="AE53" s="81">
        <v>1625.79</v>
      </c>
      <c r="AF53" s="81">
        <v>724795.75</v>
      </c>
      <c r="AG53" s="82">
        <v>732255.62</v>
      </c>
      <c r="AH53" s="81">
        <v>6895.1799999999994</v>
      </c>
      <c r="AI53" s="81">
        <v>1648.43</v>
      </c>
      <c r="AJ53" s="81">
        <v>740215.53</v>
      </c>
      <c r="AK53" s="82">
        <v>748759.14</v>
      </c>
      <c r="AM53" s="74" t="str">
        <f t="shared" si="3"/>
        <v>OFT</v>
      </c>
      <c r="AN53" s="74" t="str">
        <f t="shared" si="4"/>
        <v>CTCT</v>
      </c>
      <c r="AO53" s="74" t="str">
        <f t="shared" si="5"/>
        <v>SFD</v>
      </c>
      <c r="AP53" s="82"/>
    </row>
    <row r="54" spans="2:42" x14ac:dyDescent="0.3">
      <c r="B54" s="74" t="s">
        <v>84</v>
      </c>
      <c r="C54" s="74" t="s">
        <v>320</v>
      </c>
      <c r="D54" s="74" t="s">
        <v>491</v>
      </c>
      <c r="E54" s="74" t="s">
        <v>146</v>
      </c>
      <c r="F54" s="74" t="s">
        <v>583</v>
      </c>
      <c r="G54" s="81">
        <v>1451266.334640231</v>
      </c>
      <c r="H54" s="81">
        <v>0</v>
      </c>
      <c r="I54" s="81">
        <v>0</v>
      </c>
      <c r="J54" s="81">
        <v>0</v>
      </c>
      <c r="K54" s="82">
        <f t="shared" si="0"/>
        <v>1451266.334640231</v>
      </c>
      <c r="L54" s="81">
        <v>1403785.3489338523</v>
      </c>
      <c r="M54" s="81">
        <v>0</v>
      </c>
      <c r="N54" s="81">
        <v>0</v>
      </c>
      <c r="O54" s="81">
        <v>0</v>
      </c>
      <c r="P54" s="82">
        <f t="shared" si="1"/>
        <v>1403785.3489338523</v>
      </c>
      <c r="Q54" s="81">
        <v>1451047.9999999998</v>
      </c>
      <c r="R54" s="81">
        <v>0</v>
      </c>
      <c r="S54" s="81">
        <v>0</v>
      </c>
      <c r="T54" s="81">
        <v>0</v>
      </c>
      <c r="U54" s="82">
        <f t="shared" si="2"/>
        <v>1451047.9999999998</v>
      </c>
      <c r="V54" s="81">
        <v>1467001.22</v>
      </c>
      <c r="W54" s="81">
        <v>0</v>
      </c>
      <c r="X54" s="81">
        <v>0</v>
      </c>
      <c r="Y54" s="82">
        <v>1467001.22</v>
      </c>
      <c r="Z54" s="81">
        <v>1490608.29</v>
      </c>
      <c r="AA54" s="81">
        <v>0</v>
      </c>
      <c r="AB54" s="81">
        <v>0</v>
      </c>
      <c r="AC54" s="82">
        <v>1490608.29</v>
      </c>
      <c r="AD54" s="81">
        <v>1513762.6300000001</v>
      </c>
      <c r="AE54" s="81">
        <v>0</v>
      </c>
      <c r="AF54" s="81">
        <v>0</v>
      </c>
      <c r="AG54" s="82">
        <v>1513762.6300000001</v>
      </c>
      <c r="AH54" s="81">
        <v>1525805.3200000003</v>
      </c>
      <c r="AI54" s="81">
        <v>0</v>
      </c>
      <c r="AJ54" s="81">
        <v>0</v>
      </c>
      <c r="AK54" s="82">
        <v>1525805.3200000003</v>
      </c>
      <c r="AM54" s="74" t="str">
        <f t="shared" si="3"/>
        <v/>
      </c>
      <c r="AN54" s="74" t="str">
        <f t="shared" si="4"/>
        <v>CTCT</v>
      </c>
      <c r="AO54" s="74" t="str">
        <f t="shared" si="5"/>
        <v>SFD</v>
      </c>
      <c r="AP54" s="82"/>
    </row>
    <row r="55" spans="2:42" x14ac:dyDescent="0.3">
      <c r="B55" s="74" t="s">
        <v>84</v>
      </c>
      <c r="C55" s="74" t="s">
        <v>320</v>
      </c>
      <c r="D55" s="74" t="s">
        <v>491</v>
      </c>
      <c r="E55" s="74" t="s">
        <v>144</v>
      </c>
      <c r="F55" s="74" t="s">
        <v>145</v>
      </c>
      <c r="G55" s="81">
        <v>781846.49258472212</v>
      </c>
      <c r="H55" s="81">
        <v>147033.76</v>
      </c>
      <c r="I55" s="81">
        <v>0</v>
      </c>
      <c r="J55" s="81">
        <v>0</v>
      </c>
      <c r="K55" s="82">
        <f t="shared" si="0"/>
        <v>928880.25258472213</v>
      </c>
      <c r="L55" s="81">
        <v>1045238.0488420007</v>
      </c>
      <c r="M55" s="81">
        <v>152591.26999999999</v>
      </c>
      <c r="N55" s="81">
        <v>0</v>
      </c>
      <c r="O55" s="81">
        <v>0</v>
      </c>
      <c r="P55" s="82">
        <f t="shared" si="1"/>
        <v>1197829.3188420006</v>
      </c>
      <c r="Q55" s="81">
        <v>1465077.54</v>
      </c>
      <c r="R55" s="81">
        <v>172531.88</v>
      </c>
      <c r="S55" s="81">
        <v>0</v>
      </c>
      <c r="T55" s="81">
        <v>0</v>
      </c>
      <c r="U55" s="82">
        <f t="shared" si="2"/>
        <v>1637609.42</v>
      </c>
      <c r="V55" s="81">
        <v>1782942.9500000002</v>
      </c>
      <c r="W55" s="81">
        <v>182444.19</v>
      </c>
      <c r="X55" s="81">
        <v>0</v>
      </c>
      <c r="Y55" s="82">
        <v>1965387.1400000001</v>
      </c>
      <c r="Z55" s="81">
        <v>2295828.6800000002</v>
      </c>
      <c r="AA55" s="81">
        <v>166712.07999999999</v>
      </c>
      <c r="AB55" s="81">
        <v>0</v>
      </c>
      <c r="AC55" s="82">
        <v>2462540.7600000002</v>
      </c>
      <c r="AD55" s="81">
        <v>2778836.9999999995</v>
      </c>
      <c r="AE55" s="81">
        <v>178168.2</v>
      </c>
      <c r="AF55" s="81">
        <v>0</v>
      </c>
      <c r="AG55" s="82">
        <v>2957005.1999999997</v>
      </c>
      <c r="AH55" s="81">
        <v>3224444.72</v>
      </c>
      <c r="AI55" s="81">
        <v>180648.87</v>
      </c>
      <c r="AJ55" s="81">
        <v>0</v>
      </c>
      <c r="AK55" s="82">
        <v>3405093.5900000003</v>
      </c>
      <c r="AM55" s="74" t="str">
        <f t="shared" si="3"/>
        <v>INJ</v>
      </c>
      <c r="AN55" s="74" t="str">
        <f t="shared" si="4"/>
        <v>CTCT</v>
      </c>
      <c r="AO55" s="74" t="str">
        <f t="shared" si="5"/>
        <v>SFD</v>
      </c>
      <c r="AP55" s="82"/>
    </row>
    <row r="56" spans="2:42" x14ac:dyDescent="0.3">
      <c r="B56" s="74" t="s">
        <v>84</v>
      </c>
      <c r="C56" s="74" t="s">
        <v>585</v>
      </c>
      <c r="D56" s="74" t="s">
        <v>498</v>
      </c>
      <c r="E56" s="74" t="s">
        <v>142</v>
      </c>
      <c r="F56" s="74" t="s">
        <v>143</v>
      </c>
      <c r="G56" s="81">
        <v>0</v>
      </c>
      <c r="H56" s="81">
        <v>0</v>
      </c>
      <c r="I56" s="81">
        <v>0</v>
      </c>
      <c r="J56" s="81">
        <v>0</v>
      </c>
      <c r="K56" s="82">
        <f t="shared" si="0"/>
        <v>0</v>
      </c>
      <c r="L56" s="81">
        <v>0</v>
      </c>
      <c r="M56" s="81">
        <v>0</v>
      </c>
      <c r="N56" s="81">
        <v>0</v>
      </c>
      <c r="O56" s="81">
        <v>0</v>
      </c>
      <c r="P56" s="82">
        <f t="shared" si="1"/>
        <v>0</v>
      </c>
      <c r="Q56" s="81">
        <v>0</v>
      </c>
      <c r="R56" s="81">
        <v>6536.38</v>
      </c>
      <c r="S56" s="81">
        <v>0</v>
      </c>
      <c r="T56" s="81">
        <v>0</v>
      </c>
      <c r="U56" s="82">
        <f t="shared" si="2"/>
        <v>6536.38</v>
      </c>
      <c r="V56" s="81">
        <v>0</v>
      </c>
      <c r="W56" s="81">
        <v>6911.91</v>
      </c>
      <c r="X56" s="81">
        <v>0</v>
      </c>
      <c r="Y56" s="82">
        <v>6911.91</v>
      </c>
      <c r="Z56" s="81">
        <v>0</v>
      </c>
      <c r="AA56" s="81">
        <v>6315.9</v>
      </c>
      <c r="AB56" s="81">
        <v>0</v>
      </c>
      <c r="AC56" s="82">
        <v>6315.9</v>
      </c>
      <c r="AD56" s="81">
        <v>0</v>
      </c>
      <c r="AE56" s="81">
        <v>6749.91</v>
      </c>
      <c r="AF56" s="81">
        <v>0</v>
      </c>
      <c r="AG56" s="82">
        <v>6749.91</v>
      </c>
      <c r="AH56" s="81">
        <v>0</v>
      </c>
      <c r="AI56" s="81">
        <v>6843.89</v>
      </c>
      <c r="AJ56" s="81">
        <v>0</v>
      </c>
      <c r="AK56" s="82">
        <v>6843.89</v>
      </c>
      <c r="AM56" s="74" t="str">
        <f t="shared" si="3"/>
        <v>OFT</v>
      </c>
      <c r="AN56" s="74" t="str">
        <f t="shared" si="4"/>
        <v>CTCT</v>
      </c>
      <c r="AO56" s="74" t="str">
        <f t="shared" si="5"/>
        <v>TAB</v>
      </c>
      <c r="AP56" s="82"/>
    </row>
    <row r="57" spans="2:42" x14ac:dyDescent="0.3">
      <c r="B57" s="74" t="s">
        <v>84</v>
      </c>
      <c r="C57" s="74" t="s">
        <v>585</v>
      </c>
      <c r="D57" s="74" t="s">
        <v>498</v>
      </c>
      <c r="E57" s="74" t="s">
        <v>144</v>
      </c>
      <c r="F57" s="74" t="s">
        <v>145</v>
      </c>
      <c r="G57" s="81">
        <v>0</v>
      </c>
      <c r="H57" s="81">
        <v>0</v>
      </c>
      <c r="I57" s="81">
        <v>0</v>
      </c>
      <c r="J57" s="81">
        <v>0</v>
      </c>
      <c r="K57" s="82">
        <f t="shared" si="0"/>
        <v>0</v>
      </c>
      <c r="L57" s="81">
        <v>0</v>
      </c>
      <c r="M57" s="81">
        <v>174198.76</v>
      </c>
      <c r="N57" s="81">
        <v>0</v>
      </c>
      <c r="O57" s="81">
        <v>0</v>
      </c>
      <c r="P57" s="82">
        <f t="shared" si="1"/>
        <v>174198.76</v>
      </c>
      <c r="Q57" s="81">
        <v>0</v>
      </c>
      <c r="R57" s="81">
        <v>173519.13</v>
      </c>
      <c r="S57" s="81">
        <v>0</v>
      </c>
      <c r="T57" s="81">
        <v>0</v>
      </c>
      <c r="U57" s="82">
        <f t="shared" si="2"/>
        <v>173519.13</v>
      </c>
      <c r="V57" s="81">
        <v>0</v>
      </c>
      <c r="W57" s="81">
        <v>183488.16</v>
      </c>
      <c r="X57" s="81">
        <v>0</v>
      </c>
      <c r="Y57" s="82">
        <v>183488.16</v>
      </c>
      <c r="Z57" s="81">
        <v>0</v>
      </c>
      <c r="AA57" s="81">
        <v>167666.01999999999</v>
      </c>
      <c r="AB57" s="81">
        <v>0</v>
      </c>
      <c r="AC57" s="82">
        <v>167666.01999999999</v>
      </c>
      <c r="AD57" s="81">
        <v>0</v>
      </c>
      <c r="AE57" s="81">
        <v>179187.7</v>
      </c>
      <c r="AF57" s="81">
        <v>0</v>
      </c>
      <c r="AG57" s="82">
        <v>179187.7</v>
      </c>
      <c r="AH57" s="81">
        <v>0</v>
      </c>
      <c r="AI57" s="81">
        <v>181682.57</v>
      </c>
      <c r="AJ57" s="81">
        <v>0</v>
      </c>
      <c r="AK57" s="82">
        <v>181682.57</v>
      </c>
      <c r="AM57" s="74" t="str">
        <f t="shared" si="3"/>
        <v>INJ</v>
      </c>
      <c r="AN57" s="74" t="str">
        <f t="shared" si="4"/>
        <v>CTCT</v>
      </c>
      <c r="AO57" s="74" t="str">
        <f t="shared" si="5"/>
        <v>TAB</v>
      </c>
      <c r="AP57" s="82"/>
    </row>
    <row r="58" spans="2:42" x14ac:dyDescent="0.3">
      <c r="B58" s="74" t="s">
        <v>84</v>
      </c>
      <c r="C58" s="74" t="s">
        <v>492</v>
      </c>
      <c r="D58" s="74" t="s">
        <v>493</v>
      </c>
      <c r="E58" s="74" t="s">
        <v>142</v>
      </c>
      <c r="F58" s="74" t="s">
        <v>143</v>
      </c>
      <c r="G58" s="81">
        <v>169.78007897742972</v>
      </c>
      <c r="H58" s="81">
        <v>1519.25</v>
      </c>
      <c r="I58" s="81">
        <v>57441.61</v>
      </c>
      <c r="J58" s="81">
        <v>0</v>
      </c>
      <c r="K58" s="82">
        <f t="shared" si="0"/>
        <v>59130.640078977427</v>
      </c>
      <c r="L58" s="81">
        <v>235.58898897909754</v>
      </c>
      <c r="M58" s="81">
        <v>6712.65</v>
      </c>
      <c r="N58" s="81">
        <v>56905.62</v>
      </c>
      <c r="O58" s="81">
        <v>0</v>
      </c>
      <c r="P58" s="82">
        <f t="shared" si="1"/>
        <v>63853.858988979104</v>
      </c>
      <c r="Q58" s="81">
        <v>314.96999999999997</v>
      </c>
      <c r="R58" s="81">
        <v>0</v>
      </c>
      <c r="S58" s="81">
        <v>16136.03</v>
      </c>
      <c r="T58" s="81">
        <v>0</v>
      </c>
      <c r="U58" s="82">
        <f t="shared" si="2"/>
        <v>16451</v>
      </c>
      <c r="V58" s="81">
        <v>383.71</v>
      </c>
      <c r="W58" s="81">
        <v>0</v>
      </c>
      <c r="X58" s="81">
        <v>19876</v>
      </c>
      <c r="Y58" s="82">
        <v>20259.71</v>
      </c>
      <c r="Z58" s="81">
        <v>504.13</v>
      </c>
      <c r="AA58" s="81">
        <v>0</v>
      </c>
      <c r="AB58" s="81">
        <v>20607.189999999999</v>
      </c>
      <c r="AC58" s="82">
        <v>21111.32</v>
      </c>
      <c r="AD58" s="81">
        <v>603.04999999999995</v>
      </c>
      <c r="AE58" s="81">
        <v>0</v>
      </c>
      <c r="AF58" s="81">
        <v>20851.21</v>
      </c>
      <c r="AG58" s="82">
        <v>21454.26</v>
      </c>
      <c r="AH58" s="81">
        <v>712.74</v>
      </c>
      <c r="AI58" s="81">
        <v>0</v>
      </c>
      <c r="AJ58" s="81">
        <v>21294.82</v>
      </c>
      <c r="AK58" s="82">
        <v>22007.56</v>
      </c>
      <c r="AM58" s="74" t="str">
        <f t="shared" si="3"/>
        <v>OFT</v>
      </c>
      <c r="AN58" s="74" t="str">
        <f t="shared" si="4"/>
        <v>CTCT</v>
      </c>
      <c r="AO58" s="74" t="str">
        <f t="shared" si="5"/>
        <v>THI</v>
      </c>
      <c r="AP58" s="82"/>
    </row>
    <row r="59" spans="2:42" x14ac:dyDescent="0.3">
      <c r="B59" s="74" t="s">
        <v>84</v>
      </c>
      <c r="C59" s="74" t="s">
        <v>492</v>
      </c>
      <c r="D59" s="74" t="s">
        <v>493</v>
      </c>
      <c r="E59" s="74" t="s">
        <v>146</v>
      </c>
      <c r="F59" s="74" t="s">
        <v>583</v>
      </c>
      <c r="G59" s="81">
        <v>1682911.9771399181</v>
      </c>
      <c r="H59" s="81">
        <v>0</v>
      </c>
      <c r="I59" s="81">
        <v>0</v>
      </c>
      <c r="J59" s="81">
        <v>0</v>
      </c>
      <c r="K59" s="82">
        <f t="shared" si="0"/>
        <v>1682911.9771399181</v>
      </c>
      <c r="L59" s="81">
        <v>1712060.2350792156</v>
      </c>
      <c r="M59" s="81">
        <v>0</v>
      </c>
      <c r="N59" s="81">
        <v>0</v>
      </c>
      <c r="O59" s="81">
        <v>0</v>
      </c>
      <c r="P59" s="82">
        <f t="shared" si="1"/>
        <v>1712060.2350792156</v>
      </c>
      <c r="Q59" s="81">
        <v>1757272.9500000002</v>
      </c>
      <c r="R59" s="81">
        <v>0</v>
      </c>
      <c r="S59" s="81">
        <v>0</v>
      </c>
      <c r="T59" s="81">
        <v>0</v>
      </c>
      <c r="U59" s="82">
        <f t="shared" si="2"/>
        <v>1757272.9500000002</v>
      </c>
      <c r="V59" s="81">
        <v>1751258.39</v>
      </c>
      <c r="W59" s="81">
        <v>0</v>
      </c>
      <c r="X59" s="81">
        <v>0</v>
      </c>
      <c r="Y59" s="82">
        <v>1751258.39</v>
      </c>
      <c r="Z59" s="81">
        <v>1794950.5</v>
      </c>
      <c r="AA59" s="81">
        <v>0</v>
      </c>
      <c r="AB59" s="81">
        <v>0</v>
      </c>
      <c r="AC59" s="82">
        <v>1794950.5</v>
      </c>
      <c r="AD59" s="81">
        <v>1829778.82</v>
      </c>
      <c r="AE59" s="81">
        <v>0</v>
      </c>
      <c r="AF59" s="81">
        <v>0</v>
      </c>
      <c r="AG59" s="82">
        <v>1829778.82</v>
      </c>
      <c r="AH59" s="81">
        <v>1857797.65</v>
      </c>
      <c r="AI59" s="81">
        <v>0</v>
      </c>
      <c r="AJ59" s="81">
        <v>0</v>
      </c>
      <c r="AK59" s="82">
        <v>1857797.65</v>
      </c>
      <c r="AM59" s="74" t="str">
        <f t="shared" si="3"/>
        <v/>
      </c>
      <c r="AN59" s="74" t="str">
        <f t="shared" si="4"/>
        <v>CTCT</v>
      </c>
      <c r="AO59" s="74" t="str">
        <f t="shared" si="5"/>
        <v>THI</v>
      </c>
      <c r="AP59" s="82"/>
    </row>
    <row r="60" spans="2:42" x14ac:dyDescent="0.3">
      <c r="B60" s="74" t="s">
        <v>84</v>
      </c>
      <c r="C60" s="74" t="s">
        <v>492</v>
      </c>
      <c r="D60" s="74" t="s">
        <v>493</v>
      </c>
      <c r="E60" s="74" t="s">
        <v>144</v>
      </c>
      <c r="F60" s="74" t="s">
        <v>145</v>
      </c>
      <c r="G60" s="81">
        <v>758637.33257618395</v>
      </c>
      <c r="H60" s="81">
        <v>196203.33</v>
      </c>
      <c r="I60" s="81">
        <v>0</v>
      </c>
      <c r="J60" s="81">
        <v>0</v>
      </c>
      <c r="K60" s="82">
        <f t="shared" si="0"/>
        <v>954840.66257618391</v>
      </c>
      <c r="L60" s="81">
        <v>1014210.0934733304</v>
      </c>
      <c r="M60" s="81">
        <v>197997.84</v>
      </c>
      <c r="N60" s="81">
        <v>0</v>
      </c>
      <c r="O60" s="81">
        <v>0</v>
      </c>
      <c r="P60" s="82">
        <f t="shared" si="1"/>
        <v>1212207.9334733305</v>
      </c>
      <c r="Q60" s="81">
        <v>1421586.6099999999</v>
      </c>
      <c r="R60" s="81">
        <v>220282.39</v>
      </c>
      <c r="S60" s="81">
        <v>0</v>
      </c>
      <c r="T60" s="81">
        <v>0</v>
      </c>
      <c r="U60" s="82">
        <f t="shared" si="2"/>
        <v>1641869</v>
      </c>
      <c r="V60" s="81">
        <v>1730016.15</v>
      </c>
      <c r="W60" s="81">
        <v>232938.06</v>
      </c>
      <c r="X60" s="81">
        <v>0</v>
      </c>
      <c r="Y60" s="82">
        <v>1962954.21</v>
      </c>
      <c r="Z60" s="81">
        <v>2227676.85</v>
      </c>
      <c r="AA60" s="81">
        <v>212851.88</v>
      </c>
      <c r="AB60" s="81">
        <v>0</v>
      </c>
      <c r="AC60" s="82">
        <v>2440528.73</v>
      </c>
      <c r="AD60" s="81">
        <v>2696347.0500000003</v>
      </c>
      <c r="AE60" s="81">
        <v>227478.64</v>
      </c>
      <c r="AF60" s="81">
        <v>0</v>
      </c>
      <c r="AG60" s="82">
        <v>2923825.6900000004</v>
      </c>
      <c r="AH60" s="81">
        <v>3128726.87</v>
      </c>
      <c r="AI60" s="81">
        <v>230645.86</v>
      </c>
      <c r="AJ60" s="81">
        <v>0</v>
      </c>
      <c r="AK60" s="82">
        <v>3359372.73</v>
      </c>
      <c r="AM60" s="74" t="str">
        <f t="shared" si="3"/>
        <v>INJ</v>
      </c>
      <c r="AN60" s="74" t="str">
        <f t="shared" si="4"/>
        <v>CTCT</v>
      </c>
      <c r="AO60" s="74" t="str">
        <f t="shared" si="5"/>
        <v>THI</v>
      </c>
      <c r="AP60" s="82"/>
    </row>
    <row r="61" spans="2:42" x14ac:dyDescent="0.3">
      <c r="B61" s="74" t="s">
        <v>84</v>
      </c>
      <c r="C61" s="74" t="s">
        <v>187</v>
      </c>
      <c r="D61" s="74" t="s">
        <v>494</v>
      </c>
      <c r="E61" s="74" t="s">
        <v>146</v>
      </c>
      <c r="F61" s="74" t="s">
        <v>583</v>
      </c>
      <c r="G61" s="81">
        <v>0</v>
      </c>
      <c r="H61" s="81">
        <v>0</v>
      </c>
      <c r="I61" s="81">
        <v>0</v>
      </c>
      <c r="J61" s="81">
        <v>0</v>
      </c>
      <c r="K61" s="82">
        <f t="shared" si="0"/>
        <v>0</v>
      </c>
      <c r="L61" s="81">
        <v>169.56819683807595</v>
      </c>
      <c r="M61" s="81">
        <v>0</v>
      </c>
      <c r="N61" s="81">
        <v>0</v>
      </c>
      <c r="O61" s="81">
        <v>0</v>
      </c>
      <c r="P61" s="82">
        <f t="shared" si="1"/>
        <v>169.56819683807595</v>
      </c>
      <c r="Q61" s="81">
        <v>180.68</v>
      </c>
      <c r="R61" s="81">
        <v>0</v>
      </c>
      <c r="S61" s="81">
        <v>0</v>
      </c>
      <c r="T61" s="81">
        <v>0</v>
      </c>
      <c r="U61" s="82">
        <f t="shared" si="2"/>
        <v>180.68</v>
      </c>
      <c r="V61" s="81">
        <v>182.59</v>
      </c>
      <c r="W61" s="81">
        <v>0</v>
      </c>
      <c r="X61" s="81">
        <v>0</v>
      </c>
      <c r="Y61" s="82">
        <v>182.59</v>
      </c>
      <c r="Z61" s="81">
        <v>188.99</v>
      </c>
      <c r="AA61" s="81">
        <v>0</v>
      </c>
      <c r="AB61" s="81">
        <v>0</v>
      </c>
      <c r="AC61" s="82">
        <v>188.99</v>
      </c>
      <c r="AD61" s="81">
        <v>194.59</v>
      </c>
      <c r="AE61" s="81">
        <v>0</v>
      </c>
      <c r="AF61" s="81">
        <v>0</v>
      </c>
      <c r="AG61" s="82">
        <v>194.59</v>
      </c>
      <c r="AH61" s="81">
        <v>199.84</v>
      </c>
      <c r="AI61" s="81">
        <v>0</v>
      </c>
      <c r="AJ61" s="81">
        <v>0</v>
      </c>
      <c r="AK61" s="82">
        <v>199.84</v>
      </c>
      <c r="AM61" s="74" t="str">
        <f t="shared" si="3"/>
        <v/>
      </c>
      <c r="AN61" s="74" t="str">
        <f t="shared" si="4"/>
        <v>CTCT</v>
      </c>
      <c r="AO61" s="74" t="str">
        <f t="shared" si="5"/>
        <v>TWH</v>
      </c>
      <c r="AP61" s="82"/>
    </row>
    <row r="62" spans="2:42" x14ac:dyDescent="0.3">
      <c r="B62" s="74" t="s">
        <v>84</v>
      </c>
      <c r="C62" s="74" t="s">
        <v>187</v>
      </c>
      <c r="D62" s="74" t="s">
        <v>494</v>
      </c>
      <c r="E62" s="74" t="s">
        <v>144</v>
      </c>
      <c r="F62" s="74" t="s">
        <v>145</v>
      </c>
      <c r="G62" s="81">
        <v>0</v>
      </c>
      <c r="H62" s="81">
        <v>0</v>
      </c>
      <c r="I62" s="81">
        <v>0</v>
      </c>
      <c r="J62" s="81">
        <v>0</v>
      </c>
      <c r="K62" s="82">
        <f t="shared" si="0"/>
        <v>0</v>
      </c>
      <c r="L62" s="81">
        <v>26333.065959523909</v>
      </c>
      <c r="M62" s="81">
        <v>0</v>
      </c>
      <c r="N62" s="81">
        <v>0</v>
      </c>
      <c r="O62" s="81">
        <v>0</v>
      </c>
      <c r="P62" s="82">
        <f t="shared" si="1"/>
        <v>26333.065959523909</v>
      </c>
      <c r="Q62" s="81">
        <v>36910.230000000003</v>
      </c>
      <c r="R62" s="81">
        <v>0</v>
      </c>
      <c r="S62" s="81">
        <v>0</v>
      </c>
      <c r="T62" s="81">
        <v>0</v>
      </c>
      <c r="U62" s="82">
        <f t="shared" si="2"/>
        <v>36910.230000000003</v>
      </c>
      <c r="V62" s="81">
        <v>44918.35</v>
      </c>
      <c r="W62" s="81">
        <v>0</v>
      </c>
      <c r="X62" s="81">
        <v>0</v>
      </c>
      <c r="Y62" s="82">
        <v>44918.35</v>
      </c>
      <c r="Z62" s="81">
        <v>57839.65</v>
      </c>
      <c r="AA62" s="81">
        <v>0</v>
      </c>
      <c r="AB62" s="81">
        <v>0</v>
      </c>
      <c r="AC62" s="82">
        <v>57839.65</v>
      </c>
      <c r="AD62" s="81">
        <v>70008.27</v>
      </c>
      <c r="AE62" s="81">
        <v>0</v>
      </c>
      <c r="AF62" s="81">
        <v>0</v>
      </c>
      <c r="AG62" s="82">
        <v>70008.27</v>
      </c>
      <c r="AH62" s="81">
        <v>81234.63</v>
      </c>
      <c r="AI62" s="81">
        <v>0</v>
      </c>
      <c r="AJ62" s="81">
        <v>0</v>
      </c>
      <c r="AK62" s="82">
        <v>81234.63</v>
      </c>
      <c r="AM62" s="74" t="str">
        <f t="shared" si="3"/>
        <v>INJ</v>
      </c>
      <c r="AN62" s="74" t="str">
        <f t="shared" si="4"/>
        <v>CTCT</v>
      </c>
      <c r="AO62" s="74" t="str">
        <f t="shared" si="5"/>
        <v>TWH</v>
      </c>
      <c r="AP62" s="82"/>
    </row>
    <row r="63" spans="2:42" x14ac:dyDescent="0.3">
      <c r="B63" s="74" t="s">
        <v>84</v>
      </c>
      <c r="C63" s="74" t="s">
        <v>335</v>
      </c>
      <c r="D63" s="74" t="s">
        <v>495</v>
      </c>
      <c r="E63" s="74" t="s">
        <v>142</v>
      </c>
      <c r="F63" s="74" t="s">
        <v>143</v>
      </c>
      <c r="G63" s="81">
        <v>1072.8451926444386</v>
      </c>
      <c r="H63" s="81">
        <v>142.88999999999999</v>
      </c>
      <c r="I63" s="81">
        <v>243583.14</v>
      </c>
      <c r="J63" s="81">
        <v>0</v>
      </c>
      <c r="K63" s="82">
        <f t="shared" si="0"/>
        <v>244798.87519264445</v>
      </c>
      <c r="L63" s="81">
        <v>1426.8811709823872</v>
      </c>
      <c r="M63" s="81">
        <v>141.61000000000001</v>
      </c>
      <c r="N63" s="81">
        <v>245207.04000000001</v>
      </c>
      <c r="O63" s="81">
        <v>0</v>
      </c>
      <c r="P63" s="82">
        <f t="shared" si="1"/>
        <v>246775.5311709824</v>
      </c>
      <c r="Q63" s="81">
        <v>1891.3500000000001</v>
      </c>
      <c r="R63" s="81">
        <v>144.69999999999999</v>
      </c>
      <c r="S63" s="81">
        <v>268798.33</v>
      </c>
      <c r="T63" s="81">
        <v>0</v>
      </c>
      <c r="U63" s="82">
        <f t="shared" si="2"/>
        <v>270834.38</v>
      </c>
      <c r="V63" s="81">
        <v>2638.53</v>
      </c>
      <c r="W63" s="81">
        <v>153.01</v>
      </c>
      <c r="X63" s="81">
        <v>331099.78999999998</v>
      </c>
      <c r="Y63" s="82">
        <v>333891.32999999996</v>
      </c>
      <c r="Z63" s="81">
        <v>4011.7500000000009</v>
      </c>
      <c r="AA63" s="81">
        <v>139.82</v>
      </c>
      <c r="AB63" s="81">
        <v>343280.1</v>
      </c>
      <c r="AC63" s="82">
        <v>347431.67</v>
      </c>
      <c r="AD63" s="81">
        <v>5203.32</v>
      </c>
      <c r="AE63" s="81">
        <v>149.43</v>
      </c>
      <c r="AF63" s="81">
        <v>347345.12</v>
      </c>
      <c r="AG63" s="82">
        <v>352697.87</v>
      </c>
      <c r="AH63" s="81">
        <v>6585.4700000000012</v>
      </c>
      <c r="AI63" s="81">
        <v>151.51</v>
      </c>
      <c r="AJ63" s="81">
        <v>354734.77</v>
      </c>
      <c r="AK63" s="82">
        <v>361471.75</v>
      </c>
      <c r="AM63" s="74" t="str">
        <f t="shared" si="3"/>
        <v>OFT</v>
      </c>
      <c r="AN63" s="74" t="str">
        <f t="shared" si="4"/>
        <v>CTCT</v>
      </c>
      <c r="AO63" s="74" t="str">
        <f t="shared" si="5"/>
        <v>WHI</v>
      </c>
      <c r="AP63" s="82"/>
    </row>
    <row r="64" spans="2:42" x14ac:dyDescent="0.3">
      <c r="B64" s="74" t="s">
        <v>84</v>
      </c>
      <c r="C64" s="74" t="s">
        <v>335</v>
      </c>
      <c r="D64" s="74" t="s">
        <v>495</v>
      </c>
      <c r="E64" s="74" t="s">
        <v>146</v>
      </c>
      <c r="F64" s="74" t="s">
        <v>583</v>
      </c>
      <c r="G64" s="81">
        <v>38616.368247277511</v>
      </c>
      <c r="H64" s="81">
        <v>0</v>
      </c>
      <c r="I64" s="81">
        <v>0</v>
      </c>
      <c r="J64" s="81">
        <v>0</v>
      </c>
      <c r="K64" s="82">
        <f t="shared" si="0"/>
        <v>38616.368247277511</v>
      </c>
      <c r="L64" s="81">
        <v>39175.376318706934</v>
      </c>
      <c r="M64" s="81">
        <v>0</v>
      </c>
      <c r="N64" s="81">
        <v>0</v>
      </c>
      <c r="O64" s="81">
        <v>0</v>
      </c>
      <c r="P64" s="82">
        <f t="shared" si="1"/>
        <v>39175.376318706934</v>
      </c>
      <c r="Q64" s="81">
        <v>40892.559999999998</v>
      </c>
      <c r="R64" s="81">
        <v>0</v>
      </c>
      <c r="S64" s="81">
        <v>0</v>
      </c>
      <c r="T64" s="81">
        <v>0</v>
      </c>
      <c r="U64" s="82">
        <f t="shared" si="2"/>
        <v>40892.559999999998</v>
      </c>
      <c r="V64" s="81">
        <v>40914.840000000004</v>
      </c>
      <c r="W64" s="81">
        <v>0</v>
      </c>
      <c r="X64" s="81">
        <v>0</v>
      </c>
      <c r="Y64" s="82">
        <v>40914.840000000004</v>
      </c>
      <c r="Z64" s="81">
        <v>42178.600000000006</v>
      </c>
      <c r="AA64" s="81">
        <v>0</v>
      </c>
      <c r="AB64" s="81">
        <v>0</v>
      </c>
      <c r="AC64" s="82">
        <v>42178.600000000006</v>
      </c>
      <c r="AD64" s="81">
        <v>43138.6</v>
      </c>
      <c r="AE64" s="81">
        <v>0</v>
      </c>
      <c r="AF64" s="81">
        <v>0</v>
      </c>
      <c r="AG64" s="82">
        <v>43138.6</v>
      </c>
      <c r="AH64" s="81">
        <v>43811.450000000004</v>
      </c>
      <c r="AI64" s="81">
        <v>0</v>
      </c>
      <c r="AJ64" s="81">
        <v>0</v>
      </c>
      <c r="AK64" s="82">
        <v>43811.450000000004</v>
      </c>
      <c r="AM64" s="74" t="str">
        <f t="shared" si="3"/>
        <v/>
      </c>
      <c r="AN64" s="74" t="str">
        <f t="shared" si="4"/>
        <v>CTCT</v>
      </c>
      <c r="AO64" s="74" t="str">
        <f t="shared" si="5"/>
        <v>WHI</v>
      </c>
      <c r="AP64" s="82"/>
    </row>
    <row r="65" spans="2:42" x14ac:dyDescent="0.3">
      <c r="B65" s="74" t="s">
        <v>84</v>
      </c>
      <c r="C65" s="74" t="s">
        <v>335</v>
      </c>
      <c r="D65" s="74" t="s">
        <v>495</v>
      </c>
      <c r="E65" s="74" t="s">
        <v>144</v>
      </c>
      <c r="F65" s="74" t="s">
        <v>145</v>
      </c>
      <c r="G65" s="81">
        <v>1409.5118132691177</v>
      </c>
      <c r="H65" s="81">
        <v>57232.07</v>
      </c>
      <c r="I65" s="81">
        <v>0</v>
      </c>
      <c r="J65" s="81">
        <v>0</v>
      </c>
      <c r="K65" s="82">
        <f t="shared" si="0"/>
        <v>58641.58181326912</v>
      </c>
      <c r="L65" s="81">
        <v>1636.9223154198173</v>
      </c>
      <c r="M65" s="81">
        <v>58754.97</v>
      </c>
      <c r="N65" s="81">
        <v>0</v>
      </c>
      <c r="O65" s="81">
        <v>0</v>
      </c>
      <c r="P65" s="82">
        <f t="shared" si="1"/>
        <v>60391.89231541982</v>
      </c>
      <c r="Q65" s="81">
        <v>1942.4799999999998</v>
      </c>
      <c r="R65" s="81">
        <v>72769.61</v>
      </c>
      <c r="S65" s="81">
        <v>0</v>
      </c>
      <c r="T65" s="81">
        <v>0</v>
      </c>
      <c r="U65" s="82">
        <f t="shared" si="2"/>
        <v>74712.09</v>
      </c>
      <c r="V65" s="81">
        <v>3474.5200000000009</v>
      </c>
      <c r="W65" s="81">
        <v>76950.37</v>
      </c>
      <c r="X65" s="81">
        <v>0</v>
      </c>
      <c r="Y65" s="82">
        <v>80424.89</v>
      </c>
      <c r="Z65" s="81">
        <v>6012.619999999999</v>
      </c>
      <c r="AA65" s="81">
        <v>70314.960000000006</v>
      </c>
      <c r="AB65" s="81">
        <v>0</v>
      </c>
      <c r="AC65" s="82">
        <v>76327.58</v>
      </c>
      <c r="AD65" s="81">
        <v>8202.5999999999985</v>
      </c>
      <c r="AE65" s="81">
        <v>75146.87</v>
      </c>
      <c r="AF65" s="81">
        <v>0</v>
      </c>
      <c r="AG65" s="82">
        <v>83349.47</v>
      </c>
      <c r="AH65" s="81">
        <v>10028.61</v>
      </c>
      <c r="AI65" s="81">
        <v>76193.149999999994</v>
      </c>
      <c r="AJ65" s="81">
        <v>0</v>
      </c>
      <c r="AK65" s="82">
        <v>86221.759999999995</v>
      </c>
      <c r="AM65" s="74" t="str">
        <f t="shared" si="3"/>
        <v>INJ</v>
      </c>
      <c r="AN65" s="74" t="str">
        <f t="shared" si="4"/>
        <v>CTCT</v>
      </c>
      <c r="AO65" s="74" t="str">
        <f t="shared" si="5"/>
        <v>WHI</v>
      </c>
      <c r="AP65" s="82"/>
    </row>
    <row r="66" spans="2:42" x14ac:dyDescent="0.3">
      <c r="B66" s="74" t="s">
        <v>84</v>
      </c>
      <c r="C66" s="74" t="s">
        <v>235</v>
      </c>
      <c r="D66" s="74" t="s">
        <v>496</v>
      </c>
      <c r="E66" s="74" t="s">
        <v>142</v>
      </c>
      <c r="F66" s="74" t="s">
        <v>143</v>
      </c>
      <c r="G66" s="81">
        <v>17.32414022413883</v>
      </c>
      <c r="H66" s="81">
        <v>0</v>
      </c>
      <c r="I66" s="81">
        <v>6652.48</v>
      </c>
      <c r="J66" s="81">
        <v>0</v>
      </c>
      <c r="K66" s="82">
        <f t="shared" si="0"/>
        <v>6669.8041402241388</v>
      </c>
      <c r="L66" s="81">
        <v>24.039845328307255</v>
      </c>
      <c r="M66" s="81">
        <v>861.15</v>
      </c>
      <c r="N66" s="81">
        <v>6594.21</v>
      </c>
      <c r="O66" s="81">
        <v>0</v>
      </c>
      <c r="P66" s="82">
        <f t="shared" si="1"/>
        <v>7479.3998453283075</v>
      </c>
      <c r="Q66" s="81">
        <v>32.129999999999995</v>
      </c>
      <c r="R66" s="81">
        <v>0</v>
      </c>
      <c r="S66" s="81">
        <v>7605.43</v>
      </c>
      <c r="T66" s="81">
        <v>0</v>
      </c>
      <c r="U66" s="82">
        <f t="shared" si="2"/>
        <v>7637.56</v>
      </c>
      <c r="V66" s="81">
        <v>39.139999999999993</v>
      </c>
      <c r="W66" s="81">
        <v>0</v>
      </c>
      <c r="X66" s="81">
        <v>9368.2000000000007</v>
      </c>
      <c r="Y66" s="82">
        <v>9407.34</v>
      </c>
      <c r="Z66" s="81">
        <v>51.449999999999996</v>
      </c>
      <c r="AA66" s="81">
        <v>0</v>
      </c>
      <c r="AB66" s="81">
        <v>9712.83</v>
      </c>
      <c r="AC66" s="82">
        <v>9764.2800000000007</v>
      </c>
      <c r="AD66" s="81">
        <v>61.54</v>
      </c>
      <c r="AE66" s="81">
        <v>0</v>
      </c>
      <c r="AF66" s="81">
        <v>9827.85</v>
      </c>
      <c r="AG66" s="82">
        <v>9889.3900000000012</v>
      </c>
      <c r="AH66" s="81">
        <v>72.73</v>
      </c>
      <c r="AI66" s="81">
        <v>0</v>
      </c>
      <c r="AJ66" s="81">
        <v>10036.93</v>
      </c>
      <c r="AK66" s="82">
        <v>10109.66</v>
      </c>
      <c r="AM66" s="74" t="str">
        <f t="shared" si="3"/>
        <v>OFT</v>
      </c>
      <c r="AN66" s="74" t="str">
        <f t="shared" si="4"/>
        <v>CTCT</v>
      </c>
      <c r="AO66" s="74" t="str">
        <f t="shared" si="5"/>
        <v>WRK</v>
      </c>
      <c r="AP66" s="82"/>
    </row>
    <row r="67" spans="2:42" x14ac:dyDescent="0.3">
      <c r="B67" s="74" t="s">
        <v>84</v>
      </c>
      <c r="C67" s="74" t="s">
        <v>235</v>
      </c>
      <c r="D67" s="74" t="s">
        <v>496</v>
      </c>
      <c r="E67" s="74" t="s">
        <v>146</v>
      </c>
      <c r="F67" s="74" t="s">
        <v>583</v>
      </c>
      <c r="G67" s="81">
        <v>1377478.3172935632</v>
      </c>
      <c r="H67" s="81">
        <v>0</v>
      </c>
      <c r="I67" s="81">
        <v>0</v>
      </c>
      <c r="J67" s="81">
        <v>0</v>
      </c>
      <c r="K67" s="82">
        <f t="shared" si="0"/>
        <v>1377478.3172935632</v>
      </c>
      <c r="L67" s="81">
        <v>1401516.5428210816</v>
      </c>
      <c r="M67" s="81">
        <v>0</v>
      </c>
      <c r="N67" s="81">
        <v>0</v>
      </c>
      <c r="O67" s="81">
        <v>0</v>
      </c>
      <c r="P67" s="82">
        <f t="shared" si="1"/>
        <v>1401516.5428210816</v>
      </c>
      <c r="Q67" s="81">
        <v>1438607.28</v>
      </c>
      <c r="R67" s="81">
        <v>0</v>
      </c>
      <c r="S67" s="81">
        <v>0</v>
      </c>
      <c r="T67" s="81">
        <v>0</v>
      </c>
      <c r="U67" s="82">
        <f t="shared" si="2"/>
        <v>1438607.28</v>
      </c>
      <c r="V67" s="81">
        <v>1433833.6300000001</v>
      </c>
      <c r="W67" s="81">
        <v>0</v>
      </c>
      <c r="X67" s="81">
        <v>0</v>
      </c>
      <c r="Y67" s="82">
        <v>1433833.6300000001</v>
      </c>
      <c r="Z67" s="81">
        <v>1469828.01</v>
      </c>
      <c r="AA67" s="81">
        <v>0</v>
      </c>
      <c r="AB67" s="81">
        <v>0</v>
      </c>
      <c r="AC67" s="82">
        <v>1469828.01</v>
      </c>
      <c r="AD67" s="81">
        <v>1498543.87</v>
      </c>
      <c r="AE67" s="81">
        <v>0</v>
      </c>
      <c r="AF67" s="81">
        <v>0</v>
      </c>
      <c r="AG67" s="82">
        <v>1498543.87</v>
      </c>
      <c r="AH67" s="81">
        <v>1521846.19</v>
      </c>
      <c r="AI67" s="81">
        <v>0</v>
      </c>
      <c r="AJ67" s="81">
        <v>0</v>
      </c>
      <c r="AK67" s="82">
        <v>1521846.19</v>
      </c>
      <c r="AM67" s="74" t="str">
        <f t="shared" si="3"/>
        <v/>
      </c>
      <c r="AN67" s="74" t="str">
        <f t="shared" si="4"/>
        <v>CTCT</v>
      </c>
      <c r="AO67" s="74" t="str">
        <f t="shared" si="5"/>
        <v>WRK</v>
      </c>
      <c r="AP67" s="82"/>
    </row>
    <row r="68" spans="2:42" x14ac:dyDescent="0.3">
      <c r="B68" s="74" t="s">
        <v>84</v>
      </c>
      <c r="C68" s="74" t="s">
        <v>235</v>
      </c>
      <c r="D68" s="74" t="s">
        <v>496</v>
      </c>
      <c r="E68" s="74" t="s">
        <v>144</v>
      </c>
      <c r="F68" s="74" t="s">
        <v>145</v>
      </c>
      <c r="G68" s="81">
        <v>608245.64372214547</v>
      </c>
      <c r="H68" s="81">
        <v>60272.480000000003</v>
      </c>
      <c r="I68" s="81">
        <v>0</v>
      </c>
      <c r="J68" s="81">
        <v>0</v>
      </c>
      <c r="K68" s="82">
        <f t="shared" si="0"/>
        <v>668518.12372214545</v>
      </c>
      <c r="L68" s="81">
        <v>813153.85233029269</v>
      </c>
      <c r="M68" s="81">
        <v>60768.26</v>
      </c>
      <c r="N68" s="81">
        <v>0</v>
      </c>
      <c r="O68" s="81">
        <v>0</v>
      </c>
      <c r="P68" s="82">
        <f t="shared" si="1"/>
        <v>873922.1123302927</v>
      </c>
      <c r="Q68" s="81">
        <v>1139772.3700000001</v>
      </c>
      <c r="R68" s="81">
        <v>75589.16</v>
      </c>
      <c r="S68" s="81">
        <v>0</v>
      </c>
      <c r="T68" s="81">
        <v>0</v>
      </c>
      <c r="U68" s="82">
        <f t="shared" si="2"/>
        <v>1215361.53</v>
      </c>
      <c r="V68" s="81">
        <v>1387059.0800000003</v>
      </c>
      <c r="W68" s="81">
        <v>79931.91</v>
      </c>
      <c r="X68" s="81">
        <v>0</v>
      </c>
      <c r="Y68" s="82">
        <v>1466990.9900000002</v>
      </c>
      <c r="Z68" s="81">
        <v>1786063.9</v>
      </c>
      <c r="AA68" s="81">
        <v>73039.399999999994</v>
      </c>
      <c r="AB68" s="81">
        <v>0</v>
      </c>
      <c r="AC68" s="82">
        <v>1859103.2999999998</v>
      </c>
      <c r="AD68" s="81">
        <v>2161825.25</v>
      </c>
      <c r="AE68" s="81">
        <v>78058.53</v>
      </c>
      <c r="AF68" s="81">
        <v>0</v>
      </c>
      <c r="AG68" s="82">
        <v>2239883.7799999998</v>
      </c>
      <c r="AH68" s="81">
        <v>2508490.4299999992</v>
      </c>
      <c r="AI68" s="81">
        <v>79145.350000000006</v>
      </c>
      <c r="AJ68" s="81">
        <v>0</v>
      </c>
      <c r="AK68" s="82">
        <v>2587635.7799999993</v>
      </c>
      <c r="AM68" s="74" t="str">
        <f t="shared" si="3"/>
        <v>INJ</v>
      </c>
      <c r="AN68" s="74" t="str">
        <f t="shared" si="4"/>
        <v>CTCT</v>
      </c>
      <c r="AO68" s="74" t="str">
        <f t="shared" si="5"/>
        <v>WRK</v>
      </c>
      <c r="AP68" s="82"/>
    </row>
    <row r="69" spans="2:42" x14ac:dyDescent="0.3">
      <c r="B69" s="74" t="s">
        <v>76</v>
      </c>
      <c r="C69" s="74" t="s">
        <v>525</v>
      </c>
      <c r="D69" s="74" t="s">
        <v>531</v>
      </c>
      <c r="E69" s="74" t="s">
        <v>146</v>
      </c>
      <c r="F69" s="74" t="s">
        <v>583</v>
      </c>
      <c r="G69" s="81">
        <v>0</v>
      </c>
      <c r="H69" s="81">
        <v>0</v>
      </c>
      <c r="I69" s="81">
        <v>0</v>
      </c>
      <c r="J69" s="81">
        <v>76978.69</v>
      </c>
      <c r="K69" s="82">
        <f t="shared" si="0"/>
        <v>76978.69</v>
      </c>
      <c r="L69" s="81">
        <v>0</v>
      </c>
      <c r="M69" s="81">
        <v>0</v>
      </c>
      <c r="N69" s="81">
        <v>0</v>
      </c>
      <c r="O69" s="81">
        <v>16746.75</v>
      </c>
      <c r="P69" s="82">
        <f t="shared" si="1"/>
        <v>16746.75</v>
      </c>
      <c r="Q69" s="81">
        <v>0</v>
      </c>
      <c r="R69" s="81">
        <v>0</v>
      </c>
      <c r="S69" s="81">
        <v>0</v>
      </c>
      <c r="T69" s="81">
        <v>12769.23</v>
      </c>
      <c r="U69" s="82">
        <f t="shared" si="2"/>
        <v>12769.23</v>
      </c>
      <c r="V69" s="81">
        <v>0</v>
      </c>
      <c r="W69" s="81">
        <v>0</v>
      </c>
      <c r="X69" s="81">
        <v>0</v>
      </c>
      <c r="Y69" s="82">
        <v>0</v>
      </c>
      <c r="Z69" s="81">
        <v>0</v>
      </c>
      <c r="AA69" s="81">
        <v>0</v>
      </c>
      <c r="AB69" s="81">
        <v>0</v>
      </c>
      <c r="AC69" s="82">
        <v>0</v>
      </c>
      <c r="AD69" s="81">
        <v>0</v>
      </c>
      <c r="AE69" s="81">
        <v>0</v>
      </c>
      <c r="AF69" s="81">
        <v>0</v>
      </c>
      <c r="AG69" s="82">
        <v>0</v>
      </c>
      <c r="AH69" s="81">
        <v>0</v>
      </c>
      <c r="AI69" s="81">
        <v>0</v>
      </c>
      <c r="AJ69" s="81">
        <v>0</v>
      </c>
      <c r="AK69" s="82">
        <v>0</v>
      </c>
      <c r="AM69" s="74" t="str">
        <f t="shared" si="3"/>
        <v/>
      </c>
      <c r="AN69" s="74" t="str">
        <f t="shared" si="4"/>
        <v>DUNE</v>
      </c>
      <c r="AO69" s="74" t="str">
        <f t="shared" si="5"/>
        <v>All locations</v>
      </c>
      <c r="AP69" s="82"/>
    </row>
    <row r="70" spans="2:42" x14ac:dyDescent="0.3">
      <c r="B70" s="74" t="s">
        <v>76</v>
      </c>
      <c r="C70" s="74" t="s">
        <v>506</v>
      </c>
      <c r="D70" s="74" t="s">
        <v>507</v>
      </c>
      <c r="E70" s="74" t="s">
        <v>142</v>
      </c>
      <c r="F70" s="74" t="s">
        <v>143</v>
      </c>
      <c r="G70" s="81">
        <v>30144.833748051511</v>
      </c>
      <c r="H70" s="81">
        <v>352204.56</v>
      </c>
      <c r="I70" s="81">
        <v>2329170.71</v>
      </c>
      <c r="J70" s="81">
        <v>0</v>
      </c>
      <c r="K70" s="82">
        <f t="shared" si="0"/>
        <v>2711520.1037480514</v>
      </c>
      <c r="L70" s="81">
        <v>42241.305570331715</v>
      </c>
      <c r="M70" s="81">
        <v>350739.21</v>
      </c>
      <c r="N70" s="81">
        <v>2447751.7000000002</v>
      </c>
      <c r="O70" s="81">
        <v>0</v>
      </c>
      <c r="P70" s="82">
        <f t="shared" si="1"/>
        <v>2840732.215570332</v>
      </c>
      <c r="Q70" s="81">
        <v>53844.109999999993</v>
      </c>
      <c r="R70" s="81">
        <v>435589.52</v>
      </c>
      <c r="S70" s="81">
        <v>2924962.28</v>
      </c>
      <c r="T70" s="81">
        <v>0</v>
      </c>
      <c r="U70" s="82">
        <f t="shared" si="2"/>
        <v>3414395.9099999997</v>
      </c>
      <c r="V70" s="81">
        <v>70401.779999999984</v>
      </c>
      <c r="W70" s="81">
        <v>460615.02</v>
      </c>
      <c r="X70" s="81">
        <v>3602903.33</v>
      </c>
      <c r="Y70" s="82">
        <v>4133920.13</v>
      </c>
      <c r="Z70" s="81">
        <v>106413.22999999998</v>
      </c>
      <c r="AA70" s="81">
        <v>420896.32</v>
      </c>
      <c r="AB70" s="81">
        <v>3735444.85</v>
      </c>
      <c r="AC70" s="82">
        <v>4262754.4000000004</v>
      </c>
      <c r="AD70" s="81">
        <v>141279.66000000003</v>
      </c>
      <c r="AE70" s="81">
        <v>449819.48</v>
      </c>
      <c r="AF70" s="81">
        <v>3779678.89</v>
      </c>
      <c r="AG70" s="82">
        <v>4370778.03</v>
      </c>
      <c r="AH70" s="81">
        <v>178746.52000000002</v>
      </c>
      <c r="AI70" s="81">
        <v>456082.4</v>
      </c>
      <c r="AJ70" s="81">
        <v>3860090.27</v>
      </c>
      <c r="AK70" s="82">
        <v>4494919.1900000004</v>
      </c>
      <c r="AM70" s="74" t="str">
        <f t="shared" si="3"/>
        <v>OFT</v>
      </c>
      <c r="AN70" s="74" t="str">
        <f t="shared" si="4"/>
        <v>DUNE</v>
      </c>
      <c r="AO70" s="74" t="str">
        <f t="shared" si="5"/>
        <v>CML</v>
      </c>
      <c r="AP70" s="82"/>
    </row>
    <row r="71" spans="2:42" x14ac:dyDescent="0.3">
      <c r="B71" s="74" t="s">
        <v>76</v>
      </c>
      <c r="C71" s="74" t="s">
        <v>506</v>
      </c>
      <c r="D71" s="74" t="s">
        <v>507</v>
      </c>
      <c r="E71" s="74" t="s">
        <v>146</v>
      </c>
      <c r="F71" s="74" t="s">
        <v>583</v>
      </c>
      <c r="G71" s="81">
        <v>359767.78052375029</v>
      </c>
      <c r="H71" s="81">
        <v>0</v>
      </c>
      <c r="I71" s="81">
        <v>0</v>
      </c>
      <c r="J71" s="81">
        <v>0</v>
      </c>
      <c r="K71" s="82">
        <f t="shared" si="0"/>
        <v>359767.78052375029</v>
      </c>
      <c r="L71" s="81">
        <v>344106.42567226023</v>
      </c>
      <c r="M71" s="81">
        <v>0</v>
      </c>
      <c r="N71" s="81">
        <v>0</v>
      </c>
      <c r="O71" s="81">
        <v>0</v>
      </c>
      <c r="P71" s="82">
        <f t="shared" si="1"/>
        <v>344106.42567226023</v>
      </c>
      <c r="Q71" s="81">
        <v>358024.46</v>
      </c>
      <c r="R71" s="81">
        <v>0</v>
      </c>
      <c r="S71" s="81">
        <v>0</v>
      </c>
      <c r="T71" s="81">
        <v>0</v>
      </c>
      <c r="U71" s="82">
        <f t="shared" si="2"/>
        <v>358024.46</v>
      </c>
      <c r="V71" s="81">
        <v>367649.78</v>
      </c>
      <c r="W71" s="81">
        <v>0</v>
      </c>
      <c r="X71" s="81">
        <v>0</v>
      </c>
      <c r="Y71" s="82">
        <v>367649.78</v>
      </c>
      <c r="Z71" s="81">
        <v>373466.19999999995</v>
      </c>
      <c r="AA71" s="81">
        <v>0</v>
      </c>
      <c r="AB71" s="81">
        <v>0</v>
      </c>
      <c r="AC71" s="82">
        <v>373466.19999999995</v>
      </c>
      <c r="AD71" s="81">
        <v>380039.35000000003</v>
      </c>
      <c r="AE71" s="81">
        <v>0</v>
      </c>
      <c r="AF71" s="81">
        <v>0</v>
      </c>
      <c r="AG71" s="82">
        <v>380039.35000000003</v>
      </c>
      <c r="AH71" s="81">
        <v>384243.99000000005</v>
      </c>
      <c r="AI71" s="81">
        <v>0</v>
      </c>
      <c r="AJ71" s="81">
        <v>0</v>
      </c>
      <c r="AK71" s="82">
        <v>384243.99000000005</v>
      </c>
      <c r="AM71" s="74" t="str">
        <f t="shared" si="3"/>
        <v/>
      </c>
      <c r="AN71" s="74" t="str">
        <f t="shared" si="4"/>
        <v>DUNE</v>
      </c>
      <c r="AO71" s="74" t="str">
        <f t="shared" si="5"/>
        <v>CML</v>
      </c>
      <c r="AP71" s="82"/>
    </row>
    <row r="72" spans="2:42" x14ac:dyDescent="0.3">
      <c r="B72" s="74" t="s">
        <v>76</v>
      </c>
      <c r="C72" s="74" t="s">
        <v>482</v>
      </c>
      <c r="D72" s="74" t="s">
        <v>508</v>
      </c>
      <c r="E72" s="74" t="s">
        <v>142</v>
      </c>
      <c r="F72" s="74" t="s">
        <v>143</v>
      </c>
      <c r="G72" s="81">
        <v>867.49776541804977</v>
      </c>
      <c r="H72" s="81">
        <v>256622.04</v>
      </c>
      <c r="I72" s="81">
        <v>1099839.46</v>
      </c>
      <c r="J72" s="81">
        <v>0</v>
      </c>
      <c r="K72" s="82">
        <f t="shared" ref="K72:K135" si="6">SUM(G72:J72)</f>
        <v>1357328.9977654181</v>
      </c>
      <c r="L72" s="81">
        <v>1212.0099888821023</v>
      </c>
      <c r="M72" s="81">
        <v>307002.90000000002</v>
      </c>
      <c r="N72" s="81">
        <v>1147708.19</v>
      </c>
      <c r="O72" s="81">
        <v>0</v>
      </c>
      <c r="P72" s="82">
        <f t="shared" ref="P72:P135" si="7">SUM(L72:O72)</f>
        <v>1455923.099988882</v>
      </c>
      <c r="Q72" s="81">
        <v>1823.2</v>
      </c>
      <c r="R72" s="81">
        <v>337145.11</v>
      </c>
      <c r="S72" s="81">
        <v>1351772.41</v>
      </c>
      <c r="T72" s="81">
        <v>0</v>
      </c>
      <c r="U72" s="82">
        <f t="shared" ref="U72:U135" si="8">SUM(Q72:T72)</f>
        <v>1690740.72</v>
      </c>
      <c r="V72" s="81">
        <v>2337.8000000000002</v>
      </c>
      <c r="W72" s="81">
        <v>356514.78</v>
      </c>
      <c r="X72" s="81">
        <v>1665083.12</v>
      </c>
      <c r="Y72" s="82">
        <v>2023935.7000000002</v>
      </c>
      <c r="Z72" s="81">
        <v>3407.26</v>
      </c>
      <c r="AA72" s="81">
        <v>325772.61</v>
      </c>
      <c r="AB72" s="81">
        <v>1726337.23</v>
      </c>
      <c r="AC72" s="82">
        <v>2055517.1</v>
      </c>
      <c r="AD72" s="81">
        <v>4807.6600000000008</v>
      </c>
      <c r="AE72" s="81">
        <v>348159.06</v>
      </c>
      <c r="AF72" s="81">
        <v>1746780.01</v>
      </c>
      <c r="AG72" s="82">
        <v>2099746.73</v>
      </c>
      <c r="AH72" s="81">
        <v>5909.5300000000007</v>
      </c>
      <c r="AI72" s="81">
        <v>353006.54</v>
      </c>
      <c r="AJ72" s="81">
        <v>1783942.16</v>
      </c>
      <c r="AK72" s="82">
        <v>2142858.23</v>
      </c>
      <c r="AM72" s="74" t="str">
        <f t="shared" ref="AM72:AM135" si="9">IF(F72="GXP","OFT",IF(F72="GIP","INJ",""))</f>
        <v>OFT</v>
      </c>
      <c r="AN72" s="74" t="str">
        <f t="shared" ref="AN72:AN135" si="10">LEFT(D72,4)</f>
        <v>DUNE</v>
      </c>
      <c r="AO72" s="74" t="str">
        <f t="shared" ref="AO72:AO135" si="11">IF(LEN(D72)=4,"All locations",MID(D72,5,20))</f>
        <v>CYD</v>
      </c>
      <c r="AP72" s="82"/>
    </row>
    <row r="73" spans="2:42" x14ac:dyDescent="0.3">
      <c r="B73" s="74" t="s">
        <v>76</v>
      </c>
      <c r="C73" s="74" t="s">
        <v>482</v>
      </c>
      <c r="D73" s="74" t="s">
        <v>508</v>
      </c>
      <c r="E73" s="74" t="s">
        <v>146</v>
      </c>
      <c r="F73" s="74" t="s">
        <v>583</v>
      </c>
      <c r="G73" s="81">
        <v>19031.433270642458</v>
      </c>
      <c r="H73" s="81">
        <v>0</v>
      </c>
      <c r="I73" s="81">
        <v>0</v>
      </c>
      <c r="J73" s="81">
        <v>0</v>
      </c>
      <c r="K73" s="82">
        <f t="shared" si="6"/>
        <v>19031.433270642458</v>
      </c>
      <c r="L73" s="81">
        <v>20253.521571880963</v>
      </c>
      <c r="M73" s="81">
        <v>0</v>
      </c>
      <c r="N73" s="81">
        <v>0</v>
      </c>
      <c r="O73" s="81">
        <v>0</v>
      </c>
      <c r="P73" s="82">
        <f t="shared" si="7"/>
        <v>20253.521571880963</v>
      </c>
      <c r="Q73" s="81">
        <v>22485.739999999998</v>
      </c>
      <c r="R73" s="81">
        <v>0</v>
      </c>
      <c r="S73" s="81">
        <v>0</v>
      </c>
      <c r="T73" s="81">
        <v>0</v>
      </c>
      <c r="U73" s="82">
        <f t="shared" si="8"/>
        <v>22485.739999999998</v>
      </c>
      <c r="V73" s="81">
        <v>24767.91</v>
      </c>
      <c r="W73" s="81">
        <v>0</v>
      </c>
      <c r="X73" s="81">
        <v>0</v>
      </c>
      <c r="Y73" s="82">
        <v>24767.91</v>
      </c>
      <c r="Z73" s="81">
        <v>26776.720000000001</v>
      </c>
      <c r="AA73" s="81">
        <v>0</v>
      </c>
      <c r="AB73" s="81">
        <v>0</v>
      </c>
      <c r="AC73" s="82">
        <v>26776.720000000001</v>
      </c>
      <c r="AD73" s="81">
        <v>27606.62</v>
      </c>
      <c r="AE73" s="81">
        <v>0</v>
      </c>
      <c r="AF73" s="81">
        <v>0</v>
      </c>
      <c r="AG73" s="82">
        <v>27606.62</v>
      </c>
      <c r="AH73" s="81">
        <v>28132.720000000001</v>
      </c>
      <c r="AI73" s="81">
        <v>0</v>
      </c>
      <c r="AJ73" s="81">
        <v>0</v>
      </c>
      <c r="AK73" s="82">
        <v>28132.720000000001</v>
      </c>
      <c r="AM73" s="74" t="str">
        <f t="shared" si="9"/>
        <v/>
      </c>
      <c r="AN73" s="74" t="str">
        <f t="shared" si="10"/>
        <v>DUNE</v>
      </c>
      <c r="AO73" s="74" t="str">
        <f t="shared" si="11"/>
        <v>CYD</v>
      </c>
      <c r="AP73" s="82"/>
    </row>
    <row r="74" spans="2:42" x14ac:dyDescent="0.3">
      <c r="B74" s="74" t="s">
        <v>76</v>
      </c>
      <c r="C74" s="74" t="s">
        <v>482</v>
      </c>
      <c r="D74" s="74" t="s">
        <v>508</v>
      </c>
      <c r="E74" s="74" t="s">
        <v>144</v>
      </c>
      <c r="F74" s="74" t="s">
        <v>145</v>
      </c>
      <c r="G74" s="81">
        <v>12742.516325605264</v>
      </c>
      <c r="H74" s="81">
        <v>515636.89</v>
      </c>
      <c r="I74" s="81">
        <v>0</v>
      </c>
      <c r="J74" s="81">
        <v>0</v>
      </c>
      <c r="K74" s="82">
        <f t="shared" si="6"/>
        <v>528379.40632560523</v>
      </c>
      <c r="L74" s="81">
        <v>17552.477771205824</v>
      </c>
      <c r="M74" s="81">
        <v>491027.76</v>
      </c>
      <c r="N74" s="81">
        <v>0</v>
      </c>
      <c r="O74" s="81">
        <v>0</v>
      </c>
      <c r="P74" s="82">
        <f t="shared" si="7"/>
        <v>508580.23777120584</v>
      </c>
      <c r="Q74" s="81">
        <v>25327.209999999995</v>
      </c>
      <c r="R74" s="81">
        <v>653291.26</v>
      </c>
      <c r="S74" s="81">
        <v>0</v>
      </c>
      <c r="T74" s="81">
        <v>0</v>
      </c>
      <c r="U74" s="82">
        <f t="shared" si="8"/>
        <v>678618.47</v>
      </c>
      <c r="V74" s="81">
        <v>33931.800000000003</v>
      </c>
      <c r="W74" s="81">
        <v>690824.17</v>
      </c>
      <c r="X74" s="81">
        <v>0</v>
      </c>
      <c r="Y74" s="82">
        <v>724755.97000000009</v>
      </c>
      <c r="Z74" s="81">
        <v>49343.21</v>
      </c>
      <c r="AA74" s="81">
        <v>631254.59</v>
      </c>
      <c r="AB74" s="81">
        <v>0</v>
      </c>
      <c r="AC74" s="82">
        <v>680597.79999999993</v>
      </c>
      <c r="AD74" s="81">
        <v>65569.55</v>
      </c>
      <c r="AE74" s="81">
        <v>674633.16</v>
      </c>
      <c r="AF74" s="81">
        <v>0</v>
      </c>
      <c r="AG74" s="82">
        <v>740202.71000000008</v>
      </c>
      <c r="AH74" s="81">
        <v>86668.089999999982</v>
      </c>
      <c r="AI74" s="81">
        <v>684026.2</v>
      </c>
      <c r="AJ74" s="81">
        <v>0</v>
      </c>
      <c r="AK74" s="82">
        <v>770694.28999999992</v>
      </c>
      <c r="AM74" s="74" t="str">
        <f t="shared" si="9"/>
        <v>INJ</v>
      </c>
      <c r="AN74" s="74" t="str">
        <f t="shared" si="10"/>
        <v>DUNE</v>
      </c>
      <c r="AO74" s="74" t="str">
        <f t="shared" si="11"/>
        <v>CYD</v>
      </c>
      <c r="AP74" s="82"/>
    </row>
    <row r="75" spans="2:42" x14ac:dyDescent="0.3">
      <c r="B75" s="74" t="s">
        <v>76</v>
      </c>
      <c r="C75" s="74" t="s">
        <v>269</v>
      </c>
      <c r="D75" s="74" t="s">
        <v>509</v>
      </c>
      <c r="E75" s="74" t="s">
        <v>142</v>
      </c>
      <c r="F75" s="74" t="s">
        <v>143</v>
      </c>
      <c r="G75" s="81">
        <v>42049.0726347983</v>
      </c>
      <c r="H75" s="81">
        <v>1586737.23</v>
      </c>
      <c r="I75" s="81">
        <v>3101076.38</v>
      </c>
      <c r="J75" s="81">
        <v>0</v>
      </c>
      <c r="K75" s="82">
        <f t="shared" si="6"/>
        <v>4729862.6826347979</v>
      </c>
      <c r="L75" s="81">
        <v>58993.819691111363</v>
      </c>
      <c r="M75" s="81">
        <v>1645280.28</v>
      </c>
      <c r="N75" s="81">
        <v>3231932.41</v>
      </c>
      <c r="O75" s="81">
        <v>0</v>
      </c>
      <c r="P75" s="82">
        <f t="shared" si="7"/>
        <v>4936206.5096911117</v>
      </c>
      <c r="Q75" s="81">
        <v>75497.029999999984</v>
      </c>
      <c r="R75" s="81">
        <v>2005942.08</v>
      </c>
      <c r="S75" s="81">
        <v>3708795.89</v>
      </c>
      <c r="T75" s="81">
        <v>0</v>
      </c>
      <c r="U75" s="82">
        <f t="shared" si="8"/>
        <v>5790235</v>
      </c>
      <c r="V75" s="81">
        <v>233914.42999999996</v>
      </c>
      <c r="W75" s="81">
        <v>2121187.5299999998</v>
      </c>
      <c r="X75" s="81">
        <v>4568412.09</v>
      </c>
      <c r="Y75" s="82">
        <v>6923514.0499999998</v>
      </c>
      <c r="Z75" s="81">
        <v>542579.75</v>
      </c>
      <c r="AA75" s="81">
        <v>1938278.11</v>
      </c>
      <c r="AB75" s="81">
        <v>4736472.2</v>
      </c>
      <c r="AC75" s="82">
        <v>7217330.0600000005</v>
      </c>
      <c r="AD75" s="81">
        <v>834605.02000000014</v>
      </c>
      <c r="AE75" s="81">
        <v>2071472.75</v>
      </c>
      <c r="AF75" s="81">
        <v>4792560.1100000003</v>
      </c>
      <c r="AG75" s="82">
        <v>7698637.8800000008</v>
      </c>
      <c r="AH75" s="81">
        <v>1162899</v>
      </c>
      <c r="AI75" s="81">
        <v>2100314.2599999998</v>
      </c>
      <c r="AJ75" s="81">
        <v>4894520.1900000004</v>
      </c>
      <c r="AK75" s="82">
        <v>8157733.4500000002</v>
      </c>
      <c r="AM75" s="74" t="str">
        <f t="shared" si="9"/>
        <v>OFT</v>
      </c>
      <c r="AN75" s="74" t="str">
        <f t="shared" si="10"/>
        <v>DUNE</v>
      </c>
      <c r="AO75" s="74" t="str">
        <f t="shared" si="11"/>
        <v>FKN</v>
      </c>
      <c r="AP75" s="82"/>
    </row>
    <row r="76" spans="2:42" x14ac:dyDescent="0.3">
      <c r="B76" s="74" t="s">
        <v>76</v>
      </c>
      <c r="C76" s="74" t="s">
        <v>269</v>
      </c>
      <c r="D76" s="74" t="s">
        <v>509</v>
      </c>
      <c r="E76" s="74" t="s">
        <v>146</v>
      </c>
      <c r="F76" s="74" t="s">
        <v>583</v>
      </c>
      <c r="G76" s="81">
        <v>746900.80828492076</v>
      </c>
      <c r="H76" s="81">
        <v>0</v>
      </c>
      <c r="I76" s="81">
        <v>0</v>
      </c>
      <c r="J76" s="81">
        <v>0</v>
      </c>
      <c r="K76" s="82">
        <f t="shared" si="6"/>
        <v>746900.80828492076</v>
      </c>
      <c r="L76" s="81">
        <v>707311.59659482678</v>
      </c>
      <c r="M76" s="81">
        <v>0</v>
      </c>
      <c r="N76" s="81">
        <v>0</v>
      </c>
      <c r="O76" s="81">
        <v>0</v>
      </c>
      <c r="P76" s="82">
        <f t="shared" si="7"/>
        <v>707311.59659482678</v>
      </c>
      <c r="Q76" s="81">
        <v>735561.38</v>
      </c>
      <c r="R76" s="81">
        <v>0</v>
      </c>
      <c r="S76" s="81">
        <v>0</v>
      </c>
      <c r="T76" s="81">
        <v>0</v>
      </c>
      <c r="U76" s="82">
        <f t="shared" si="8"/>
        <v>735561.38</v>
      </c>
      <c r="V76" s="81">
        <v>755815.2699999999</v>
      </c>
      <c r="W76" s="81">
        <v>0</v>
      </c>
      <c r="X76" s="81">
        <v>0</v>
      </c>
      <c r="Y76" s="82">
        <v>755815.2699999999</v>
      </c>
      <c r="Z76" s="81">
        <v>766982.98</v>
      </c>
      <c r="AA76" s="81">
        <v>0</v>
      </c>
      <c r="AB76" s="81">
        <v>0</v>
      </c>
      <c r="AC76" s="82">
        <v>766982.98</v>
      </c>
      <c r="AD76" s="81">
        <v>780006.6399999999</v>
      </c>
      <c r="AE76" s="81">
        <v>0</v>
      </c>
      <c r="AF76" s="81">
        <v>0</v>
      </c>
      <c r="AG76" s="82">
        <v>780006.6399999999</v>
      </c>
      <c r="AH76" s="81">
        <v>788107.64000000013</v>
      </c>
      <c r="AI76" s="81">
        <v>0</v>
      </c>
      <c r="AJ76" s="81">
        <v>0</v>
      </c>
      <c r="AK76" s="82">
        <v>788107.64000000013</v>
      </c>
      <c r="AM76" s="74" t="str">
        <f t="shared" si="9"/>
        <v/>
      </c>
      <c r="AN76" s="74" t="str">
        <f t="shared" si="10"/>
        <v>DUNE</v>
      </c>
      <c r="AO76" s="74" t="str">
        <f t="shared" si="11"/>
        <v>FKN</v>
      </c>
      <c r="AP76" s="82"/>
    </row>
    <row r="77" spans="2:42" x14ac:dyDescent="0.3">
      <c r="B77" s="74" t="s">
        <v>76</v>
      </c>
      <c r="C77" s="74" t="s">
        <v>273</v>
      </c>
      <c r="D77" s="74" t="s">
        <v>510</v>
      </c>
      <c r="E77" s="74" t="s">
        <v>142</v>
      </c>
      <c r="F77" s="74" t="s">
        <v>143</v>
      </c>
      <c r="G77" s="81">
        <v>65656.459124889894</v>
      </c>
      <c r="H77" s="81">
        <v>721265.75</v>
      </c>
      <c r="I77" s="81">
        <v>6570447.6299999999</v>
      </c>
      <c r="J77" s="81">
        <v>0</v>
      </c>
      <c r="K77" s="82">
        <f t="shared" si="6"/>
        <v>7357369.83912489</v>
      </c>
      <c r="L77" s="81">
        <v>91730.799628191904</v>
      </c>
      <c r="M77" s="81">
        <v>746793.06</v>
      </c>
      <c r="N77" s="81">
        <v>6600620.3899999997</v>
      </c>
      <c r="O77" s="81">
        <v>0</v>
      </c>
      <c r="P77" s="82">
        <f t="shared" si="7"/>
        <v>7439144.2496281918</v>
      </c>
      <c r="Q77" s="81">
        <v>137988.57</v>
      </c>
      <c r="R77" s="81">
        <v>906702.76</v>
      </c>
      <c r="S77" s="81">
        <v>7396659.4299999997</v>
      </c>
      <c r="T77" s="81">
        <v>0</v>
      </c>
      <c r="U77" s="82">
        <f t="shared" si="8"/>
        <v>8441350.7599999998</v>
      </c>
      <c r="V77" s="81">
        <v>176936.09</v>
      </c>
      <c r="W77" s="81">
        <v>958794.68</v>
      </c>
      <c r="X77" s="81">
        <v>9111040.1899999995</v>
      </c>
      <c r="Y77" s="82">
        <v>10246770.959999999</v>
      </c>
      <c r="Z77" s="81">
        <v>257875.96999999997</v>
      </c>
      <c r="AA77" s="81">
        <v>876118.08</v>
      </c>
      <c r="AB77" s="81">
        <v>9446211.8699999992</v>
      </c>
      <c r="AC77" s="82">
        <v>10580205.919999998</v>
      </c>
      <c r="AD77" s="81">
        <v>363867.85000000003</v>
      </c>
      <c r="AE77" s="81">
        <v>936323.18</v>
      </c>
      <c r="AF77" s="81">
        <v>9558071.1300000008</v>
      </c>
      <c r="AG77" s="82">
        <v>10858262.16</v>
      </c>
      <c r="AH77" s="81">
        <v>447262.44000000006</v>
      </c>
      <c r="AI77" s="81">
        <v>949359.78</v>
      </c>
      <c r="AJ77" s="81">
        <v>9761415.8399999999</v>
      </c>
      <c r="AK77" s="82">
        <v>11158038.060000001</v>
      </c>
      <c r="AM77" s="74" t="str">
        <f t="shared" si="9"/>
        <v>OFT</v>
      </c>
      <c r="AN77" s="74" t="str">
        <f t="shared" si="10"/>
        <v>DUNE</v>
      </c>
      <c r="AO77" s="74" t="str">
        <f t="shared" si="11"/>
        <v>HWB</v>
      </c>
      <c r="AP77" s="82"/>
    </row>
    <row r="78" spans="2:42" x14ac:dyDescent="0.3">
      <c r="B78" s="74" t="s">
        <v>76</v>
      </c>
      <c r="C78" s="74" t="s">
        <v>273</v>
      </c>
      <c r="D78" s="74" t="s">
        <v>510</v>
      </c>
      <c r="E78" s="74" t="s">
        <v>146</v>
      </c>
      <c r="F78" s="74" t="s">
        <v>583</v>
      </c>
      <c r="G78" s="81">
        <v>728141.8336990776</v>
      </c>
      <c r="H78" s="81">
        <v>0</v>
      </c>
      <c r="I78" s="81">
        <v>0</v>
      </c>
      <c r="J78" s="81">
        <v>0</v>
      </c>
      <c r="K78" s="82">
        <f t="shared" si="6"/>
        <v>728141.8336990776</v>
      </c>
      <c r="L78" s="81">
        <v>678430.44015602849</v>
      </c>
      <c r="M78" s="81">
        <v>0</v>
      </c>
      <c r="N78" s="81">
        <v>0</v>
      </c>
      <c r="O78" s="81">
        <v>0</v>
      </c>
      <c r="P78" s="82">
        <f t="shared" si="7"/>
        <v>678430.44015602849</v>
      </c>
      <c r="Q78" s="81">
        <v>704982.67999999993</v>
      </c>
      <c r="R78" s="81">
        <v>0</v>
      </c>
      <c r="S78" s="81">
        <v>0</v>
      </c>
      <c r="T78" s="81">
        <v>0</v>
      </c>
      <c r="U78" s="82">
        <f t="shared" si="8"/>
        <v>704982.67999999993</v>
      </c>
      <c r="V78" s="81">
        <v>723368.81999999983</v>
      </c>
      <c r="W78" s="81">
        <v>0</v>
      </c>
      <c r="X78" s="81">
        <v>0</v>
      </c>
      <c r="Y78" s="82">
        <v>723368.81999999983</v>
      </c>
      <c r="Z78" s="81">
        <v>733116.70000000007</v>
      </c>
      <c r="AA78" s="81">
        <v>0</v>
      </c>
      <c r="AB78" s="81">
        <v>0</v>
      </c>
      <c r="AC78" s="82">
        <v>733116.70000000007</v>
      </c>
      <c r="AD78" s="81">
        <v>744969.78</v>
      </c>
      <c r="AE78" s="81">
        <v>0</v>
      </c>
      <c r="AF78" s="81">
        <v>0</v>
      </c>
      <c r="AG78" s="82">
        <v>744969.78</v>
      </c>
      <c r="AH78" s="81">
        <v>751837.96000000008</v>
      </c>
      <c r="AI78" s="81">
        <v>0</v>
      </c>
      <c r="AJ78" s="81">
        <v>0</v>
      </c>
      <c r="AK78" s="82">
        <v>751837.96000000008</v>
      </c>
      <c r="AM78" s="74" t="str">
        <f t="shared" si="9"/>
        <v/>
      </c>
      <c r="AN78" s="74" t="str">
        <f t="shared" si="10"/>
        <v>DUNE</v>
      </c>
      <c r="AO78" s="74" t="str">
        <f t="shared" si="11"/>
        <v>HWB</v>
      </c>
      <c r="AP78" s="82"/>
    </row>
    <row r="79" spans="2:42" x14ac:dyDescent="0.3">
      <c r="B79" s="74" t="s">
        <v>76</v>
      </c>
      <c r="C79" s="74" t="s">
        <v>273</v>
      </c>
      <c r="D79" s="74" t="s">
        <v>510</v>
      </c>
      <c r="E79" s="74" t="s">
        <v>144</v>
      </c>
      <c r="F79" s="74" t="s">
        <v>145</v>
      </c>
      <c r="G79" s="81">
        <v>24.481842470772911</v>
      </c>
      <c r="H79" s="81">
        <v>32180.6</v>
      </c>
      <c r="I79" s="81">
        <v>0</v>
      </c>
      <c r="J79" s="81">
        <v>0</v>
      </c>
      <c r="K79" s="82">
        <f t="shared" si="6"/>
        <v>32205.081842470772</v>
      </c>
      <c r="L79" s="81">
        <v>33.721977881937534</v>
      </c>
      <c r="M79" s="81">
        <v>30430.76</v>
      </c>
      <c r="N79" s="81">
        <v>0</v>
      </c>
      <c r="O79" s="81">
        <v>0</v>
      </c>
      <c r="P79" s="82">
        <f t="shared" si="7"/>
        <v>30464.481977881936</v>
      </c>
      <c r="Q79" s="81">
        <v>48.64</v>
      </c>
      <c r="R79" s="81">
        <v>61848.04</v>
      </c>
      <c r="S79" s="81">
        <v>0</v>
      </c>
      <c r="T79" s="81">
        <v>0</v>
      </c>
      <c r="U79" s="82">
        <f t="shared" si="8"/>
        <v>61896.68</v>
      </c>
      <c r="V79" s="81">
        <v>64.070000000000007</v>
      </c>
      <c r="W79" s="81">
        <v>65401.34</v>
      </c>
      <c r="X79" s="81">
        <v>0</v>
      </c>
      <c r="Y79" s="82">
        <v>65465.409999999996</v>
      </c>
      <c r="Z79" s="81">
        <v>90.14</v>
      </c>
      <c r="AA79" s="81">
        <v>59761.8</v>
      </c>
      <c r="AB79" s="81">
        <v>0</v>
      </c>
      <c r="AC79" s="82">
        <v>59851.94</v>
      </c>
      <c r="AD79" s="81">
        <v>119.74000000000001</v>
      </c>
      <c r="AE79" s="81">
        <v>63868.51</v>
      </c>
      <c r="AF79" s="81">
        <v>0</v>
      </c>
      <c r="AG79" s="82">
        <v>63988.25</v>
      </c>
      <c r="AH79" s="81">
        <v>146.94999999999999</v>
      </c>
      <c r="AI79" s="81">
        <v>64757.760000000002</v>
      </c>
      <c r="AJ79" s="81">
        <v>0</v>
      </c>
      <c r="AK79" s="82">
        <v>64904.71</v>
      </c>
      <c r="AM79" s="74" t="str">
        <f t="shared" si="9"/>
        <v>INJ</v>
      </c>
      <c r="AN79" s="74" t="str">
        <f t="shared" si="10"/>
        <v>DUNE</v>
      </c>
      <c r="AO79" s="74" t="str">
        <f t="shared" si="11"/>
        <v>HWB</v>
      </c>
      <c r="AP79" s="82"/>
    </row>
    <row r="80" spans="2:42" x14ac:dyDescent="0.3">
      <c r="B80" s="74" t="s">
        <v>76</v>
      </c>
      <c r="C80" s="74" t="s">
        <v>511</v>
      </c>
      <c r="D80" s="74" t="s">
        <v>512</v>
      </c>
      <c r="E80" s="74" t="s">
        <v>142</v>
      </c>
      <c r="F80" s="74" t="s">
        <v>143</v>
      </c>
      <c r="G80" s="81">
        <v>57552.237512940352</v>
      </c>
      <c r="H80" s="81">
        <v>1748004.1</v>
      </c>
      <c r="I80" s="81">
        <v>3716582.87</v>
      </c>
      <c r="J80" s="81">
        <v>0</v>
      </c>
      <c r="K80" s="82">
        <f t="shared" si="6"/>
        <v>5522139.2075129403</v>
      </c>
      <c r="L80" s="81">
        <v>80408.12481496681</v>
      </c>
      <c r="M80" s="81">
        <v>1801035.85</v>
      </c>
      <c r="N80" s="81">
        <v>3882819.7</v>
      </c>
      <c r="O80" s="81">
        <v>0</v>
      </c>
      <c r="P80" s="82">
        <f t="shared" si="7"/>
        <v>5764263.6748149674</v>
      </c>
      <c r="Q80" s="81">
        <v>120956.10999999999</v>
      </c>
      <c r="R80" s="81">
        <v>2232889.48</v>
      </c>
      <c r="S80" s="81">
        <v>4553603.8499999996</v>
      </c>
      <c r="T80" s="81">
        <v>0</v>
      </c>
      <c r="U80" s="82">
        <f t="shared" si="8"/>
        <v>6907449.4399999995</v>
      </c>
      <c r="V80" s="81">
        <v>155096.22</v>
      </c>
      <c r="W80" s="81">
        <v>2361173.52</v>
      </c>
      <c r="X80" s="81">
        <v>5609027.7000000002</v>
      </c>
      <c r="Y80" s="82">
        <v>8125297.4400000004</v>
      </c>
      <c r="Z80" s="81">
        <v>226045.37</v>
      </c>
      <c r="AA80" s="81">
        <v>2157570.1800000002</v>
      </c>
      <c r="AB80" s="81">
        <v>5815369.3799999999</v>
      </c>
      <c r="AC80" s="82">
        <v>8198984.9299999997</v>
      </c>
      <c r="AD80" s="81">
        <v>318954.26</v>
      </c>
      <c r="AE80" s="81">
        <v>2305834.13</v>
      </c>
      <c r="AF80" s="81">
        <v>5884233.2699999996</v>
      </c>
      <c r="AG80" s="82">
        <v>8509021.6600000001</v>
      </c>
      <c r="AH80" s="81">
        <v>392055.16000000009</v>
      </c>
      <c r="AI80" s="81">
        <v>2337938.7000000002</v>
      </c>
      <c r="AJ80" s="81">
        <v>6009418.3300000001</v>
      </c>
      <c r="AK80" s="82">
        <v>8739412.1900000013</v>
      </c>
      <c r="AM80" s="74" t="str">
        <f t="shared" si="9"/>
        <v>OFT</v>
      </c>
      <c r="AN80" s="74" t="str">
        <f t="shared" si="10"/>
        <v>DUNE</v>
      </c>
      <c r="AO80" s="74" t="str">
        <f t="shared" si="11"/>
        <v>SDN</v>
      </c>
      <c r="AP80" s="82"/>
    </row>
    <row r="81" spans="2:42" x14ac:dyDescent="0.3">
      <c r="B81" s="74" t="s">
        <v>76</v>
      </c>
      <c r="C81" s="74" t="s">
        <v>511</v>
      </c>
      <c r="D81" s="74" t="s">
        <v>512</v>
      </c>
      <c r="E81" s="74" t="s">
        <v>146</v>
      </c>
      <c r="F81" s="74" t="s">
        <v>583</v>
      </c>
      <c r="G81" s="81">
        <v>719791.12253218296</v>
      </c>
      <c r="H81" s="81">
        <v>0</v>
      </c>
      <c r="I81" s="81">
        <v>0</v>
      </c>
      <c r="J81" s="81">
        <v>0</v>
      </c>
      <c r="K81" s="82">
        <f t="shared" si="6"/>
        <v>719791.12253218296</v>
      </c>
      <c r="L81" s="81">
        <v>671504.81746841897</v>
      </c>
      <c r="M81" s="81">
        <v>0</v>
      </c>
      <c r="N81" s="81">
        <v>0</v>
      </c>
      <c r="O81" s="81">
        <v>0</v>
      </c>
      <c r="P81" s="82">
        <f t="shared" si="7"/>
        <v>671504.81746841897</v>
      </c>
      <c r="Q81" s="81">
        <v>697832.69000000006</v>
      </c>
      <c r="R81" s="81">
        <v>0</v>
      </c>
      <c r="S81" s="81">
        <v>0</v>
      </c>
      <c r="T81" s="81">
        <v>0</v>
      </c>
      <c r="U81" s="82">
        <f t="shared" si="8"/>
        <v>697832.69000000006</v>
      </c>
      <c r="V81" s="81">
        <v>715770.13</v>
      </c>
      <c r="W81" s="81">
        <v>0</v>
      </c>
      <c r="X81" s="81">
        <v>0</v>
      </c>
      <c r="Y81" s="82">
        <v>715770.13</v>
      </c>
      <c r="Z81" s="81">
        <v>725568.54</v>
      </c>
      <c r="AA81" s="81">
        <v>0</v>
      </c>
      <c r="AB81" s="81">
        <v>0</v>
      </c>
      <c r="AC81" s="82">
        <v>725568.54</v>
      </c>
      <c r="AD81" s="81">
        <v>737365.41</v>
      </c>
      <c r="AE81" s="81">
        <v>0</v>
      </c>
      <c r="AF81" s="81">
        <v>0</v>
      </c>
      <c r="AG81" s="82">
        <v>737365.41</v>
      </c>
      <c r="AH81" s="81">
        <v>744265.73999999987</v>
      </c>
      <c r="AI81" s="81">
        <v>0</v>
      </c>
      <c r="AJ81" s="81">
        <v>0</v>
      </c>
      <c r="AK81" s="82">
        <v>744265.73999999987</v>
      </c>
      <c r="AM81" s="74" t="str">
        <f t="shared" si="9"/>
        <v/>
      </c>
      <c r="AN81" s="74" t="str">
        <f t="shared" si="10"/>
        <v>DUNE</v>
      </c>
      <c r="AO81" s="74" t="str">
        <f t="shared" si="11"/>
        <v>SDN</v>
      </c>
      <c r="AP81" s="82"/>
    </row>
    <row r="82" spans="2:42" x14ac:dyDescent="0.3">
      <c r="B82" s="74" t="s">
        <v>89</v>
      </c>
      <c r="C82" s="74" t="s">
        <v>525</v>
      </c>
      <c r="D82" s="74" t="s">
        <v>532</v>
      </c>
      <c r="E82" s="74" t="s">
        <v>146</v>
      </c>
      <c r="F82" s="74" t="s">
        <v>583</v>
      </c>
      <c r="G82" s="81">
        <v>0</v>
      </c>
      <c r="H82" s="81">
        <v>0</v>
      </c>
      <c r="I82" s="81">
        <v>0</v>
      </c>
      <c r="J82" s="81">
        <v>38754.07</v>
      </c>
      <c r="K82" s="82">
        <f t="shared" si="6"/>
        <v>38754.07</v>
      </c>
      <c r="L82" s="81">
        <v>0</v>
      </c>
      <c r="M82" s="81">
        <v>0</v>
      </c>
      <c r="N82" s="81">
        <v>0</v>
      </c>
      <c r="O82" s="81">
        <v>8303.59</v>
      </c>
      <c r="P82" s="82">
        <f t="shared" si="7"/>
        <v>8303.59</v>
      </c>
      <c r="Q82" s="81">
        <v>0</v>
      </c>
      <c r="R82" s="81">
        <v>0</v>
      </c>
      <c r="S82" s="81">
        <v>0</v>
      </c>
      <c r="T82" s="81">
        <v>6551.17</v>
      </c>
      <c r="U82" s="82">
        <f t="shared" si="8"/>
        <v>6551.17</v>
      </c>
      <c r="V82" s="81">
        <v>0</v>
      </c>
      <c r="W82" s="81">
        <v>0</v>
      </c>
      <c r="X82" s="81">
        <v>0</v>
      </c>
      <c r="Y82" s="82">
        <v>0</v>
      </c>
      <c r="Z82" s="81">
        <v>0</v>
      </c>
      <c r="AA82" s="81">
        <v>0</v>
      </c>
      <c r="AB82" s="81">
        <v>0</v>
      </c>
      <c r="AC82" s="82">
        <v>0</v>
      </c>
      <c r="AD82" s="81">
        <v>0</v>
      </c>
      <c r="AE82" s="81">
        <v>0</v>
      </c>
      <c r="AF82" s="81">
        <v>0</v>
      </c>
      <c r="AG82" s="82">
        <v>0</v>
      </c>
      <c r="AH82" s="81">
        <v>0</v>
      </c>
      <c r="AI82" s="81">
        <v>0</v>
      </c>
      <c r="AJ82" s="81">
        <v>0</v>
      </c>
      <c r="AK82" s="82">
        <v>0</v>
      </c>
      <c r="AM82" s="74" t="str">
        <f t="shared" si="9"/>
        <v/>
      </c>
      <c r="AN82" s="74" t="str">
        <f t="shared" si="10"/>
        <v>EASH</v>
      </c>
      <c r="AO82" s="74" t="str">
        <f t="shared" si="11"/>
        <v>All locations</v>
      </c>
      <c r="AP82" s="82"/>
    </row>
    <row r="83" spans="2:42" x14ac:dyDescent="0.3">
      <c r="B83" s="74" t="s">
        <v>89</v>
      </c>
      <c r="C83" s="74" t="s">
        <v>476</v>
      </c>
      <c r="D83" s="74" t="s">
        <v>477</v>
      </c>
      <c r="E83" s="74" t="s">
        <v>142</v>
      </c>
      <c r="F83" s="74" t="s">
        <v>143</v>
      </c>
      <c r="G83" s="81">
        <v>153694.2185266921</v>
      </c>
      <c r="H83" s="81">
        <v>303714.90000000002</v>
      </c>
      <c r="I83" s="81">
        <v>8788008.3800000008</v>
      </c>
      <c r="J83" s="81">
        <v>0</v>
      </c>
      <c r="K83" s="82">
        <f t="shared" si="6"/>
        <v>9245417.4985266924</v>
      </c>
      <c r="L83" s="81">
        <v>218853.34855478012</v>
      </c>
      <c r="M83" s="81">
        <v>320355.56</v>
      </c>
      <c r="N83" s="81">
        <v>8853478.1999999993</v>
      </c>
      <c r="O83" s="81">
        <v>0</v>
      </c>
      <c r="P83" s="82">
        <f t="shared" si="7"/>
        <v>9392687.1085547786</v>
      </c>
      <c r="Q83" s="81">
        <v>320609.76999999996</v>
      </c>
      <c r="R83" s="81">
        <v>358600.98</v>
      </c>
      <c r="S83" s="81">
        <v>10552327.449999999</v>
      </c>
      <c r="T83" s="81">
        <v>0</v>
      </c>
      <c r="U83" s="82">
        <f t="shared" si="8"/>
        <v>11231538.199999999</v>
      </c>
      <c r="V83" s="81">
        <v>411434.16000000003</v>
      </c>
      <c r="W83" s="81">
        <v>379203.33</v>
      </c>
      <c r="X83" s="81">
        <v>12998121.699999999</v>
      </c>
      <c r="Y83" s="82">
        <v>13788759.189999999</v>
      </c>
      <c r="Z83" s="81">
        <v>582603.46000000008</v>
      </c>
      <c r="AA83" s="81">
        <v>346504.74</v>
      </c>
      <c r="AB83" s="81">
        <v>13476289.09</v>
      </c>
      <c r="AC83" s="82">
        <v>14405397.289999999</v>
      </c>
      <c r="AD83" s="81">
        <v>730143.12</v>
      </c>
      <c r="AE83" s="81">
        <v>370315.86</v>
      </c>
      <c r="AF83" s="81">
        <v>13635871.35</v>
      </c>
      <c r="AG83" s="82">
        <v>14736330.33</v>
      </c>
      <c r="AH83" s="81">
        <v>893114.8</v>
      </c>
      <c r="AI83" s="81">
        <v>375471.83</v>
      </c>
      <c r="AJ83" s="81">
        <v>13925969.859999999</v>
      </c>
      <c r="AK83" s="82">
        <v>15194556.49</v>
      </c>
      <c r="AM83" s="74" t="str">
        <f t="shared" si="9"/>
        <v>OFT</v>
      </c>
      <c r="AN83" s="74" t="str">
        <f t="shared" si="10"/>
        <v>EASH</v>
      </c>
      <c r="AO83" s="74" t="str">
        <f t="shared" si="11"/>
        <v>ASB</v>
      </c>
      <c r="AP83" s="82"/>
    </row>
    <row r="84" spans="2:42" x14ac:dyDescent="0.3">
      <c r="B84" s="74" t="s">
        <v>89</v>
      </c>
      <c r="C84" s="74" t="s">
        <v>476</v>
      </c>
      <c r="D84" s="74" t="s">
        <v>477</v>
      </c>
      <c r="E84" s="74" t="s">
        <v>146</v>
      </c>
      <c r="F84" s="74" t="s">
        <v>583</v>
      </c>
      <c r="G84" s="81">
        <v>1000765.9238256916</v>
      </c>
      <c r="H84" s="81">
        <v>0</v>
      </c>
      <c r="I84" s="81">
        <v>0</v>
      </c>
      <c r="J84" s="81">
        <v>0</v>
      </c>
      <c r="K84" s="82">
        <f t="shared" si="6"/>
        <v>1000765.9238256916</v>
      </c>
      <c r="L84" s="81">
        <v>973380.31237585691</v>
      </c>
      <c r="M84" s="81">
        <v>0</v>
      </c>
      <c r="N84" s="81">
        <v>0</v>
      </c>
      <c r="O84" s="81">
        <v>0</v>
      </c>
      <c r="P84" s="82">
        <f t="shared" si="7"/>
        <v>973380.31237585691</v>
      </c>
      <c r="Q84" s="81">
        <v>1012191.5700000001</v>
      </c>
      <c r="R84" s="81">
        <v>0</v>
      </c>
      <c r="S84" s="81">
        <v>0</v>
      </c>
      <c r="T84" s="81">
        <v>0</v>
      </c>
      <c r="U84" s="82">
        <f t="shared" si="8"/>
        <v>1012191.5700000001</v>
      </c>
      <c r="V84" s="81">
        <v>1034768.0399999999</v>
      </c>
      <c r="W84" s="81">
        <v>0</v>
      </c>
      <c r="X84" s="81">
        <v>0</v>
      </c>
      <c r="Y84" s="82">
        <v>1034768.0399999999</v>
      </c>
      <c r="Z84" s="81">
        <v>1052988.3999999999</v>
      </c>
      <c r="AA84" s="81">
        <v>0</v>
      </c>
      <c r="AB84" s="81">
        <v>0</v>
      </c>
      <c r="AC84" s="82">
        <v>1052988.3999999999</v>
      </c>
      <c r="AD84" s="81">
        <v>1072089.6399999999</v>
      </c>
      <c r="AE84" s="81">
        <v>0</v>
      </c>
      <c r="AF84" s="81">
        <v>0</v>
      </c>
      <c r="AG84" s="82">
        <v>1072089.6399999999</v>
      </c>
      <c r="AH84" s="81">
        <v>1084664.8900000001</v>
      </c>
      <c r="AI84" s="81">
        <v>0</v>
      </c>
      <c r="AJ84" s="81">
        <v>0</v>
      </c>
      <c r="AK84" s="82">
        <v>1084664.8900000001</v>
      </c>
      <c r="AM84" s="74" t="str">
        <f t="shared" si="9"/>
        <v/>
      </c>
      <c r="AN84" s="74" t="str">
        <f t="shared" si="10"/>
        <v>EASH</v>
      </c>
      <c r="AO84" s="74" t="str">
        <f t="shared" si="11"/>
        <v>ASB</v>
      </c>
      <c r="AP84" s="82"/>
    </row>
    <row r="85" spans="2:42" x14ac:dyDescent="0.3">
      <c r="B85" s="74" t="s">
        <v>89</v>
      </c>
      <c r="C85" s="74" t="s">
        <v>476</v>
      </c>
      <c r="D85" s="74" t="s">
        <v>477</v>
      </c>
      <c r="E85" s="74" t="s">
        <v>144</v>
      </c>
      <c r="F85" s="74" t="s">
        <v>145</v>
      </c>
      <c r="G85" s="81">
        <v>53.750718543588746</v>
      </c>
      <c r="H85" s="81">
        <v>0</v>
      </c>
      <c r="I85" s="81">
        <v>0</v>
      </c>
      <c r="J85" s="81">
        <v>0</v>
      </c>
      <c r="K85" s="82">
        <f t="shared" si="6"/>
        <v>53.750718543588746</v>
      </c>
      <c r="L85" s="81">
        <v>74.364810296760893</v>
      </c>
      <c r="M85" s="81">
        <v>0</v>
      </c>
      <c r="N85" s="81">
        <v>0</v>
      </c>
      <c r="O85" s="81">
        <v>0</v>
      </c>
      <c r="P85" s="82">
        <f t="shared" si="7"/>
        <v>74.364810296760893</v>
      </c>
      <c r="Q85" s="81">
        <v>127.35</v>
      </c>
      <c r="R85" s="81">
        <v>0</v>
      </c>
      <c r="S85" s="81">
        <v>0</v>
      </c>
      <c r="T85" s="81">
        <v>0</v>
      </c>
      <c r="U85" s="82">
        <f t="shared" si="8"/>
        <v>127.35</v>
      </c>
      <c r="V85" s="81">
        <v>198.95</v>
      </c>
      <c r="W85" s="81">
        <v>0</v>
      </c>
      <c r="X85" s="81">
        <v>0</v>
      </c>
      <c r="Y85" s="82">
        <v>198.95</v>
      </c>
      <c r="Z85" s="81">
        <v>264.44</v>
      </c>
      <c r="AA85" s="81">
        <v>0</v>
      </c>
      <c r="AB85" s="81">
        <v>0</v>
      </c>
      <c r="AC85" s="82">
        <v>264.44</v>
      </c>
      <c r="AD85" s="81">
        <v>315.51</v>
      </c>
      <c r="AE85" s="81">
        <v>0</v>
      </c>
      <c r="AF85" s="81">
        <v>0</v>
      </c>
      <c r="AG85" s="82">
        <v>315.51</v>
      </c>
      <c r="AH85" s="81">
        <v>376.07000000000005</v>
      </c>
      <c r="AI85" s="81">
        <v>0</v>
      </c>
      <c r="AJ85" s="81">
        <v>0</v>
      </c>
      <c r="AK85" s="82">
        <v>376.07000000000005</v>
      </c>
      <c r="AM85" s="74" t="str">
        <f t="shared" si="9"/>
        <v>INJ</v>
      </c>
      <c r="AN85" s="74" t="str">
        <f t="shared" si="10"/>
        <v>EASH</v>
      </c>
      <c r="AO85" s="74" t="str">
        <f t="shared" si="11"/>
        <v>ASB</v>
      </c>
      <c r="AP85" s="82"/>
    </row>
    <row r="86" spans="2:42" x14ac:dyDescent="0.3">
      <c r="B86" s="74" t="s">
        <v>90</v>
      </c>
      <c r="C86" s="74" t="s">
        <v>525</v>
      </c>
      <c r="D86" s="74" t="s">
        <v>533</v>
      </c>
      <c r="E86" s="74" t="s">
        <v>146</v>
      </c>
      <c r="F86" s="74" t="s">
        <v>583</v>
      </c>
      <c r="G86" s="81">
        <v>0</v>
      </c>
      <c r="H86" s="81">
        <v>0</v>
      </c>
      <c r="I86" s="81">
        <v>0</v>
      </c>
      <c r="J86" s="81">
        <v>14666.37</v>
      </c>
      <c r="K86" s="82">
        <f t="shared" si="6"/>
        <v>14666.37</v>
      </c>
      <c r="L86" s="81">
        <v>0</v>
      </c>
      <c r="M86" s="81">
        <v>0</v>
      </c>
      <c r="N86" s="81">
        <v>0</v>
      </c>
      <c r="O86" s="81">
        <v>3166.05</v>
      </c>
      <c r="P86" s="82">
        <f t="shared" si="7"/>
        <v>3166.05</v>
      </c>
      <c r="Q86" s="81">
        <v>0</v>
      </c>
      <c r="R86" s="81">
        <v>0</v>
      </c>
      <c r="S86" s="81">
        <v>0</v>
      </c>
      <c r="T86" s="81">
        <v>2425.6799999999998</v>
      </c>
      <c r="U86" s="82">
        <f t="shared" si="8"/>
        <v>2425.6799999999998</v>
      </c>
      <c r="V86" s="81">
        <v>0</v>
      </c>
      <c r="W86" s="81">
        <v>0</v>
      </c>
      <c r="X86" s="81">
        <v>0</v>
      </c>
      <c r="Y86" s="82">
        <v>0</v>
      </c>
      <c r="Z86" s="81">
        <v>0</v>
      </c>
      <c r="AA86" s="81">
        <v>0</v>
      </c>
      <c r="AB86" s="81">
        <v>0</v>
      </c>
      <c r="AC86" s="82">
        <v>0</v>
      </c>
      <c r="AD86" s="81">
        <v>0</v>
      </c>
      <c r="AE86" s="81">
        <v>0</v>
      </c>
      <c r="AF86" s="81">
        <v>0</v>
      </c>
      <c r="AG86" s="82">
        <v>0</v>
      </c>
      <c r="AH86" s="81">
        <v>0</v>
      </c>
      <c r="AI86" s="81">
        <v>0</v>
      </c>
      <c r="AJ86" s="81">
        <v>0</v>
      </c>
      <c r="AK86" s="82">
        <v>0</v>
      </c>
      <c r="AM86" s="74" t="str">
        <f t="shared" si="9"/>
        <v/>
      </c>
      <c r="AN86" s="74" t="str">
        <f t="shared" si="10"/>
        <v>EAST</v>
      </c>
      <c r="AO86" s="74" t="str">
        <f t="shared" si="11"/>
        <v>All locations</v>
      </c>
      <c r="AP86" s="82"/>
    </row>
    <row r="87" spans="2:42" x14ac:dyDescent="0.3">
      <c r="B87" s="74" t="s">
        <v>90</v>
      </c>
      <c r="C87" s="74" t="s">
        <v>468</v>
      </c>
      <c r="D87" s="74" t="s">
        <v>475</v>
      </c>
      <c r="E87" s="74" t="s">
        <v>142</v>
      </c>
      <c r="F87" s="74" t="s">
        <v>143</v>
      </c>
      <c r="G87" s="81">
        <v>372382.53851402208</v>
      </c>
      <c r="H87" s="81">
        <v>318018.81</v>
      </c>
      <c r="I87" s="81">
        <v>3225738.16</v>
      </c>
      <c r="J87" s="81">
        <v>0</v>
      </c>
      <c r="K87" s="82">
        <f t="shared" si="6"/>
        <v>3916139.5085140225</v>
      </c>
      <c r="L87" s="81">
        <v>438767.99621526874</v>
      </c>
      <c r="M87" s="81">
        <v>325738.42</v>
      </c>
      <c r="N87" s="81">
        <v>3297870.18</v>
      </c>
      <c r="O87" s="81">
        <v>0</v>
      </c>
      <c r="P87" s="82">
        <f t="shared" si="7"/>
        <v>4062376.5962152686</v>
      </c>
      <c r="Q87" s="81">
        <v>484589.22</v>
      </c>
      <c r="R87" s="81">
        <v>402519.44</v>
      </c>
      <c r="S87" s="81">
        <v>3817640.4</v>
      </c>
      <c r="T87" s="81">
        <v>0</v>
      </c>
      <c r="U87" s="82">
        <f t="shared" si="8"/>
        <v>4704749.0599999996</v>
      </c>
      <c r="V87" s="81">
        <v>768393.36</v>
      </c>
      <c r="W87" s="81">
        <v>425645</v>
      </c>
      <c r="X87" s="81">
        <v>4702484.33</v>
      </c>
      <c r="Y87" s="82">
        <v>5896522.6899999995</v>
      </c>
      <c r="Z87" s="81">
        <v>1173026.9800000002</v>
      </c>
      <c r="AA87" s="81">
        <v>388941.75</v>
      </c>
      <c r="AB87" s="81">
        <v>4875476.6100000003</v>
      </c>
      <c r="AC87" s="82">
        <v>6437445.3400000008</v>
      </c>
      <c r="AD87" s="81">
        <v>1436280.3300000003</v>
      </c>
      <c r="AE87" s="81">
        <v>415669.06</v>
      </c>
      <c r="AF87" s="81">
        <v>4933210.57</v>
      </c>
      <c r="AG87" s="82">
        <v>6785159.9600000009</v>
      </c>
      <c r="AH87" s="81">
        <v>1739553.59</v>
      </c>
      <c r="AI87" s="81">
        <v>421456.5</v>
      </c>
      <c r="AJ87" s="81">
        <v>5038162.95</v>
      </c>
      <c r="AK87" s="82">
        <v>7199173.04</v>
      </c>
      <c r="AM87" s="74" t="str">
        <f t="shared" si="9"/>
        <v>OFT</v>
      </c>
      <c r="AN87" s="74" t="str">
        <f t="shared" si="10"/>
        <v>EAST</v>
      </c>
      <c r="AO87" s="74" t="str">
        <f t="shared" si="11"/>
        <v>TUI</v>
      </c>
      <c r="AP87" s="82"/>
    </row>
    <row r="88" spans="2:42" x14ac:dyDescent="0.3">
      <c r="B88" s="74" t="s">
        <v>90</v>
      </c>
      <c r="C88" s="74" t="s">
        <v>468</v>
      </c>
      <c r="D88" s="74" t="s">
        <v>475</v>
      </c>
      <c r="E88" s="74" t="s">
        <v>146</v>
      </c>
      <c r="F88" s="74" t="s">
        <v>583</v>
      </c>
      <c r="G88" s="81">
        <v>484705.88998320687</v>
      </c>
      <c r="H88" s="81">
        <v>0</v>
      </c>
      <c r="I88" s="81">
        <v>0</v>
      </c>
      <c r="J88" s="81">
        <v>0</v>
      </c>
      <c r="K88" s="82">
        <f t="shared" si="6"/>
        <v>484705.88998320687</v>
      </c>
      <c r="L88" s="81">
        <v>474559.82064225804</v>
      </c>
      <c r="M88" s="81">
        <v>0</v>
      </c>
      <c r="N88" s="81">
        <v>0</v>
      </c>
      <c r="O88" s="81">
        <v>0</v>
      </c>
      <c r="P88" s="82">
        <f t="shared" si="7"/>
        <v>474559.82064225804</v>
      </c>
      <c r="Q88" s="81">
        <v>547690.08000000007</v>
      </c>
      <c r="R88" s="81">
        <v>0</v>
      </c>
      <c r="S88" s="81">
        <v>0</v>
      </c>
      <c r="T88" s="81">
        <v>0</v>
      </c>
      <c r="U88" s="82">
        <f t="shared" si="8"/>
        <v>547690.08000000007</v>
      </c>
      <c r="V88" s="81">
        <v>574799.99</v>
      </c>
      <c r="W88" s="81">
        <v>0</v>
      </c>
      <c r="X88" s="81">
        <v>0</v>
      </c>
      <c r="Y88" s="82">
        <v>574799.99</v>
      </c>
      <c r="Z88" s="81">
        <v>642973.15999999992</v>
      </c>
      <c r="AA88" s="81">
        <v>0</v>
      </c>
      <c r="AB88" s="81">
        <v>0</v>
      </c>
      <c r="AC88" s="82">
        <v>642973.15999999992</v>
      </c>
      <c r="AD88" s="81">
        <v>676373.14</v>
      </c>
      <c r="AE88" s="81">
        <v>0</v>
      </c>
      <c r="AF88" s="81">
        <v>0</v>
      </c>
      <c r="AG88" s="82">
        <v>676373.14</v>
      </c>
      <c r="AH88" s="81">
        <v>687528.09</v>
      </c>
      <c r="AI88" s="81">
        <v>0</v>
      </c>
      <c r="AJ88" s="81">
        <v>0</v>
      </c>
      <c r="AK88" s="82">
        <v>687528.09</v>
      </c>
      <c r="AM88" s="74" t="str">
        <f t="shared" si="9"/>
        <v/>
      </c>
      <c r="AN88" s="74" t="str">
        <f t="shared" si="10"/>
        <v>EAST</v>
      </c>
      <c r="AO88" s="74" t="str">
        <f t="shared" si="11"/>
        <v>TUI</v>
      </c>
      <c r="AP88" s="82"/>
    </row>
    <row r="89" spans="2:42" x14ac:dyDescent="0.3">
      <c r="B89" s="74" t="s">
        <v>96</v>
      </c>
      <c r="C89" s="74" t="s">
        <v>525</v>
      </c>
      <c r="D89" s="74" t="s">
        <v>534</v>
      </c>
      <c r="E89" s="74" t="s">
        <v>146</v>
      </c>
      <c r="F89" s="74" t="s">
        <v>583</v>
      </c>
      <c r="G89" s="81">
        <v>0</v>
      </c>
      <c r="H89" s="81">
        <v>0</v>
      </c>
      <c r="I89" s="81">
        <v>0</v>
      </c>
      <c r="J89" s="81">
        <v>30802.67</v>
      </c>
      <c r="K89" s="82">
        <f t="shared" si="6"/>
        <v>30802.67</v>
      </c>
      <c r="L89" s="81">
        <v>0</v>
      </c>
      <c r="M89" s="81">
        <v>0</v>
      </c>
      <c r="N89" s="81">
        <v>0</v>
      </c>
      <c r="O89" s="81">
        <v>6364.72</v>
      </c>
      <c r="P89" s="82">
        <f t="shared" si="7"/>
        <v>6364.72</v>
      </c>
      <c r="Q89" s="81">
        <v>0</v>
      </c>
      <c r="R89" s="81">
        <v>0</v>
      </c>
      <c r="S89" s="81">
        <v>0</v>
      </c>
      <c r="T89" s="81">
        <v>4439.45</v>
      </c>
      <c r="U89" s="82">
        <f t="shared" si="8"/>
        <v>4439.45</v>
      </c>
      <c r="V89" s="81">
        <v>0</v>
      </c>
      <c r="W89" s="81">
        <v>0</v>
      </c>
      <c r="X89" s="81">
        <v>0</v>
      </c>
      <c r="Y89" s="82">
        <v>0</v>
      </c>
      <c r="Z89" s="81">
        <v>0</v>
      </c>
      <c r="AA89" s="81">
        <v>0</v>
      </c>
      <c r="AB89" s="81">
        <v>0</v>
      </c>
      <c r="AC89" s="82">
        <v>0</v>
      </c>
      <c r="AD89" s="81">
        <v>0</v>
      </c>
      <c r="AE89" s="81">
        <v>0</v>
      </c>
      <c r="AF89" s="81">
        <v>0</v>
      </c>
      <c r="AG89" s="82">
        <v>0</v>
      </c>
      <c r="AH89" s="81">
        <v>0</v>
      </c>
      <c r="AI89" s="81">
        <v>0</v>
      </c>
      <c r="AJ89" s="81">
        <v>0</v>
      </c>
      <c r="AK89" s="82">
        <v>0</v>
      </c>
      <c r="AM89" s="74" t="str">
        <f t="shared" si="9"/>
        <v/>
      </c>
      <c r="AN89" s="74" t="str">
        <f t="shared" si="10"/>
        <v>GENE</v>
      </c>
      <c r="AO89" s="74" t="str">
        <f t="shared" si="11"/>
        <v>All locations</v>
      </c>
      <c r="AP89" s="82"/>
    </row>
    <row r="90" spans="2:42" x14ac:dyDescent="0.3">
      <c r="B90" s="74" t="s">
        <v>96</v>
      </c>
      <c r="C90" s="74" t="s">
        <v>183</v>
      </c>
      <c r="D90" s="74" t="s">
        <v>460</v>
      </c>
      <c r="E90" s="74" t="s">
        <v>142</v>
      </c>
      <c r="F90" s="74" t="s">
        <v>143</v>
      </c>
      <c r="G90" s="81">
        <v>17.815638449972468</v>
      </c>
      <c r="H90" s="81">
        <v>2154.6</v>
      </c>
      <c r="I90" s="81">
        <v>2752.6</v>
      </c>
      <c r="J90" s="81">
        <v>0</v>
      </c>
      <c r="K90" s="82">
        <f t="shared" si="6"/>
        <v>4925.0156384499724</v>
      </c>
      <c r="L90" s="81">
        <v>24.720484872277645</v>
      </c>
      <c r="M90" s="81">
        <v>2637.22</v>
      </c>
      <c r="N90" s="81">
        <v>3529.25</v>
      </c>
      <c r="O90" s="81">
        <v>0</v>
      </c>
      <c r="P90" s="82">
        <f t="shared" si="7"/>
        <v>6191.190484872277</v>
      </c>
      <c r="Q90" s="81">
        <v>33.049999999999997</v>
      </c>
      <c r="R90" s="81">
        <v>1866.63</v>
      </c>
      <c r="S90" s="81">
        <v>3262.62</v>
      </c>
      <c r="T90" s="81">
        <v>0</v>
      </c>
      <c r="U90" s="82">
        <f t="shared" si="8"/>
        <v>5162.3</v>
      </c>
      <c r="V90" s="81">
        <v>40.250000000000007</v>
      </c>
      <c r="W90" s="81">
        <v>1973.87</v>
      </c>
      <c r="X90" s="81">
        <v>4018.82</v>
      </c>
      <c r="Y90" s="82">
        <v>6032.9400000000005</v>
      </c>
      <c r="Z90" s="81">
        <v>52.89</v>
      </c>
      <c r="AA90" s="81">
        <v>1803.67</v>
      </c>
      <c r="AB90" s="81">
        <v>4166.66</v>
      </c>
      <c r="AC90" s="82">
        <v>6023.22</v>
      </c>
      <c r="AD90" s="81">
        <v>63.28</v>
      </c>
      <c r="AE90" s="81">
        <v>1927.61</v>
      </c>
      <c r="AF90" s="81">
        <v>4216.01</v>
      </c>
      <c r="AG90" s="82">
        <v>6206.9</v>
      </c>
      <c r="AH90" s="81">
        <v>74.78</v>
      </c>
      <c r="AI90" s="81">
        <v>1954.45</v>
      </c>
      <c r="AJ90" s="81">
        <v>4305.7</v>
      </c>
      <c r="AK90" s="82">
        <v>6334.93</v>
      </c>
      <c r="AM90" s="74" t="str">
        <f t="shared" si="9"/>
        <v>OFT</v>
      </c>
      <c r="AN90" s="74" t="str">
        <f t="shared" si="10"/>
        <v>GENE</v>
      </c>
      <c r="AO90" s="74" t="str">
        <f t="shared" si="11"/>
        <v>HLY</v>
      </c>
      <c r="AP90" s="82"/>
    </row>
    <row r="91" spans="2:42" x14ac:dyDescent="0.3">
      <c r="B91" s="74" t="s">
        <v>96</v>
      </c>
      <c r="C91" s="74" t="s">
        <v>183</v>
      </c>
      <c r="D91" s="74" t="s">
        <v>460</v>
      </c>
      <c r="E91" s="74" t="s">
        <v>146</v>
      </c>
      <c r="F91" s="74" t="s">
        <v>583</v>
      </c>
      <c r="G91" s="81">
        <v>468087.98833526962</v>
      </c>
      <c r="H91" s="81">
        <v>0</v>
      </c>
      <c r="I91" s="81">
        <v>0</v>
      </c>
      <c r="J91" s="81">
        <v>0</v>
      </c>
      <c r="K91" s="82">
        <f t="shared" si="6"/>
        <v>468087.98833526962</v>
      </c>
      <c r="L91" s="81">
        <v>426684.20721640799</v>
      </c>
      <c r="M91" s="81">
        <v>0</v>
      </c>
      <c r="N91" s="81">
        <v>0</v>
      </c>
      <c r="O91" s="81">
        <v>0</v>
      </c>
      <c r="P91" s="82">
        <f t="shared" si="7"/>
        <v>426684.20721640799</v>
      </c>
      <c r="Q91" s="81">
        <v>443023.35</v>
      </c>
      <c r="R91" s="81">
        <v>0</v>
      </c>
      <c r="S91" s="81">
        <v>0</v>
      </c>
      <c r="T91" s="81">
        <v>0</v>
      </c>
      <c r="U91" s="82">
        <f t="shared" si="8"/>
        <v>443023.35</v>
      </c>
      <c r="V91" s="81">
        <v>457549.47</v>
      </c>
      <c r="W91" s="81">
        <v>0</v>
      </c>
      <c r="X91" s="81">
        <v>0</v>
      </c>
      <c r="Y91" s="82">
        <v>457549.47</v>
      </c>
      <c r="Z91" s="81">
        <v>462114.75999999995</v>
      </c>
      <c r="AA91" s="81">
        <v>0</v>
      </c>
      <c r="AB91" s="81">
        <v>0</v>
      </c>
      <c r="AC91" s="82">
        <v>462114.75999999995</v>
      </c>
      <c r="AD91" s="81">
        <v>468911.06</v>
      </c>
      <c r="AE91" s="81">
        <v>0</v>
      </c>
      <c r="AF91" s="81">
        <v>0</v>
      </c>
      <c r="AG91" s="82">
        <v>468911.06</v>
      </c>
      <c r="AH91" s="81">
        <v>472234.56000000006</v>
      </c>
      <c r="AI91" s="81">
        <v>0</v>
      </c>
      <c r="AJ91" s="81">
        <v>0</v>
      </c>
      <c r="AK91" s="82">
        <v>472234.56000000006</v>
      </c>
      <c r="AM91" s="74" t="str">
        <f t="shared" si="9"/>
        <v/>
      </c>
      <c r="AN91" s="74" t="str">
        <f t="shared" si="10"/>
        <v>GENE</v>
      </c>
      <c r="AO91" s="74" t="str">
        <f t="shared" si="11"/>
        <v>HLY</v>
      </c>
      <c r="AP91" s="82"/>
    </row>
    <row r="92" spans="2:42" x14ac:dyDescent="0.3">
      <c r="B92" s="74" t="s">
        <v>96</v>
      </c>
      <c r="C92" s="74" t="s">
        <v>183</v>
      </c>
      <c r="D92" s="74" t="s">
        <v>460</v>
      </c>
      <c r="E92" s="74" t="s">
        <v>144</v>
      </c>
      <c r="F92" s="74" t="s">
        <v>145</v>
      </c>
      <c r="G92" s="81">
        <v>2475429.4252614365</v>
      </c>
      <c r="H92" s="81">
        <v>148231.64000000001</v>
      </c>
      <c r="I92" s="81">
        <v>0</v>
      </c>
      <c r="J92" s="81">
        <v>0</v>
      </c>
      <c r="K92" s="82">
        <f t="shared" si="6"/>
        <v>2623661.0652614366</v>
      </c>
      <c r="L92" s="81">
        <v>3309361.9325379953</v>
      </c>
      <c r="M92" s="81">
        <v>151183.09</v>
      </c>
      <c r="N92" s="81">
        <v>0</v>
      </c>
      <c r="O92" s="81">
        <v>0</v>
      </c>
      <c r="P92" s="82">
        <f t="shared" si="7"/>
        <v>3460545.0225379951</v>
      </c>
      <c r="Q92" s="81">
        <v>4638629.3000000007</v>
      </c>
      <c r="R92" s="81">
        <v>181445.77</v>
      </c>
      <c r="S92" s="81">
        <v>0</v>
      </c>
      <c r="T92" s="81">
        <v>0</v>
      </c>
      <c r="U92" s="82">
        <f t="shared" si="8"/>
        <v>4820075.07</v>
      </c>
      <c r="V92" s="81">
        <v>5645033.2300000004</v>
      </c>
      <c r="W92" s="81">
        <v>191870.2</v>
      </c>
      <c r="X92" s="81">
        <v>0</v>
      </c>
      <c r="Y92" s="82">
        <v>5836903.4300000006</v>
      </c>
      <c r="Z92" s="81">
        <v>7268897.3199999994</v>
      </c>
      <c r="AA92" s="81">
        <v>175325.28</v>
      </c>
      <c r="AB92" s="81">
        <v>0</v>
      </c>
      <c r="AC92" s="82">
        <v>7444222.5999999996</v>
      </c>
      <c r="AD92" s="81">
        <v>8798165.5500000007</v>
      </c>
      <c r="AE92" s="81">
        <v>187373.29</v>
      </c>
      <c r="AF92" s="81">
        <v>0</v>
      </c>
      <c r="AG92" s="82">
        <v>8985538.8399999999</v>
      </c>
      <c r="AH92" s="81">
        <v>10209018.5</v>
      </c>
      <c r="AI92" s="81">
        <v>189982.12</v>
      </c>
      <c r="AJ92" s="81">
        <v>0</v>
      </c>
      <c r="AK92" s="82">
        <v>10399000.619999999</v>
      </c>
      <c r="AM92" s="74" t="str">
        <f t="shared" si="9"/>
        <v>INJ</v>
      </c>
      <c r="AN92" s="74" t="str">
        <f t="shared" si="10"/>
        <v>GENE</v>
      </c>
      <c r="AO92" s="74" t="str">
        <f t="shared" si="11"/>
        <v>HLY</v>
      </c>
      <c r="AP92" s="82"/>
    </row>
    <row r="93" spans="2:42" x14ac:dyDescent="0.3">
      <c r="B93" s="74" t="s">
        <v>96</v>
      </c>
      <c r="C93" s="74" t="s">
        <v>461</v>
      </c>
      <c r="D93" s="74" t="s">
        <v>462</v>
      </c>
      <c r="E93" s="74" t="s">
        <v>146</v>
      </c>
      <c r="F93" s="74" t="s">
        <v>583</v>
      </c>
      <c r="G93" s="81">
        <v>847349.07016083726</v>
      </c>
      <c r="H93" s="81">
        <v>0</v>
      </c>
      <c r="I93" s="81">
        <v>0</v>
      </c>
      <c r="J93" s="81">
        <v>0</v>
      </c>
      <c r="K93" s="82">
        <f t="shared" si="6"/>
        <v>847349.07016083726</v>
      </c>
      <c r="L93" s="81">
        <v>861455.98614423804</v>
      </c>
      <c r="M93" s="81">
        <v>0</v>
      </c>
      <c r="N93" s="81">
        <v>0</v>
      </c>
      <c r="O93" s="81">
        <v>0</v>
      </c>
      <c r="P93" s="82">
        <f t="shared" si="7"/>
        <v>861455.98614423804</v>
      </c>
      <c r="Q93" s="81">
        <v>884675.45</v>
      </c>
      <c r="R93" s="81">
        <v>0</v>
      </c>
      <c r="S93" s="81">
        <v>0</v>
      </c>
      <c r="T93" s="81">
        <v>0</v>
      </c>
      <c r="U93" s="82">
        <f t="shared" si="8"/>
        <v>884675.45</v>
      </c>
      <c r="V93" s="81">
        <v>881117.69</v>
      </c>
      <c r="W93" s="81">
        <v>0</v>
      </c>
      <c r="X93" s="81">
        <v>0</v>
      </c>
      <c r="Y93" s="82">
        <v>881117.69</v>
      </c>
      <c r="Z93" s="81">
        <v>902116.35</v>
      </c>
      <c r="AA93" s="81">
        <v>0</v>
      </c>
      <c r="AB93" s="81">
        <v>0</v>
      </c>
      <c r="AC93" s="82">
        <v>902116.35</v>
      </c>
      <c r="AD93" s="81">
        <v>918853.5199999999</v>
      </c>
      <c r="AE93" s="81">
        <v>0</v>
      </c>
      <c r="AF93" s="81">
        <v>0</v>
      </c>
      <c r="AG93" s="82">
        <v>918853.5199999999</v>
      </c>
      <c r="AH93" s="81">
        <v>931456.25</v>
      </c>
      <c r="AI93" s="81">
        <v>0</v>
      </c>
      <c r="AJ93" s="81">
        <v>0</v>
      </c>
      <c r="AK93" s="82">
        <v>931456.25</v>
      </c>
      <c r="AM93" s="74" t="str">
        <f t="shared" si="9"/>
        <v/>
      </c>
      <c r="AN93" s="74" t="str">
        <f t="shared" si="10"/>
        <v>GENE</v>
      </c>
      <c r="AO93" s="74" t="str">
        <f t="shared" si="11"/>
        <v>RPO</v>
      </c>
      <c r="AP93" s="82"/>
    </row>
    <row r="94" spans="2:42" x14ac:dyDescent="0.3">
      <c r="B94" s="74" t="s">
        <v>96</v>
      </c>
      <c r="C94" s="74" t="s">
        <v>461</v>
      </c>
      <c r="D94" s="74" t="s">
        <v>462</v>
      </c>
      <c r="E94" s="74" t="s">
        <v>144</v>
      </c>
      <c r="F94" s="74" t="s">
        <v>145</v>
      </c>
      <c r="G94" s="81">
        <v>329450.74091150361</v>
      </c>
      <c r="H94" s="81">
        <v>963955.43</v>
      </c>
      <c r="I94" s="81">
        <v>0</v>
      </c>
      <c r="J94" s="81">
        <v>0</v>
      </c>
      <c r="K94" s="82">
        <f t="shared" si="6"/>
        <v>1293406.1709115037</v>
      </c>
      <c r="L94" s="81">
        <v>440437.41799418494</v>
      </c>
      <c r="M94" s="81">
        <v>990026.54</v>
      </c>
      <c r="N94" s="81">
        <v>0</v>
      </c>
      <c r="O94" s="81">
        <v>0</v>
      </c>
      <c r="P94" s="82">
        <f t="shared" si="7"/>
        <v>1430463.9579941849</v>
      </c>
      <c r="Q94" s="81">
        <v>617347.37999999989</v>
      </c>
      <c r="R94" s="81">
        <v>1226577.46</v>
      </c>
      <c r="S94" s="81">
        <v>0</v>
      </c>
      <c r="T94" s="81">
        <v>0</v>
      </c>
      <c r="U94" s="82">
        <f t="shared" si="8"/>
        <v>1843924.8399999999</v>
      </c>
      <c r="V94" s="81">
        <v>751287.99</v>
      </c>
      <c r="W94" s="81">
        <v>1297046.83</v>
      </c>
      <c r="X94" s="81">
        <v>0</v>
      </c>
      <c r="Y94" s="82">
        <v>2048334.82</v>
      </c>
      <c r="Z94" s="81">
        <v>967405.30000000016</v>
      </c>
      <c r="AA94" s="81">
        <v>1185202.8400000001</v>
      </c>
      <c r="AB94" s="81">
        <v>0</v>
      </c>
      <c r="AC94" s="82">
        <v>2152608.14</v>
      </c>
      <c r="AD94" s="81">
        <v>1170933.1100000001</v>
      </c>
      <c r="AE94" s="81">
        <v>1266647.6299999999</v>
      </c>
      <c r="AF94" s="81">
        <v>0</v>
      </c>
      <c r="AG94" s="82">
        <v>2437580.7400000002</v>
      </c>
      <c r="AH94" s="81">
        <v>1358701.11</v>
      </c>
      <c r="AI94" s="81">
        <v>1284283.4099999999</v>
      </c>
      <c r="AJ94" s="81">
        <v>0</v>
      </c>
      <c r="AK94" s="82">
        <v>2642984.52</v>
      </c>
      <c r="AM94" s="74" t="str">
        <f t="shared" si="9"/>
        <v>INJ</v>
      </c>
      <c r="AN94" s="74" t="str">
        <f t="shared" si="10"/>
        <v>GENE</v>
      </c>
      <c r="AO94" s="74" t="str">
        <f t="shared" si="11"/>
        <v>RPO</v>
      </c>
      <c r="AP94" s="82"/>
    </row>
    <row r="95" spans="2:42" x14ac:dyDescent="0.3">
      <c r="B95" s="74" t="s">
        <v>96</v>
      </c>
      <c r="C95" s="74" t="s">
        <v>463</v>
      </c>
      <c r="D95" s="74" t="s">
        <v>464</v>
      </c>
      <c r="E95" s="74" t="s">
        <v>142</v>
      </c>
      <c r="F95" s="74" t="s">
        <v>143</v>
      </c>
      <c r="G95" s="81">
        <v>31.045608863955664</v>
      </c>
      <c r="H95" s="81">
        <v>3442.25</v>
      </c>
      <c r="I95" s="81">
        <v>7274.74</v>
      </c>
      <c r="J95" s="81">
        <v>0</v>
      </c>
      <c r="K95" s="82">
        <f t="shared" si="6"/>
        <v>10748.035608863956</v>
      </c>
      <c r="L95" s="81">
        <v>44.514207981752747</v>
      </c>
      <c r="M95" s="81">
        <v>1906.66</v>
      </c>
      <c r="N95" s="81">
        <v>14333.08</v>
      </c>
      <c r="O95" s="81">
        <v>0</v>
      </c>
      <c r="P95" s="82">
        <f t="shared" si="7"/>
        <v>16284.254207981752</v>
      </c>
      <c r="Q95" s="81">
        <v>72.48</v>
      </c>
      <c r="R95" s="81">
        <v>2961.25</v>
      </c>
      <c r="S95" s="81">
        <v>18522.060000000001</v>
      </c>
      <c r="T95" s="81">
        <v>0</v>
      </c>
      <c r="U95" s="82">
        <f t="shared" si="8"/>
        <v>21555.79</v>
      </c>
      <c r="V95" s="81">
        <v>162.88999999999999</v>
      </c>
      <c r="W95" s="81">
        <v>3131.38</v>
      </c>
      <c r="X95" s="81">
        <v>22815.06</v>
      </c>
      <c r="Y95" s="82">
        <v>26109.33</v>
      </c>
      <c r="Z95" s="81">
        <v>249.45</v>
      </c>
      <c r="AA95" s="81">
        <v>2861.36</v>
      </c>
      <c r="AB95" s="81">
        <v>23654.37</v>
      </c>
      <c r="AC95" s="82">
        <v>26765.18</v>
      </c>
      <c r="AD95" s="81">
        <v>327.14</v>
      </c>
      <c r="AE95" s="81">
        <v>3057.99</v>
      </c>
      <c r="AF95" s="81">
        <v>23934.48</v>
      </c>
      <c r="AG95" s="82">
        <v>27319.61</v>
      </c>
      <c r="AH95" s="81">
        <v>412.01</v>
      </c>
      <c r="AI95" s="81">
        <v>3100.57</v>
      </c>
      <c r="AJ95" s="81">
        <v>24443.67</v>
      </c>
      <c r="AK95" s="82">
        <v>27956.25</v>
      </c>
      <c r="AM95" s="74" t="str">
        <f t="shared" si="9"/>
        <v>OFT</v>
      </c>
      <c r="AN95" s="74" t="str">
        <f t="shared" si="10"/>
        <v>GENE</v>
      </c>
      <c r="AO95" s="74" t="str">
        <f t="shared" si="11"/>
        <v>TKA</v>
      </c>
      <c r="AP95" s="82"/>
    </row>
    <row r="96" spans="2:42" x14ac:dyDescent="0.3">
      <c r="B96" s="74" t="s">
        <v>96</v>
      </c>
      <c r="C96" s="74" t="s">
        <v>463</v>
      </c>
      <c r="D96" s="74" t="s">
        <v>464</v>
      </c>
      <c r="E96" s="74" t="s">
        <v>146</v>
      </c>
      <c r="F96" s="74" t="s">
        <v>583</v>
      </c>
      <c r="G96" s="81">
        <v>482817.11349140445</v>
      </c>
      <c r="H96" s="81">
        <v>0</v>
      </c>
      <c r="I96" s="81">
        <v>0</v>
      </c>
      <c r="J96" s="81">
        <v>0</v>
      </c>
      <c r="K96" s="82">
        <f t="shared" si="6"/>
        <v>482817.11349140445</v>
      </c>
      <c r="L96" s="81">
        <v>439795.71339912247</v>
      </c>
      <c r="M96" s="81">
        <v>0</v>
      </c>
      <c r="N96" s="81">
        <v>0</v>
      </c>
      <c r="O96" s="81">
        <v>0</v>
      </c>
      <c r="P96" s="82">
        <f t="shared" si="7"/>
        <v>439795.71339912247</v>
      </c>
      <c r="Q96" s="81">
        <v>458363.05</v>
      </c>
      <c r="R96" s="81">
        <v>0</v>
      </c>
      <c r="S96" s="81">
        <v>0</v>
      </c>
      <c r="T96" s="81">
        <v>0</v>
      </c>
      <c r="U96" s="82">
        <f t="shared" si="8"/>
        <v>458363.05</v>
      </c>
      <c r="V96" s="81">
        <v>478597.07999999996</v>
      </c>
      <c r="W96" s="81">
        <v>0</v>
      </c>
      <c r="X96" s="81">
        <v>0</v>
      </c>
      <c r="Y96" s="82">
        <v>478597.07999999996</v>
      </c>
      <c r="Z96" s="81">
        <v>486770.25</v>
      </c>
      <c r="AA96" s="81">
        <v>0</v>
      </c>
      <c r="AB96" s="81">
        <v>0</v>
      </c>
      <c r="AC96" s="82">
        <v>486770.25</v>
      </c>
      <c r="AD96" s="81">
        <v>493573.46</v>
      </c>
      <c r="AE96" s="81">
        <v>0</v>
      </c>
      <c r="AF96" s="81">
        <v>0</v>
      </c>
      <c r="AG96" s="82">
        <v>493573.46</v>
      </c>
      <c r="AH96" s="81">
        <v>495777.10000000003</v>
      </c>
      <c r="AI96" s="81">
        <v>0</v>
      </c>
      <c r="AJ96" s="81">
        <v>0</v>
      </c>
      <c r="AK96" s="82">
        <v>495777.10000000003</v>
      </c>
      <c r="AM96" s="74" t="str">
        <f t="shared" si="9"/>
        <v/>
      </c>
      <c r="AN96" s="74" t="str">
        <f t="shared" si="10"/>
        <v>GENE</v>
      </c>
      <c r="AO96" s="74" t="str">
        <f t="shared" si="11"/>
        <v>TKA</v>
      </c>
      <c r="AP96" s="82"/>
    </row>
    <row r="97" spans="2:42" x14ac:dyDescent="0.3">
      <c r="B97" s="74" t="s">
        <v>96</v>
      </c>
      <c r="C97" s="74" t="s">
        <v>463</v>
      </c>
      <c r="D97" s="74" t="s">
        <v>464</v>
      </c>
      <c r="E97" s="74" t="s">
        <v>144</v>
      </c>
      <c r="F97" s="74" t="s">
        <v>145</v>
      </c>
      <c r="G97" s="81">
        <v>1995.6032145339698</v>
      </c>
      <c r="H97" s="81">
        <v>835773.91</v>
      </c>
      <c r="I97" s="81">
        <v>0</v>
      </c>
      <c r="J97" s="81">
        <v>0</v>
      </c>
      <c r="K97" s="82">
        <f t="shared" si="6"/>
        <v>837769.51321453403</v>
      </c>
      <c r="L97" s="81">
        <v>3277.2454347804569</v>
      </c>
      <c r="M97" s="81">
        <v>867227.12</v>
      </c>
      <c r="N97" s="81">
        <v>0</v>
      </c>
      <c r="O97" s="81">
        <v>0</v>
      </c>
      <c r="P97" s="82">
        <f t="shared" si="7"/>
        <v>870504.36543478048</v>
      </c>
      <c r="Q97" s="81">
        <v>10657.68</v>
      </c>
      <c r="R97" s="81">
        <v>1043128.69</v>
      </c>
      <c r="S97" s="81">
        <v>0</v>
      </c>
      <c r="T97" s="81">
        <v>0</v>
      </c>
      <c r="U97" s="82">
        <f t="shared" si="8"/>
        <v>1053786.3699999999</v>
      </c>
      <c r="V97" s="81">
        <v>66539.97</v>
      </c>
      <c r="W97" s="81">
        <v>1103058.55</v>
      </c>
      <c r="X97" s="81">
        <v>0</v>
      </c>
      <c r="Y97" s="82">
        <v>1169598.52</v>
      </c>
      <c r="Z97" s="81">
        <v>111159.04999999999</v>
      </c>
      <c r="AA97" s="81">
        <v>1007942.12</v>
      </c>
      <c r="AB97" s="81">
        <v>0</v>
      </c>
      <c r="AC97" s="82">
        <v>1119101.17</v>
      </c>
      <c r="AD97" s="81">
        <v>148711.49000000002</v>
      </c>
      <c r="AE97" s="81">
        <v>1077205.9099999999</v>
      </c>
      <c r="AF97" s="81">
        <v>0</v>
      </c>
      <c r="AG97" s="82">
        <v>1225917.3999999999</v>
      </c>
      <c r="AH97" s="81">
        <v>212860.90000000002</v>
      </c>
      <c r="AI97" s="81">
        <v>1092204.05</v>
      </c>
      <c r="AJ97" s="81">
        <v>0</v>
      </c>
      <c r="AK97" s="82">
        <v>1305064.9500000002</v>
      </c>
      <c r="AM97" s="74" t="str">
        <f t="shared" si="9"/>
        <v>INJ</v>
      </c>
      <c r="AN97" s="74" t="str">
        <f t="shared" si="10"/>
        <v>GENE</v>
      </c>
      <c r="AO97" s="74" t="str">
        <f t="shared" si="11"/>
        <v>TKA</v>
      </c>
      <c r="AP97" s="82"/>
    </row>
    <row r="98" spans="2:42" x14ac:dyDescent="0.3">
      <c r="B98" s="74" t="s">
        <v>96</v>
      </c>
      <c r="C98" s="74" t="s">
        <v>465</v>
      </c>
      <c r="D98" s="74" t="s">
        <v>466</v>
      </c>
      <c r="E98" s="74" t="s">
        <v>142</v>
      </c>
      <c r="F98" s="74" t="s">
        <v>143</v>
      </c>
      <c r="G98" s="81">
        <v>1.2890707139220968E-2</v>
      </c>
      <c r="H98" s="81">
        <v>0</v>
      </c>
      <c r="I98" s="81">
        <v>0</v>
      </c>
      <c r="J98" s="81">
        <v>0</v>
      </c>
      <c r="K98" s="82">
        <f t="shared" si="6"/>
        <v>1.2890707139220968E-2</v>
      </c>
      <c r="L98" s="81">
        <v>1.7949579096850188E-2</v>
      </c>
      <c r="M98" s="81">
        <v>0</v>
      </c>
      <c r="N98" s="81">
        <v>0</v>
      </c>
      <c r="O98" s="81">
        <v>0</v>
      </c>
      <c r="P98" s="82">
        <f t="shared" si="7"/>
        <v>1.7949579096850188E-2</v>
      </c>
      <c r="Q98" s="81">
        <v>0.01</v>
      </c>
      <c r="R98" s="81">
        <v>0</v>
      </c>
      <c r="S98" s="81">
        <v>13.46</v>
      </c>
      <c r="T98" s="81">
        <v>0</v>
      </c>
      <c r="U98" s="82">
        <f t="shared" si="8"/>
        <v>13.47</v>
      </c>
      <c r="V98" s="81">
        <v>0.04</v>
      </c>
      <c r="W98" s="81">
        <v>0</v>
      </c>
      <c r="X98" s="81">
        <v>16.579999999999998</v>
      </c>
      <c r="Y98" s="82">
        <v>16.619999999999997</v>
      </c>
      <c r="Z98" s="81">
        <v>0.04</v>
      </c>
      <c r="AA98" s="81">
        <v>0</v>
      </c>
      <c r="AB98" s="81">
        <v>17.190000000000001</v>
      </c>
      <c r="AC98" s="82">
        <v>17.23</v>
      </c>
      <c r="AD98" s="81">
        <v>6.0000000000000005E-2</v>
      </c>
      <c r="AE98" s="81">
        <v>0</v>
      </c>
      <c r="AF98" s="81">
        <v>17.39</v>
      </c>
      <c r="AG98" s="82">
        <v>17.45</v>
      </c>
      <c r="AH98" s="81">
        <v>6.9999999999999993E-2</v>
      </c>
      <c r="AI98" s="81">
        <v>0</v>
      </c>
      <c r="AJ98" s="81">
        <v>17.760000000000002</v>
      </c>
      <c r="AK98" s="82">
        <v>17.830000000000002</v>
      </c>
      <c r="AM98" s="74" t="str">
        <f t="shared" si="9"/>
        <v>OFT</v>
      </c>
      <c r="AN98" s="74" t="str">
        <f t="shared" si="10"/>
        <v>GENE</v>
      </c>
      <c r="AO98" s="74" t="str">
        <f t="shared" si="11"/>
        <v>TKB</v>
      </c>
      <c r="AP98" s="82"/>
    </row>
    <row r="99" spans="2:42" x14ac:dyDescent="0.3">
      <c r="B99" s="74" t="s">
        <v>96</v>
      </c>
      <c r="C99" s="74" t="s">
        <v>465</v>
      </c>
      <c r="D99" s="74" t="s">
        <v>466</v>
      </c>
      <c r="E99" s="74" t="s">
        <v>146</v>
      </c>
      <c r="F99" s="74" t="s">
        <v>583</v>
      </c>
      <c r="G99" s="81">
        <v>3147614.6215992132</v>
      </c>
      <c r="H99" s="81">
        <v>0</v>
      </c>
      <c r="I99" s="81">
        <v>0</v>
      </c>
      <c r="J99" s="81">
        <v>0</v>
      </c>
      <c r="K99" s="82">
        <f t="shared" si="6"/>
        <v>3147614.6215992132</v>
      </c>
      <c r="L99" s="81">
        <v>2862319.1873834245</v>
      </c>
      <c r="M99" s="81">
        <v>0</v>
      </c>
      <c r="N99" s="81">
        <v>0</v>
      </c>
      <c r="O99" s="81">
        <v>0</v>
      </c>
      <c r="P99" s="82">
        <f t="shared" si="7"/>
        <v>2862319.1873834245</v>
      </c>
      <c r="Q99" s="81">
        <v>2982038.8000000003</v>
      </c>
      <c r="R99" s="81">
        <v>0</v>
      </c>
      <c r="S99" s="81">
        <v>0</v>
      </c>
      <c r="T99" s="81">
        <v>0</v>
      </c>
      <c r="U99" s="82">
        <f t="shared" si="8"/>
        <v>2982038.8000000003</v>
      </c>
      <c r="V99" s="81">
        <v>3113664.24</v>
      </c>
      <c r="W99" s="81">
        <v>0</v>
      </c>
      <c r="X99" s="81">
        <v>0</v>
      </c>
      <c r="Y99" s="82">
        <v>3113664.24</v>
      </c>
      <c r="Z99" s="81">
        <v>3164883.9000000004</v>
      </c>
      <c r="AA99" s="81">
        <v>0</v>
      </c>
      <c r="AB99" s="81">
        <v>0</v>
      </c>
      <c r="AC99" s="82">
        <v>3164883.9000000004</v>
      </c>
      <c r="AD99" s="81">
        <v>3208702.68</v>
      </c>
      <c r="AE99" s="81">
        <v>0</v>
      </c>
      <c r="AF99" s="81">
        <v>0</v>
      </c>
      <c r="AG99" s="82">
        <v>3208702.68</v>
      </c>
      <c r="AH99" s="81">
        <v>3222686.41</v>
      </c>
      <c r="AI99" s="81">
        <v>0</v>
      </c>
      <c r="AJ99" s="81">
        <v>0</v>
      </c>
      <c r="AK99" s="82">
        <v>3222686.41</v>
      </c>
      <c r="AM99" s="74" t="str">
        <f t="shared" si="9"/>
        <v/>
      </c>
      <c r="AN99" s="74" t="str">
        <f t="shared" si="10"/>
        <v>GENE</v>
      </c>
      <c r="AO99" s="74" t="str">
        <f t="shared" si="11"/>
        <v>TKB</v>
      </c>
      <c r="AP99" s="82"/>
    </row>
    <row r="100" spans="2:42" x14ac:dyDescent="0.3">
      <c r="B100" s="74" t="s">
        <v>96</v>
      </c>
      <c r="C100" s="74" t="s">
        <v>465</v>
      </c>
      <c r="D100" s="74" t="s">
        <v>466</v>
      </c>
      <c r="E100" s="74" t="s">
        <v>144</v>
      </c>
      <c r="F100" s="74" t="s">
        <v>145</v>
      </c>
      <c r="G100" s="81">
        <v>412538.02956359438</v>
      </c>
      <c r="H100" s="81">
        <v>599364.05000000005</v>
      </c>
      <c r="I100" s="81">
        <v>0</v>
      </c>
      <c r="J100" s="81">
        <v>0</v>
      </c>
      <c r="K100" s="82">
        <f t="shared" si="6"/>
        <v>1011902.0795635944</v>
      </c>
      <c r="L100" s="81">
        <v>562133.21916202095</v>
      </c>
      <c r="M100" s="81">
        <v>618430.38</v>
      </c>
      <c r="N100" s="81">
        <v>0</v>
      </c>
      <c r="O100" s="81">
        <v>0</v>
      </c>
      <c r="P100" s="82">
        <f t="shared" si="7"/>
        <v>1180563.599162021</v>
      </c>
      <c r="Q100" s="81">
        <v>783589.38999999978</v>
      </c>
      <c r="R100" s="81">
        <v>768952.71</v>
      </c>
      <c r="S100" s="81">
        <v>0</v>
      </c>
      <c r="T100" s="81">
        <v>0</v>
      </c>
      <c r="U100" s="82">
        <f t="shared" si="8"/>
        <v>1552542.0999999996</v>
      </c>
      <c r="V100" s="81">
        <v>1079597.54</v>
      </c>
      <c r="W100" s="81">
        <v>813130.61</v>
      </c>
      <c r="X100" s="81">
        <v>0</v>
      </c>
      <c r="Y100" s="82">
        <v>1892728.15</v>
      </c>
      <c r="Z100" s="81">
        <v>1527381.27</v>
      </c>
      <c r="AA100" s="81">
        <v>743014.58</v>
      </c>
      <c r="AB100" s="81">
        <v>0</v>
      </c>
      <c r="AC100" s="82">
        <v>2270395.85</v>
      </c>
      <c r="AD100" s="81">
        <v>1928385.7100000004</v>
      </c>
      <c r="AE100" s="81">
        <v>794073.07</v>
      </c>
      <c r="AF100" s="81">
        <v>0</v>
      </c>
      <c r="AG100" s="82">
        <v>2722458.7800000003</v>
      </c>
      <c r="AH100" s="81">
        <v>2511704.88</v>
      </c>
      <c r="AI100" s="81">
        <v>805129.1</v>
      </c>
      <c r="AJ100" s="81">
        <v>0</v>
      </c>
      <c r="AK100" s="82">
        <v>3316833.98</v>
      </c>
      <c r="AM100" s="74" t="str">
        <f t="shared" si="9"/>
        <v>INJ</v>
      </c>
      <c r="AN100" s="74" t="str">
        <f t="shared" si="10"/>
        <v>GENE</v>
      </c>
      <c r="AO100" s="74" t="str">
        <f t="shared" si="11"/>
        <v>TKB</v>
      </c>
      <c r="AP100" s="82"/>
    </row>
    <row r="101" spans="2:42" x14ac:dyDescent="0.3">
      <c r="B101" s="74" t="s">
        <v>96</v>
      </c>
      <c r="C101" s="74" t="s">
        <v>249</v>
      </c>
      <c r="D101" s="74" t="s">
        <v>467</v>
      </c>
      <c r="E101" s="74" t="s">
        <v>142</v>
      </c>
      <c r="F101" s="74" t="s">
        <v>143</v>
      </c>
      <c r="G101" s="81">
        <v>1771.6726117333064</v>
      </c>
      <c r="H101" s="81">
        <v>27941.31</v>
      </c>
      <c r="I101" s="81">
        <v>639587.09</v>
      </c>
      <c r="J101" s="81">
        <v>0</v>
      </c>
      <c r="K101" s="82">
        <f t="shared" si="6"/>
        <v>669300.07261173322</v>
      </c>
      <c r="L101" s="81">
        <v>2458.3891408469353</v>
      </c>
      <c r="M101" s="81">
        <v>24987.89</v>
      </c>
      <c r="N101" s="81">
        <v>701744.68</v>
      </c>
      <c r="O101" s="81">
        <v>0</v>
      </c>
      <c r="P101" s="82">
        <f t="shared" si="7"/>
        <v>729190.95914084697</v>
      </c>
      <c r="Q101" s="81">
        <v>3286.92</v>
      </c>
      <c r="R101" s="81">
        <v>28062.87</v>
      </c>
      <c r="S101" s="81">
        <v>798711.42</v>
      </c>
      <c r="T101" s="81">
        <v>0</v>
      </c>
      <c r="U101" s="82">
        <f t="shared" si="8"/>
        <v>830061.21000000008</v>
      </c>
      <c r="V101" s="81">
        <v>4004.1600000000003</v>
      </c>
      <c r="W101" s="81">
        <v>29675.14</v>
      </c>
      <c r="X101" s="81">
        <v>983834.92</v>
      </c>
      <c r="Y101" s="82">
        <v>1017514.2200000001</v>
      </c>
      <c r="Z101" s="81">
        <v>5260.7100000000009</v>
      </c>
      <c r="AA101" s="81">
        <v>27116.26</v>
      </c>
      <c r="AB101" s="81">
        <v>1020027.67</v>
      </c>
      <c r="AC101" s="82">
        <v>1052404.6400000001</v>
      </c>
      <c r="AD101" s="81">
        <v>6292.98</v>
      </c>
      <c r="AE101" s="81">
        <v>28979.64</v>
      </c>
      <c r="AF101" s="81">
        <v>1032106.54</v>
      </c>
      <c r="AG101" s="82">
        <v>1067379.1600000001</v>
      </c>
      <c r="AH101" s="81">
        <v>7437.5599999999995</v>
      </c>
      <c r="AI101" s="81">
        <v>29383.119999999999</v>
      </c>
      <c r="AJ101" s="81">
        <v>1054064.25</v>
      </c>
      <c r="AK101" s="82">
        <v>1090884.93</v>
      </c>
      <c r="AM101" s="74" t="str">
        <f t="shared" si="9"/>
        <v>OFT</v>
      </c>
      <c r="AN101" s="74" t="str">
        <f t="shared" si="10"/>
        <v>GENE</v>
      </c>
      <c r="AO101" s="74" t="str">
        <f t="shared" si="11"/>
        <v>TKU</v>
      </c>
      <c r="AP101" s="82"/>
    </row>
    <row r="102" spans="2:42" x14ac:dyDescent="0.3">
      <c r="B102" s="74" t="s">
        <v>96</v>
      </c>
      <c r="C102" s="74" t="s">
        <v>249</v>
      </c>
      <c r="D102" s="74" t="s">
        <v>467</v>
      </c>
      <c r="E102" s="74" t="s">
        <v>146</v>
      </c>
      <c r="F102" s="74" t="s">
        <v>583</v>
      </c>
      <c r="G102" s="81">
        <v>1177060.8939847236</v>
      </c>
      <c r="H102" s="81">
        <v>0</v>
      </c>
      <c r="I102" s="81">
        <v>0</v>
      </c>
      <c r="J102" s="81">
        <v>0</v>
      </c>
      <c r="K102" s="82">
        <f t="shared" si="6"/>
        <v>1177060.8939847236</v>
      </c>
      <c r="L102" s="81">
        <v>1193712.9057046862</v>
      </c>
      <c r="M102" s="81">
        <v>0</v>
      </c>
      <c r="N102" s="81">
        <v>0</v>
      </c>
      <c r="O102" s="81">
        <v>0</v>
      </c>
      <c r="P102" s="82">
        <f t="shared" si="7"/>
        <v>1193712.9057046862</v>
      </c>
      <c r="Q102" s="81">
        <v>1228819.7400000002</v>
      </c>
      <c r="R102" s="81">
        <v>0</v>
      </c>
      <c r="S102" s="81">
        <v>0</v>
      </c>
      <c r="T102" s="81">
        <v>0</v>
      </c>
      <c r="U102" s="82">
        <f t="shared" si="8"/>
        <v>1228819.7400000002</v>
      </c>
      <c r="V102" s="81">
        <v>1221535.7200000002</v>
      </c>
      <c r="W102" s="81">
        <v>0</v>
      </c>
      <c r="X102" s="81">
        <v>0</v>
      </c>
      <c r="Y102" s="82">
        <v>1221535.7200000002</v>
      </c>
      <c r="Z102" s="81">
        <v>1246626.8699999999</v>
      </c>
      <c r="AA102" s="81">
        <v>0</v>
      </c>
      <c r="AB102" s="81">
        <v>0</v>
      </c>
      <c r="AC102" s="82">
        <v>1246626.8699999999</v>
      </c>
      <c r="AD102" s="81">
        <v>1266408</v>
      </c>
      <c r="AE102" s="81">
        <v>0</v>
      </c>
      <c r="AF102" s="81">
        <v>0</v>
      </c>
      <c r="AG102" s="82">
        <v>1266408</v>
      </c>
      <c r="AH102" s="81">
        <v>1276867.94</v>
      </c>
      <c r="AI102" s="81">
        <v>0</v>
      </c>
      <c r="AJ102" s="81">
        <v>0</v>
      </c>
      <c r="AK102" s="82">
        <v>1276867.94</v>
      </c>
      <c r="AM102" s="74" t="str">
        <f t="shared" si="9"/>
        <v/>
      </c>
      <c r="AN102" s="74" t="str">
        <f t="shared" si="10"/>
        <v>GENE</v>
      </c>
      <c r="AO102" s="74" t="str">
        <f t="shared" si="11"/>
        <v>TKU</v>
      </c>
      <c r="AP102" s="82"/>
    </row>
    <row r="103" spans="2:42" x14ac:dyDescent="0.3">
      <c r="B103" s="74" t="s">
        <v>96</v>
      </c>
      <c r="C103" s="74" t="s">
        <v>249</v>
      </c>
      <c r="D103" s="74" t="s">
        <v>467</v>
      </c>
      <c r="E103" s="74" t="s">
        <v>144</v>
      </c>
      <c r="F103" s="74" t="s">
        <v>145</v>
      </c>
      <c r="G103" s="81">
        <v>417286.99001165194</v>
      </c>
      <c r="H103" s="81">
        <v>1269563.51</v>
      </c>
      <c r="I103" s="81">
        <v>0</v>
      </c>
      <c r="J103" s="81">
        <v>0</v>
      </c>
      <c r="K103" s="82">
        <f t="shared" si="6"/>
        <v>1686850.500011652</v>
      </c>
      <c r="L103" s="81">
        <v>557864.28917752625</v>
      </c>
      <c r="M103" s="81">
        <v>1315472.49</v>
      </c>
      <c r="N103" s="81">
        <v>0</v>
      </c>
      <c r="O103" s="81">
        <v>0</v>
      </c>
      <c r="P103" s="82">
        <f t="shared" si="7"/>
        <v>1873336.7791775262</v>
      </c>
      <c r="Q103" s="81">
        <v>781940.97000000009</v>
      </c>
      <c r="R103" s="81">
        <v>1610888.76</v>
      </c>
      <c r="S103" s="81">
        <v>0</v>
      </c>
      <c r="T103" s="81">
        <v>0</v>
      </c>
      <c r="U103" s="82">
        <f t="shared" si="8"/>
        <v>2392829.73</v>
      </c>
      <c r="V103" s="81">
        <v>951592.05</v>
      </c>
      <c r="W103" s="81">
        <v>1703437.59</v>
      </c>
      <c r="X103" s="81">
        <v>0</v>
      </c>
      <c r="Y103" s="82">
        <v>2655029.64</v>
      </c>
      <c r="Z103" s="81">
        <v>1225329.31</v>
      </c>
      <c r="AA103" s="81">
        <v>1556550.64</v>
      </c>
      <c r="AB103" s="81">
        <v>0</v>
      </c>
      <c r="AC103" s="82">
        <v>2781879.95</v>
      </c>
      <c r="AD103" s="81">
        <v>1483120.4600000002</v>
      </c>
      <c r="AE103" s="81">
        <v>1663513.72</v>
      </c>
      <c r="AF103" s="81">
        <v>0</v>
      </c>
      <c r="AG103" s="82">
        <v>3146634.18</v>
      </c>
      <c r="AH103" s="81">
        <v>1720950.14</v>
      </c>
      <c r="AI103" s="81">
        <v>1686675.14</v>
      </c>
      <c r="AJ103" s="81">
        <v>0</v>
      </c>
      <c r="AK103" s="82">
        <v>3407625.28</v>
      </c>
      <c r="AM103" s="74" t="str">
        <f t="shared" si="9"/>
        <v>INJ</v>
      </c>
      <c r="AN103" s="74" t="str">
        <f t="shared" si="10"/>
        <v>GENE</v>
      </c>
      <c r="AO103" s="74" t="str">
        <f t="shared" si="11"/>
        <v>TKU</v>
      </c>
      <c r="AP103" s="82"/>
    </row>
    <row r="104" spans="2:42" x14ac:dyDescent="0.3">
      <c r="B104" s="74" t="s">
        <v>96</v>
      </c>
      <c r="C104" s="74" t="s">
        <v>468</v>
      </c>
      <c r="D104" s="74" t="s">
        <v>469</v>
      </c>
      <c r="E104" s="74" t="s">
        <v>142</v>
      </c>
      <c r="F104" s="74" t="s">
        <v>143</v>
      </c>
      <c r="G104" s="81">
        <v>4.5456589836194237</v>
      </c>
      <c r="H104" s="81">
        <v>0</v>
      </c>
      <c r="I104" s="81">
        <v>5767.36</v>
      </c>
      <c r="J104" s="81">
        <v>0</v>
      </c>
      <c r="K104" s="82">
        <f t="shared" si="6"/>
        <v>5771.9056589836191</v>
      </c>
      <c r="L104" s="81">
        <v>5.356089988756187</v>
      </c>
      <c r="M104" s="81">
        <v>0</v>
      </c>
      <c r="N104" s="81">
        <v>648.23</v>
      </c>
      <c r="O104" s="81">
        <v>0</v>
      </c>
      <c r="P104" s="82">
        <f t="shared" si="7"/>
        <v>653.58608998875616</v>
      </c>
      <c r="Q104" s="81">
        <v>5.92</v>
      </c>
      <c r="R104" s="81">
        <v>0</v>
      </c>
      <c r="S104" s="81">
        <v>142.79</v>
      </c>
      <c r="T104" s="81">
        <v>0</v>
      </c>
      <c r="U104" s="82">
        <f t="shared" si="8"/>
        <v>148.70999999999998</v>
      </c>
      <c r="V104" s="81">
        <v>9.32</v>
      </c>
      <c r="W104" s="81">
        <v>0</v>
      </c>
      <c r="X104" s="81">
        <v>175.89</v>
      </c>
      <c r="Y104" s="82">
        <v>185.20999999999998</v>
      </c>
      <c r="Z104" s="81">
        <v>14.049999999999999</v>
      </c>
      <c r="AA104" s="81">
        <v>0</v>
      </c>
      <c r="AB104" s="81">
        <v>182.36</v>
      </c>
      <c r="AC104" s="82">
        <v>196.41000000000003</v>
      </c>
      <c r="AD104" s="81">
        <v>17.189999999999998</v>
      </c>
      <c r="AE104" s="81">
        <v>0</v>
      </c>
      <c r="AF104" s="81">
        <v>184.52</v>
      </c>
      <c r="AG104" s="82">
        <v>201.71</v>
      </c>
      <c r="AH104" s="81">
        <v>20.14</v>
      </c>
      <c r="AI104" s="81">
        <v>0</v>
      </c>
      <c r="AJ104" s="81">
        <v>188.44</v>
      </c>
      <c r="AK104" s="82">
        <v>208.57999999999998</v>
      </c>
      <c r="AM104" s="74" t="str">
        <f t="shared" si="9"/>
        <v>OFT</v>
      </c>
      <c r="AN104" s="74" t="str">
        <f t="shared" si="10"/>
        <v>GENE</v>
      </c>
      <c r="AO104" s="74" t="str">
        <f t="shared" si="11"/>
        <v>TUI</v>
      </c>
      <c r="AP104" s="82"/>
    </row>
    <row r="105" spans="2:42" x14ac:dyDescent="0.3">
      <c r="B105" s="74" t="s">
        <v>96</v>
      </c>
      <c r="C105" s="74" t="s">
        <v>468</v>
      </c>
      <c r="D105" s="74" t="s">
        <v>469</v>
      </c>
      <c r="E105" s="74" t="s">
        <v>146</v>
      </c>
      <c r="F105" s="74" t="s">
        <v>583</v>
      </c>
      <c r="G105" s="81">
        <v>964795.97472022753</v>
      </c>
      <c r="H105" s="81">
        <v>0</v>
      </c>
      <c r="I105" s="81">
        <v>0</v>
      </c>
      <c r="J105" s="81">
        <v>0</v>
      </c>
      <c r="K105" s="82">
        <f t="shared" si="6"/>
        <v>964795.97472022753</v>
      </c>
      <c r="L105" s="81">
        <v>980983.74333680014</v>
      </c>
      <c r="M105" s="81">
        <v>0</v>
      </c>
      <c r="N105" s="81">
        <v>0</v>
      </c>
      <c r="O105" s="81">
        <v>0</v>
      </c>
      <c r="P105" s="82">
        <f t="shared" si="7"/>
        <v>980983.74333680014</v>
      </c>
      <c r="Q105" s="81">
        <v>1007682.66</v>
      </c>
      <c r="R105" s="81">
        <v>0</v>
      </c>
      <c r="S105" s="81">
        <v>0</v>
      </c>
      <c r="T105" s="81">
        <v>0</v>
      </c>
      <c r="U105" s="82">
        <f t="shared" si="8"/>
        <v>1007682.66</v>
      </c>
      <c r="V105" s="81">
        <v>1003897.95</v>
      </c>
      <c r="W105" s="81">
        <v>0</v>
      </c>
      <c r="X105" s="81">
        <v>0</v>
      </c>
      <c r="Y105" s="82">
        <v>1003897.95</v>
      </c>
      <c r="Z105" s="81">
        <v>1028168.3099999999</v>
      </c>
      <c r="AA105" s="81">
        <v>0</v>
      </c>
      <c r="AB105" s="81">
        <v>0</v>
      </c>
      <c r="AC105" s="82">
        <v>1028168.3099999999</v>
      </c>
      <c r="AD105" s="81">
        <v>1047541.1499999999</v>
      </c>
      <c r="AE105" s="81">
        <v>0</v>
      </c>
      <c r="AF105" s="81">
        <v>0</v>
      </c>
      <c r="AG105" s="82">
        <v>1047541.1499999999</v>
      </c>
      <c r="AH105" s="81">
        <v>1062396.82</v>
      </c>
      <c r="AI105" s="81">
        <v>0</v>
      </c>
      <c r="AJ105" s="81">
        <v>0</v>
      </c>
      <c r="AK105" s="82">
        <v>1062396.82</v>
      </c>
      <c r="AM105" s="74" t="str">
        <f t="shared" si="9"/>
        <v/>
      </c>
      <c r="AN105" s="74" t="str">
        <f t="shared" si="10"/>
        <v>GENE</v>
      </c>
      <c r="AO105" s="74" t="str">
        <f t="shared" si="11"/>
        <v>TUI</v>
      </c>
      <c r="AP105" s="82"/>
    </row>
    <row r="106" spans="2:42" x14ac:dyDescent="0.3">
      <c r="B106" s="74" t="s">
        <v>96</v>
      </c>
      <c r="C106" s="74" t="s">
        <v>468</v>
      </c>
      <c r="D106" s="74" t="s">
        <v>469</v>
      </c>
      <c r="E106" s="74" t="s">
        <v>144</v>
      </c>
      <c r="F106" s="74" t="s">
        <v>145</v>
      </c>
      <c r="G106" s="81">
        <v>218902.84952724609</v>
      </c>
      <c r="H106" s="81">
        <v>132385.31</v>
      </c>
      <c r="I106" s="81">
        <v>0</v>
      </c>
      <c r="J106" s="81">
        <v>0</v>
      </c>
      <c r="K106" s="82">
        <f t="shared" si="6"/>
        <v>351288.15952724608</v>
      </c>
      <c r="L106" s="81">
        <v>241902.59345370185</v>
      </c>
      <c r="M106" s="81">
        <v>135679.21</v>
      </c>
      <c r="N106" s="81">
        <v>0</v>
      </c>
      <c r="O106" s="81">
        <v>0</v>
      </c>
      <c r="P106" s="82">
        <f t="shared" si="7"/>
        <v>377581.80345370184</v>
      </c>
      <c r="Q106" s="81">
        <v>238286.91000000006</v>
      </c>
      <c r="R106" s="81">
        <v>167960.36</v>
      </c>
      <c r="S106" s="81">
        <v>0</v>
      </c>
      <c r="T106" s="81">
        <v>0</v>
      </c>
      <c r="U106" s="82">
        <f t="shared" si="8"/>
        <v>406247.27</v>
      </c>
      <c r="V106" s="81">
        <v>416086.4</v>
      </c>
      <c r="W106" s="81">
        <v>177610.02</v>
      </c>
      <c r="X106" s="81">
        <v>0</v>
      </c>
      <c r="Y106" s="82">
        <v>593696.42000000004</v>
      </c>
      <c r="Z106" s="81">
        <v>641258.92999999993</v>
      </c>
      <c r="AA106" s="81">
        <v>162294.76</v>
      </c>
      <c r="AB106" s="81">
        <v>0</v>
      </c>
      <c r="AC106" s="82">
        <v>803553.69</v>
      </c>
      <c r="AD106" s="81">
        <v>766432.04</v>
      </c>
      <c r="AE106" s="81">
        <v>173447.34</v>
      </c>
      <c r="AF106" s="81">
        <v>0</v>
      </c>
      <c r="AG106" s="82">
        <v>939879.38</v>
      </c>
      <c r="AH106" s="81">
        <v>883051.0900000002</v>
      </c>
      <c r="AI106" s="81">
        <v>175862.28</v>
      </c>
      <c r="AJ106" s="81">
        <v>0</v>
      </c>
      <c r="AK106" s="82">
        <v>1058913.3700000001</v>
      </c>
      <c r="AM106" s="74" t="str">
        <f t="shared" si="9"/>
        <v>INJ</v>
      </c>
      <c r="AN106" s="74" t="str">
        <f t="shared" si="10"/>
        <v>GENE</v>
      </c>
      <c r="AO106" s="74" t="str">
        <f t="shared" si="11"/>
        <v>TUI</v>
      </c>
      <c r="AP106" s="82"/>
    </row>
    <row r="107" spans="2:42" x14ac:dyDescent="0.3">
      <c r="B107" s="74" t="s">
        <v>92</v>
      </c>
      <c r="C107" s="74" t="s">
        <v>525</v>
      </c>
      <c r="D107" s="74" t="s">
        <v>535</v>
      </c>
      <c r="E107" s="74" t="s">
        <v>146</v>
      </c>
      <c r="F107" s="74" t="s">
        <v>583</v>
      </c>
      <c r="G107" s="81">
        <v>0</v>
      </c>
      <c r="H107" s="81">
        <v>0</v>
      </c>
      <c r="I107" s="81">
        <v>0</v>
      </c>
      <c r="J107" s="81">
        <v>27236.93</v>
      </c>
      <c r="K107" s="82">
        <f t="shared" si="6"/>
        <v>27236.93</v>
      </c>
      <c r="L107" s="81">
        <v>0</v>
      </c>
      <c r="M107" s="81">
        <v>0</v>
      </c>
      <c r="N107" s="81">
        <v>0</v>
      </c>
      <c r="O107" s="81">
        <v>5932.12</v>
      </c>
      <c r="P107" s="82">
        <f t="shared" si="7"/>
        <v>5932.12</v>
      </c>
      <c r="Q107" s="81">
        <v>0</v>
      </c>
      <c r="R107" s="81">
        <v>0</v>
      </c>
      <c r="S107" s="81">
        <v>0</v>
      </c>
      <c r="T107" s="81">
        <v>4547.75</v>
      </c>
      <c r="U107" s="82">
        <f t="shared" si="8"/>
        <v>4547.75</v>
      </c>
      <c r="V107" s="81">
        <v>0</v>
      </c>
      <c r="W107" s="81">
        <v>0</v>
      </c>
      <c r="X107" s="81">
        <v>0</v>
      </c>
      <c r="Y107" s="82">
        <v>0</v>
      </c>
      <c r="Z107" s="81">
        <v>0</v>
      </c>
      <c r="AA107" s="81">
        <v>0</v>
      </c>
      <c r="AB107" s="81">
        <v>0</v>
      </c>
      <c r="AC107" s="82">
        <v>0</v>
      </c>
      <c r="AD107" s="81">
        <v>0</v>
      </c>
      <c r="AE107" s="81">
        <v>0</v>
      </c>
      <c r="AF107" s="81">
        <v>0</v>
      </c>
      <c r="AG107" s="82">
        <v>0</v>
      </c>
      <c r="AH107" s="81">
        <v>0</v>
      </c>
      <c r="AI107" s="81">
        <v>0</v>
      </c>
      <c r="AJ107" s="81">
        <v>0</v>
      </c>
      <c r="AK107" s="82">
        <v>0</v>
      </c>
      <c r="AM107" s="74" t="str">
        <f t="shared" si="9"/>
        <v/>
      </c>
      <c r="AN107" s="74" t="str">
        <f t="shared" si="10"/>
        <v>HORO</v>
      </c>
      <c r="AO107" s="74" t="str">
        <f t="shared" si="11"/>
        <v>All locations</v>
      </c>
      <c r="AP107" s="82"/>
    </row>
    <row r="108" spans="2:42" x14ac:dyDescent="0.3">
      <c r="B108" s="74" t="s">
        <v>92</v>
      </c>
      <c r="C108" s="74" t="s">
        <v>471</v>
      </c>
      <c r="D108" s="74" t="s">
        <v>472</v>
      </c>
      <c r="E108" s="74" t="s">
        <v>142</v>
      </c>
      <c r="F108" s="74" t="s">
        <v>143</v>
      </c>
      <c r="G108" s="81">
        <v>146215.27430001777</v>
      </c>
      <c r="H108" s="81">
        <v>893000.2</v>
      </c>
      <c r="I108" s="81">
        <v>2407425.2599999998</v>
      </c>
      <c r="J108" s="81">
        <v>0</v>
      </c>
      <c r="K108" s="82">
        <f t="shared" si="6"/>
        <v>3446640.7343000174</v>
      </c>
      <c r="L108" s="81">
        <v>165650.94590952544</v>
      </c>
      <c r="M108" s="81">
        <v>933797.42</v>
      </c>
      <c r="N108" s="81">
        <v>2493689.62</v>
      </c>
      <c r="O108" s="81">
        <v>0</v>
      </c>
      <c r="P108" s="82">
        <f t="shared" si="7"/>
        <v>3593137.9859095253</v>
      </c>
      <c r="Q108" s="81">
        <v>219596.66000000003</v>
      </c>
      <c r="R108" s="81">
        <v>1190133.8600000001</v>
      </c>
      <c r="S108" s="81">
        <v>2907895.3</v>
      </c>
      <c r="T108" s="81">
        <v>0</v>
      </c>
      <c r="U108" s="82">
        <f t="shared" si="8"/>
        <v>4317625.82</v>
      </c>
      <c r="V108" s="81">
        <v>251266.62000000005</v>
      </c>
      <c r="W108" s="81">
        <v>1258509.47</v>
      </c>
      <c r="X108" s="81">
        <v>3581880.6</v>
      </c>
      <c r="Y108" s="82">
        <v>5091656.6900000004</v>
      </c>
      <c r="Z108" s="81">
        <v>321000.03999999998</v>
      </c>
      <c r="AA108" s="81">
        <v>1149988.54</v>
      </c>
      <c r="AB108" s="81">
        <v>3713648.76</v>
      </c>
      <c r="AC108" s="82">
        <v>5184637.34</v>
      </c>
      <c r="AD108" s="81">
        <v>371381.43000000017</v>
      </c>
      <c r="AE108" s="81">
        <v>1229013.48</v>
      </c>
      <c r="AF108" s="81">
        <v>3757624.69</v>
      </c>
      <c r="AG108" s="82">
        <v>5358019.5999999996</v>
      </c>
      <c r="AH108" s="81">
        <v>425253.14999999997</v>
      </c>
      <c r="AI108" s="81">
        <v>1246125.27</v>
      </c>
      <c r="AJ108" s="81">
        <v>3837566.88</v>
      </c>
      <c r="AK108" s="82">
        <v>5508945.2999999998</v>
      </c>
      <c r="AM108" s="74" t="str">
        <f t="shared" si="9"/>
        <v>OFT</v>
      </c>
      <c r="AN108" s="74" t="str">
        <f t="shared" si="10"/>
        <v>HORO</v>
      </c>
      <c r="AO108" s="74" t="str">
        <f t="shared" si="11"/>
        <v>MHO</v>
      </c>
      <c r="AP108" s="82"/>
    </row>
    <row r="109" spans="2:42" x14ac:dyDescent="0.3">
      <c r="B109" s="74" t="s">
        <v>92</v>
      </c>
      <c r="C109" s="74" t="s">
        <v>471</v>
      </c>
      <c r="D109" s="74" t="s">
        <v>472</v>
      </c>
      <c r="E109" s="74" t="s">
        <v>146</v>
      </c>
      <c r="F109" s="74" t="s">
        <v>583</v>
      </c>
      <c r="G109" s="81">
        <v>84963.628491568103</v>
      </c>
      <c r="H109" s="81">
        <v>0</v>
      </c>
      <c r="I109" s="81">
        <v>0</v>
      </c>
      <c r="J109" s="81">
        <v>0</v>
      </c>
      <c r="K109" s="82">
        <f t="shared" si="6"/>
        <v>84963.628491568103</v>
      </c>
      <c r="L109" s="81">
        <v>85322.857142401394</v>
      </c>
      <c r="M109" s="81">
        <v>0</v>
      </c>
      <c r="N109" s="81">
        <v>0</v>
      </c>
      <c r="O109" s="81">
        <v>0</v>
      </c>
      <c r="P109" s="82">
        <f t="shared" si="7"/>
        <v>85322.857142401394</v>
      </c>
      <c r="Q109" s="81">
        <v>101333.31999999998</v>
      </c>
      <c r="R109" s="81">
        <v>0</v>
      </c>
      <c r="S109" s="81">
        <v>0</v>
      </c>
      <c r="T109" s="81">
        <v>0</v>
      </c>
      <c r="U109" s="82">
        <f t="shared" si="8"/>
        <v>101333.31999999998</v>
      </c>
      <c r="V109" s="81">
        <v>106613.29</v>
      </c>
      <c r="W109" s="81">
        <v>0</v>
      </c>
      <c r="X109" s="81">
        <v>0</v>
      </c>
      <c r="Y109" s="82">
        <v>106613.29</v>
      </c>
      <c r="Z109" s="81">
        <v>122191.34000000001</v>
      </c>
      <c r="AA109" s="81">
        <v>0</v>
      </c>
      <c r="AB109" s="81">
        <v>0</v>
      </c>
      <c r="AC109" s="82">
        <v>122191.34000000001</v>
      </c>
      <c r="AD109" s="81">
        <v>129574.57999999999</v>
      </c>
      <c r="AE109" s="81">
        <v>0</v>
      </c>
      <c r="AF109" s="81">
        <v>0</v>
      </c>
      <c r="AG109" s="82">
        <v>129574.57999999999</v>
      </c>
      <c r="AH109" s="81">
        <v>131989.46</v>
      </c>
      <c r="AI109" s="81">
        <v>0</v>
      </c>
      <c r="AJ109" s="81">
        <v>0</v>
      </c>
      <c r="AK109" s="82">
        <v>131989.46</v>
      </c>
      <c r="AM109" s="74" t="str">
        <f t="shared" si="9"/>
        <v/>
      </c>
      <c r="AN109" s="74" t="str">
        <f t="shared" si="10"/>
        <v>HORO</v>
      </c>
      <c r="AO109" s="74" t="str">
        <f t="shared" si="11"/>
        <v>MHO</v>
      </c>
      <c r="AP109" s="82"/>
    </row>
    <row r="110" spans="2:42" x14ac:dyDescent="0.3">
      <c r="B110" s="74" t="s">
        <v>92</v>
      </c>
      <c r="C110" s="74" t="s">
        <v>471</v>
      </c>
      <c r="D110" s="74" t="s">
        <v>472</v>
      </c>
      <c r="E110" s="74" t="s">
        <v>144</v>
      </c>
      <c r="F110" s="74" t="s">
        <v>145</v>
      </c>
      <c r="G110" s="81">
        <v>24354.614104921668</v>
      </c>
      <c r="H110" s="81">
        <v>369198.4</v>
      </c>
      <c r="I110" s="81">
        <v>0</v>
      </c>
      <c r="J110" s="81">
        <v>0</v>
      </c>
      <c r="K110" s="82">
        <f t="shared" si="6"/>
        <v>393553.01410492172</v>
      </c>
      <c r="L110" s="81">
        <v>26971.257833521049</v>
      </c>
      <c r="M110" s="81">
        <v>359382.68</v>
      </c>
      <c r="N110" s="81">
        <v>0</v>
      </c>
      <c r="O110" s="81">
        <v>0</v>
      </c>
      <c r="P110" s="82">
        <f t="shared" si="7"/>
        <v>386353.93783352105</v>
      </c>
      <c r="Q110" s="81">
        <v>35714.190000000017</v>
      </c>
      <c r="R110" s="81">
        <v>442618.77</v>
      </c>
      <c r="S110" s="81">
        <v>0</v>
      </c>
      <c r="T110" s="81">
        <v>0</v>
      </c>
      <c r="U110" s="82">
        <f t="shared" si="8"/>
        <v>478332.96</v>
      </c>
      <c r="V110" s="81">
        <v>40385.890000000021</v>
      </c>
      <c r="W110" s="81">
        <v>468048.12</v>
      </c>
      <c r="X110" s="81">
        <v>0</v>
      </c>
      <c r="Y110" s="82">
        <v>508434.01</v>
      </c>
      <c r="Z110" s="81">
        <v>51111.649999999994</v>
      </c>
      <c r="AA110" s="81">
        <v>427688.46</v>
      </c>
      <c r="AB110" s="81">
        <v>0</v>
      </c>
      <c r="AC110" s="82">
        <v>478800.11</v>
      </c>
      <c r="AD110" s="81">
        <v>58815.87999999999</v>
      </c>
      <c r="AE110" s="81">
        <v>457078.36</v>
      </c>
      <c r="AF110" s="81">
        <v>0</v>
      </c>
      <c r="AG110" s="82">
        <v>515894.24</v>
      </c>
      <c r="AH110" s="81">
        <v>66364.87000000001</v>
      </c>
      <c r="AI110" s="81">
        <v>463442.35</v>
      </c>
      <c r="AJ110" s="81">
        <v>0</v>
      </c>
      <c r="AK110" s="82">
        <v>529807.22</v>
      </c>
      <c r="AM110" s="74" t="str">
        <f t="shared" si="9"/>
        <v>INJ</v>
      </c>
      <c r="AN110" s="74" t="str">
        <f t="shared" si="10"/>
        <v>HORO</v>
      </c>
      <c r="AO110" s="74" t="str">
        <f t="shared" si="11"/>
        <v>MHO</v>
      </c>
      <c r="AP110" s="82"/>
    </row>
    <row r="111" spans="2:42" x14ac:dyDescent="0.3">
      <c r="B111" s="74" t="s">
        <v>92</v>
      </c>
      <c r="C111" s="74" t="s">
        <v>473</v>
      </c>
      <c r="D111" s="74" t="s">
        <v>474</v>
      </c>
      <c r="E111" s="74" t="s">
        <v>142</v>
      </c>
      <c r="F111" s="74" t="s">
        <v>143</v>
      </c>
      <c r="G111" s="81">
        <v>150554.91944564256</v>
      </c>
      <c r="H111" s="81">
        <v>389325.5</v>
      </c>
      <c r="I111" s="81">
        <v>3536834.64</v>
      </c>
      <c r="J111" s="81">
        <v>0</v>
      </c>
      <c r="K111" s="82">
        <f t="shared" si="6"/>
        <v>4076715.0594456429</v>
      </c>
      <c r="L111" s="81">
        <v>208911.40665206051</v>
      </c>
      <c r="M111" s="81">
        <v>404814.86</v>
      </c>
      <c r="N111" s="81">
        <v>3631806.86</v>
      </c>
      <c r="O111" s="81">
        <v>0</v>
      </c>
      <c r="P111" s="82">
        <f t="shared" si="7"/>
        <v>4245533.1266520601</v>
      </c>
      <c r="Q111" s="81">
        <v>279320.15000000008</v>
      </c>
      <c r="R111" s="81">
        <v>471545.45</v>
      </c>
      <c r="S111" s="81">
        <v>4189785.85</v>
      </c>
      <c r="T111" s="81">
        <v>0</v>
      </c>
      <c r="U111" s="82">
        <f t="shared" si="8"/>
        <v>4940651.45</v>
      </c>
      <c r="V111" s="81">
        <v>341547.89000000007</v>
      </c>
      <c r="W111" s="81">
        <v>498636.69</v>
      </c>
      <c r="X111" s="81">
        <v>5160884.8</v>
      </c>
      <c r="Y111" s="82">
        <v>6001069.3799999999</v>
      </c>
      <c r="Z111" s="81">
        <v>452287.06</v>
      </c>
      <c r="AA111" s="81">
        <v>455639.39</v>
      </c>
      <c r="AB111" s="81">
        <v>5350740.45</v>
      </c>
      <c r="AC111" s="82">
        <v>6258666.9000000004</v>
      </c>
      <c r="AD111" s="81">
        <v>541770.68999999994</v>
      </c>
      <c r="AE111" s="81">
        <v>486950.03</v>
      </c>
      <c r="AF111" s="81">
        <v>5414102.3499999996</v>
      </c>
      <c r="AG111" s="82">
        <v>6442823.0699999994</v>
      </c>
      <c r="AH111" s="81">
        <v>654018.30999999982</v>
      </c>
      <c r="AI111" s="81">
        <v>493729.92</v>
      </c>
      <c r="AJ111" s="81">
        <v>5529285.5300000003</v>
      </c>
      <c r="AK111" s="82">
        <v>6677033.7599999998</v>
      </c>
      <c r="AM111" s="74" t="str">
        <f t="shared" si="9"/>
        <v>OFT</v>
      </c>
      <c r="AN111" s="74" t="str">
        <f t="shared" si="10"/>
        <v>HORO</v>
      </c>
      <c r="AO111" s="74" t="str">
        <f t="shared" si="11"/>
        <v>PRM</v>
      </c>
      <c r="AP111" s="82"/>
    </row>
    <row r="112" spans="2:42" x14ac:dyDescent="0.3">
      <c r="B112" s="74" t="s">
        <v>92</v>
      </c>
      <c r="C112" s="74" t="s">
        <v>473</v>
      </c>
      <c r="D112" s="74" t="s">
        <v>474</v>
      </c>
      <c r="E112" s="74" t="s">
        <v>146</v>
      </c>
      <c r="F112" s="74" t="s">
        <v>583</v>
      </c>
      <c r="G112" s="81">
        <v>844144.62193511357</v>
      </c>
      <c r="H112" s="81">
        <v>0</v>
      </c>
      <c r="I112" s="81">
        <v>0</v>
      </c>
      <c r="J112" s="81">
        <v>0</v>
      </c>
      <c r="K112" s="82">
        <f t="shared" si="6"/>
        <v>844144.62193511357</v>
      </c>
      <c r="L112" s="81">
        <v>817130.80578334886</v>
      </c>
      <c r="M112" s="81">
        <v>0</v>
      </c>
      <c r="N112" s="81">
        <v>0</v>
      </c>
      <c r="O112" s="81">
        <v>0</v>
      </c>
      <c r="P112" s="82">
        <f t="shared" si="7"/>
        <v>817130.80578334886</v>
      </c>
      <c r="Q112" s="81">
        <v>900992.95000000007</v>
      </c>
      <c r="R112" s="81">
        <v>0</v>
      </c>
      <c r="S112" s="81">
        <v>0</v>
      </c>
      <c r="T112" s="81">
        <v>0</v>
      </c>
      <c r="U112" s="82">
        <f t="shared" si="8"/>
        <v>900992.95000000007</v>
      </c>
      <c r="V112" s="81">
        <v>933852.16999999993</v>
      </c>
      <c r="W112" s="81">
        <v>0</v>
      </c>
      <c r="X112" s="81">
        <v>0</v>
      </c>
      <c r="Y112" s="82">
        <v>933852.16999999993</v>
      </c>
      <c r="Z112" s="81">
        <v>1003539.7100000001</v>
      </c>
      <c r="AA112" s="81">
        <v>0</v>
      </c>
      <c r="AB112" s="81">
        <v>0</v>
      </c>
      <c r="AC112" s="82">
        <v>1003539.7100000001</v>
      </c>
      <c r="AD112" s="81">
        <v>1042137.8800000001</v>
      </c>
      <c r="AE112" s="81">
        <v>0</v>
      </c>
      <c r="AF112" s="81">
        <v>0</v>
      </c>
      <c r="AG112" s="82">
        <v>1042137.8800000001</v>
      </c>
      <c r="AH112" s="81">
        <v>1058420.06</v>
      </c>
      <c r="AI112" s="81">
        <v>0</v>
      </c>
      <c r="AJ112" s="81">
        <v>0</v>
      </c>
      <c r="AK112" s="82">
        <v>1058420.06</v>
      </c>
      <c r="AM112" s="74" t="str">
        <f t="shared" si="9"/>
        <v/>
      </c>
      <c r="AN112" s="74" t="str">
        <f t="shared" si="10"/>
        <v>HORO</v>
      </c>
      <c r="AO112" s="74" t="str">
        <f t="shared" si="11"/>
        <v>PRM</v>
      </c>
      <c r="AP112" s="82"/>
    </row>
    <row r="113" spans="2:42" x14ac:dyDescent="0.3">
      <c r="B113" s="74" t="s">
        <v>97</v>
      </c>
      <c r="C113" s="74" t="s">
        <v>525</v>
      </c>
      <c r="D113" s="74" t="s">
        <v>536</v>
      </c>
      <c r="E113" s="74" t="s">
        <v>146</v>
      </c>
      <c r="F113" s="74" t="s">
        <v>583</v>
      </c>
      <c r="G113" s="81">
        <v>0</v>
      </c>
      <c r="H113" s="81">
        <v>0</v>
      </c>
      <c r="I113" s="81">
        <v>0</v>
      </c>
      <c r="J113" s="81">
        <v>21315.33</v>
      </c>
      <c r="K113" s="82">
        <f t="shared" si="6"/>
        <v>21315.33</v>
      </c>
      <c r="L113" s="81">
        <v>0</v>
      </c>
      <c r="M113" s="81">
        <v>0</v>
      </c>
      <c r="N113" s="81">
        <v>0</v>
      </c>
      <c r="O113" s="81">
        <v>4645.04</v>
      </c>
      <c r="P113" s="82">
        <f t="shared" si="7"/>
        <v>4645.04</v>
      </c>
      <c r="Q113" s="81">
        <v>0</v>
      </c>
      <c r="R113" s="81">
        <v>0</v>
      </c>
      <c r="S113" s="81">
        <v>0</v>
      </c>
      <c r="T113" s="81">
        <v>3594.46</v>
      </c>
      <c r="U113" s="82">
        <f t="shared" si="8"/>
        <v>3594.46</v>
      </c>
      <c r="V113" s="81">
        <v>0</v>
      </c>
      <c r="W113" s="81">
        <v>0</v>
      </c>
      <c r="X113" s="81">
        <v>0</v>
      </c>
      <c r="Y113" s="82">
        <v>0</v>
      </c>
      <c r="Z113" s="81">
        <v>0</v>
      </c>
      <c r="AA113" s="81">
        <v>0</v>
      </c>
      <c r="AB113" s="81">
        <v>0</v>
      </c>
      <c r="AC113" s="82">
        <v>0</v>
      </c>
      <c r="AD113" s="81">
        <v>0</v>
      </c>
      <c r="AE113" s="81">
        <v>0</v>
      </c>
      <c r="AF113" s="81">
        <v>0</v>
      </c>
      <c r="AG113" s="82">
        <v>0</v>
      </c>
      <c r="AH113" s="81">
        <v>0</v>
      </c>
      <c r="AI113" s="81">
        <v>0</v>
      </c>
      <c r="AJ113" s="81">
        <v>0</v>
      </c>
      <c r="AK113" s="82">
        <v>0</v>
      </c>
      <c r="AM113" s="74" t="str">
        <f t="shared" si="9"/>
        <v/>
      </c>
      <c r="AN113" s="74" t="str">
        <f t="shared" si="10"/>
        <v>HRZE</v>
      </c>
      <c r="AO113" s="74" t="str">
        <f t="shared" si="11"/>
        <v>All locations</v>
      </c>
      <c r="AP113" s="82"/>
    </row>
    <row r="114" spans="2:42" x14ac:dyDescent="0.3">
      <c r="B114" s="74" t="s">
        <v>97</v>
      </c>
      <c r="C114" s="74" t="s">
        <v>455</v>
      </c>
      <c r="D114" s="74" t="s">
        <v>456</v>
      </c>
      <c r="E114" s="74" t="s">
        <v>142</v>
      </c>
      <c r="F114" s="74" t="s">
        <v>143</v>
      </c>
      <c r="G114" s="81">
        <v>170480.63871670366</v>
      </c>
      <c r="H114" s="81">
        <v>406940.81</v>
      </c>
      <c r="I114" s="81">
        <v>3386023.57</v>
      </c>
      <c r="J114" s="81">
        <v>0</v>
      </c>
      <c r="K114" s="82">
        <f t="shared" si="6"/>
        <v>3963445.0187167036</v>
      </c>
      <c r="L114" s="81">
        <v>236560.51990763334</v>
      </c>
      <c r="M114" s="81">
        <v>418679.53</v>
      </c>
      <c r="N114" s="81">
        <v>3441012.04</v>
      </c>
      <c r="O114" s="81">
        <v>0</v>
      </c>
      <c r="P114" s="82">
        <f t="shared" si="7"/>
        <v>4096252.0899076331</v>
      </c>
      <c r="Q114" s="81">
        <v>316394.71000000002</v>
      </c>
      <c r="R114" s="81">
        <v>518916.73</v>
      </c>
      <c r="S114" s="81">
        <v>3946269.61</v>
      </c>
      <c r="T114" s="81">
        <v>0</v>
      </c>
      <c r="U114" s="82">
        <f t="shared" si="8"/>
        <v>4781581.05</v>
      </c>
      <c r="V114" s="81">
        <v>391171.48</v>
      </c>
      <c r="W114" s="81">
        <v>548729.55000000005</v>
      </c>
      <c r="X114" s="81">
        <v>4860926.93</v>
      </c>
      <c r="Y114" s="82">
        <v>5800827.96</v>
      </c>
      <c r="Z114" s="81">
        <v>529884.62</v>
      </c>
      <c r="AA114" s="81">
        <v>501412.75</v>
      </c>
      <c r="AB114" s="81">
        <v>5039747.9000000004</v>
      </c>
      <c r="AC114" s="82">
        <v>6071045.2700000005</v>
      </c>
      <c r="AD114" s="81">
        <v>637158.17999999993</v>
      </c>
      <c r="AE114" s="81">
        <v>535868.85</v>
      </c>
      <c r="AF114" s="81">
        <v>5099427.1100000003</v>
      </c>
      <c r="AG114" s="82">
        <v>6272454.1400000006</v>
      </c>
      <c r="AH114" s="81">
        <v>814555.85000000021</v>
      </c>
      <c r="AI114" s="81">
        <v>543329.85</v>
      </c>
      <c r="AJ114" s="81">
        <v>5207915.6900000004</v>
      </c>
      <c r="AK114" s="82">
        <v>6565801.3900000006</v>
      </c>
      <c r="AM114" s="74" t="str">
        <f t="shared" si="9"/>
        <v>OFT</v>
      </c>
      <c r="AN114" s="74" t="str">
        <f t="shared" si="10"/>
        <v>HRZE</v>
      </c>
      <c r="AO114" s="74" t="str">
        <f t="shared" si="11"/>
        <v>EDG</v>
      </c>
      <c r="AP114" s="82"/>
    </row>
    <row r="115" spans="2:42" x14ac:dyDescent="0.3">
      <c r="B115" s="74" t="s">
        <v>97</v>
      </c>
      <c r="C115" s="74" t="s">
        <v>455</v>
      </c>
      <c r="D115" s="74" t="s">
        <v>456</v>
      </c>
      <c r="E115" s="74" t="s">
        <v>146</v>
      </c>
      <c r="F115" s="74" t="s">
        <v>583</v>
      </c>
      <c r="G115" s="81">
        <v>255083.52069626475</v>
      </c>
      <c r="H115" s="81">
        <v>0</v>
      </c>
      <c r="I115" s="81">
        <v>0</v>
      </c>
      <c r="J115" s="81">
        <v>0</v>
      </c>
      <c r="K115" s="82">
        <f t="shared" si="6"/>
        <v>255083.52069626475</v>
      </c>
      <c r="L115" s="81">
        <v>267750.85425975191</v>
      </c>
      <c r="M115" s="81">
        <v>0</v>
      </c>
      <c r="N115" s="81">
        <v>0</v>
      </c>
      <c r="O115" s="81">
        <v>0</v>
      </c>
      <c r="P115" s="82">
        <f t="shared" si="7"/>
        <v>267750.85425975191</v>
      </c>
      <c r="Q115" s="81">
        <v>371794.98</v>
      </c>
      <c r="R115" s="81">
        <v>0</v>
      </c>
      <c r="S115" s="81">
        <v>0</v>
      </c>
      <c r="T115" s="81">
        <v>0</v>
      </c>
      <c r="U115" s="82">
        <f t="shared" si="8"/>
        <v>371794.98</v>
      </c>
      <c r="V115" s="81">
        <v>392749.91</v>
      </c>
      <c r="W115" s="81">
        <v>0</v>
      </c>
      <c r="X115" s="81">
        <v>0</v>
      </c>
      <c r="Y115" s="82">
        <v>392749.91</v>
      </c>
      <c r="Z115" s="81">
        <v>463768.15</v>
      </c>
      <c r="AA115" s="81">
        <v>0</v>
      </c>
      <c r="AB115" s="81">
        <v>0</v>
      </c>
      <c r="AC115" s="82">
        <v>463768.15</v>
      </c>
      <c r="AD115" s="81">
        <v>496676.91000000003</v>
      </c>
      <c r="AE115" s="81">
        <v>0</v>
      </c>
      <c r="AF115" s="81">
        <v>0</v>
      </c>
      <c r="AG115" s="82">
        <v>496676.91000000003</v>
      </c>
      <c r="AH115" s="81">
        <v>507814.58999999997</v>
      </c>
      <c r="AI115" s="81">
        <v>0</v>
      </c>
      <c r="AJ115" s="81">
        <v>0</v>
      </c>
      <c r="AK115" s="82">
        <v>507814.58999999997</v>
      </c>
      <c r="AM115" s="74" t="str">
        <f t="shared" si="9"/>
        <v/>
      </c>
      <c r="AN115" s="74" t="str">
        <f t="shared" si="10"/>
        <v>HRZE</v>
      </c>
      <c r="AO115" s="74" t="str">
        <f t="shared" si="11"/>
        <v>EDG</v>
      </c>
      <c r="AP115" s="82"/>
    </row>
    <row r="116" spans="2:42" x14ac:dyDescent="0.3">
      <c r="B116" s="74" t="s">
        <v>97</v>
      </c>
      <c r="C116" s="74" t="s">
        <v>455</v>
      </c>
      <c r="D116" s="74" t="s">
        <v>456</v>
      </c>
      <c r="E116" s="74" t="s">
        <v>144</v>
      </c>
      <c r="F116" s="74" t="s">
        <v>145</v>
      </c>
      <c r="G116" s="81">
        <v>0</v>
      </c>
      <c r="H116" s="81">
        <v>0</v>
      </c>
      <c r="I116" s="81">
        <v>0</v>
      </c>
      <c r="J116" s="81">
        <v>0</v>
      </c>
      <c r="K116" s="82">
        <f t="shared" si="6"/>
        <v>0</v>
      </c>
      <c r="L116" s="81">
        <v>0</v>
      </c>
      <c r="M116" s="81">
        <v>0</v>
      </c>
      <c r="N116" s="81">
        <v>0</v>
      </c>
      <c r="O116" s="81">
        <v>0</v>
      </c>
      <c r="P116" s="82">
        <f t="shared" si="7"/>
        <v>0</v>
      </c>
      <c r="Q116" s="81">
        <v>57964.2</v>
      </c>
      <c r="R116" s="81">
        <v>0</v>
      </c>
      <c r="S116" s="81">
        <v>0</v>
      </c>
      <c r="T116" s="81">
        <v>0</v>
      </c>
      <c r="U116" s="82">
        <f t="shared" si="8"/>
        <v>57964.2</v>
      </c>
      <c r="V116" s="81">
        <v>70551.67</v>
      </c>
      <c r="W116" s="81">
        <v>0</v>
      </c>
      <c r="X116" s="81">
        <v>0</v>
      </c>
      <c r="Y116" s="82">
        <v>70551.67</v>
      </c>
      <c r="Z116" s="81">
        <v>90861.809999999983</v>
      </c>
      <c r="AA116" s="81">
        <v>0</v>
      </c>
      <c r="AB116" s="81">
        <v>0</v>
      </c>
      <c r="AC116" s="82">
        <v>90861.809999999983</v>
      </c>
      <c r="AD116" s="81">
        <v>110006.58</v>
      </c>
      <c r="AE116" s="81">
        <v>0</v>
      </c>
      <c r="AF116" s="81">
        <v>0</v>
      </c>
      <c r="AG116" s="82">
        <v>110006.58</v>
      </c>
      <c r="AH116" s="81">
        <v>127663.48000000003</v>
      </c>
      <c r="AI116" s="81">
        <v>0</v>
      </c>
      <c r="AJ116" s="81">
        <v>0</v>
      </c>
      <c r="AK116" s="82">
        <v>127663.48000000003</v>
      </c>
      <c r="AM116" s="74" t="str">
        <f t="shared" si="9"/>
        <v>INJ</v>
      </c>
      <c r="AN116" s="74" t="str">
        <f t="shared" si="10"/>
        <v>HRZE</v>
      </c>
      <c r="AO116" s="74" t="str">
        <f t="shared" si="11"/>
        <v>EDG</v>
      </c>
      <c r="AP116" s="82"/>
    </row>
    <row r="117" spans="2:42" x14ac:dyDescent="0.3">
      <c r="B117" s="74" t="s">
        <v>97</v>
      </c>
      <c r="C117" s="74" t="s">
        <v>353</v>
      </c>
      <c r="D117" s="74" t="s">
        <v>457</v>
      </c>
      <c r="E117" s="74" t="s">
        <v>142</v>
      </c>
      <c r="F117" s="74" t="s">
        <v>143</v>
      </c>
      <c r="G117" s="81">
        <v>16660.749153539487</v>
      </c>
      <c r="H117" s="81">
        <v>210640.55</v>
      </c>
      <c r="I117" s="81">
        <v>1091163.68</v>
      </c>
      <c r="J117" s="81">
        <v>0</v>
      </c>
      <c r="K117" s="82">
        <f t="shared" si="6"/>
        <v>1318464.9791535395</v>
      </c>
      <c r="L117" s="81">
        <v>24228.907263760102</v>
      </c>
      <c r="M117" s="81">
        <v>213619.12</v>
      </c>
      <c r="N117" s="81">
        <v>1139967.18</v>
      </c>
      <c r="O117" s="81">
        <v>0</v>
      </c>
      <c r="P117" s="82">
        <f t="shared" si="7"/>
        <v>1377815.20726376</v>
      </c>
      <c r="Q117" s="81">
        <v>32630.489999999998</v>
      </c>
      <c r="R117" s="81">
        <v>264633.3</v>
      </c>
      <c r="S117" s="81">
        <v>1335822.1499999999</v>
      </c>
      <c r="T117" s="81">
        <v>0</v>
      </c>
      <c r="U117" s="82">
        <f t="shared" si="8"/>
        <v>1633085.94</v>
      </c>
      <c r="V117" s="81">
        <v>40294.28</v>
      </c>
      <c r="W117" s="81">
        <v>279837.02</v>
      </c>
      <c r="X117" s="81">
        <v>1645435.94</v>
      </c>
      <c r="Y117" s="82">
        <v>1965567.24</v>
      </c>
      <c r="Z117" s="81">
        <v>57696.950000000004</v>
      </c>
      <c r="AA117" s="81">
        <v>255706.75</v>
      </c>
      <c r="AB117" s="81">
        <v>1705967.29</v>
      </c>
      <c r="AC117" s="82">
        <v>2019370.99</v>
      </c>
      <c r="AD117" s="81">
        <v>74570.869999999981</v>
      </c>
      <c r="AE117" s="81">
        <v>273278.40999999997</v>
      </c>
      <c r="AF117" s="81">
        <v>1726168.85</v>
      </c>
      <c r="AG117" s="82">
        <v>2074018.1300000001</v>
      </c>
      <c r="AH117" s="81">
        <v>122204.63</v>
      </c>
      <c r="AI117" s="81">
        <v>277083.32</v>
      </c>
      <c r="AJ117" s="81">
        <v>1762892.51</v>
      </c>
      <c r="AK117" s="82">
        <v>2162180.46</v>
      </c>
      <c r="AM117" s="74" t="str">
        <f t="shared" si="9"/>
        <v>OFT</v>
      </c>
      <c r="AN117" s="74" t="str">
        <f t="shared" si="10"/>
        <v>HRZE</v>
      </c>
      <c r="AO117" s="74" t="str">
        <f t="shared" si="11"/>
        <v>KAW</v>
      </c>
      <c r="AP117" s="82"/>
    </row>
    <row r="118" spans="2:42" x14ac:dyDescent="0.3">
      <c r="B118" s="74" t="s">
        <v>97</v>
      </c>
      <c r="C118" s="74" t="s">
        <v>353</v>
      </c>
      <c r="D118" s="74" t="s">
        <v>457</v>
      </c>
      <c r="E118" s="74" t="s">
        <v>146</v>
      </c>
      <c r="F118" s="74" t="s">
        <v>583</v>
      </c>
      <c r="G118" s="81">
        <v>123.38105735514532</v>
      </c>
      <c r="H118" s="81">
        <v>0</v>
      </c>
      <c r="I118" s="81">
        <v>0</v>
      </c>
      <c r="J118" s="81">
        <v>0</v>
      </c>
      <c r="K118" s="82">
        <f t="shared" si="6"/>
        <v>123.38105735514532</v>
      </c>
      <c r="L118" s="81">
        <v>3301.012984260291</v>
      </c>
      <c r="M118" s="81">
        <v>0</v>
      </c>
      <c r="N118" s="81">
        <v>0</v>
      </c>
      <c r="O118" s="81">
        <v>0</v>
      </c>
      <c r="P118" s="82">
        <f t="shared" si="7"/>
        <v>3301.012984260291</v>
      </c>
      <c r="Q118" s="81">
        <v>14393.24</v>
      </c>
      <c r="R118" s="81">
        <v>0</v>
      </c>
      <c r="S118" s="81">
        <v>0</v>
      </c>
      <c r="T118" s="81">
        <v>0</v>
      </c>
      <c r="U118" s="82">
        <f t="shared" si="8"/>
        <v>14393.24</v>
      </c>
      <c r="V118" s="81">
        <v>14356.029999999999</v>
      </c>
      <c r="W118" s="81">
        <v>0</v>
      </c>
      <c r="X118" s="81">
        <v>0</v>
      </c>
      <c r="Y118" s="82">
        <v>14356.029999999999</v>
      </c>
      <c r="Z118" s="81">
        <v>26584.05</v>
      </c>
      <c r="AA118" s="81">
        <v>0</v>
      </c>
      <c r="AB118" s="81">
        <v>0</v>
      </c>
      <c r="AC118" s="82">
        <v>26584.05</v>
      </c>
      <c r="AD118" s="81">
        <v>32111.96</v>
      </c>
      <c r="AE118" s="81">
        <v>0</v>
      </c>
      <c r="AF118" s="81">
        <v>0</v>
      </c>
      <c r="AG118" s="82">
        <v>32111.96</v>
      </c>
      <c r="AH118" s="81">
        <v>33489.53</v>
      </c>
      <c r="AI118" s="81">
        <v>0</v>
      </c>
      <c r="AJ118" s="81">
        <v>0</v>
      </c>
      <c r="AK118" s="82">
        <v>33489.53</v>
      </c>
      <c r="AM118" s="74" t="str">
        <f t="shared" si="9"/>
        <v/>
      </c>
      <c r="AN118" s="74" t="str">
        <f t="shared" si="10"/>
        <v>HRZE</v>
      </c>
      <c r="AO118" s="74" t="str">
        <f t="shared" si="11"/>
        <v>KAW</v>
      </c>
      <c r="AP118" s="82"/>
    </row>
    <row r="119" spans="2:42" x14ac:dyDescent="0.3">
      <c r="B119" s="74" t="s">
        <v>97</v>
      </c>
      <c r="C119" s="74" t="s">
        <v>353</v>
      </c>
      <c r="D119" s="74" t="s">
        <v>457</v>
      </c>
      <c r="E119" s="74" t="s">
        <v>144</v>
      </c>
      <c r="F119" s="74" t="s">
        <v>145</v>
      </c>
      <c r="G119" s="81">
        <v>8833.7413127259297</v>
      </c>
      <c r="H119" s="81">
        <v>224767.83</v>
      </c>
      <c r="I119" s="81">
        <v>0</v>
      </c>
      <c r="J119" s="81">
        <v>0</v>
      </c>
      <c r="K119" s="82">
        <f t="shared" si="6"/>
        <v>233601.57131272592</v>
      </c>
      <c r="L119" s="81">
        <v>12752.900789930412</v>
      </c>
      <c r="M119" s="81">
        <v>245683.02</v>
      </c>
      <c r="N119" s="81">
        <v>0</v>
      </c>
      <c r="O119" s="81">
        <v>0</v>
      </c>
      <c r="P119" s="82">
        <f t="shared" si="7"/>
        <v>258435.92078993039</v>
      </c>
      <c r="Q119" s="81">
        <v>17318.579999999998</v>
      </c>
      <c r="R119" s="81">
        <v>304620.48</v>
      </c>
      <c r="S119" s="81">
        <v>0</v>
      </c>
      <c r="T119" s="81">
        <v>0</v>
      </c>
      <c r="U119" s="82">
        <f t="shared" si="8"/>
        <v>321939.06</v>
      </c>
      <c r="V119" s="81">
        <v>21384.280000000002</v>
      </c>
      <c r="W119" s="81">
        <v>322121.55</v>
      </c>
      <c r="X119" s="81">
        <v>0</v>
      </c>
      <c r="Y119" s="82">
        <v>343505.83</v>
      </c>
      <c r="Z119" s="81">
        <v>30472.699999999997</v>
      </c>
      <c r="AA119" s="81">
        <v>294345.09000000003</v>
      </c>
      <c r="AB119" s="81">
        <v>0</v>
      </c>
      <c r="AC119" s="82">
        <v>324817.79000000004</v>
      </c>
      <c r="AD119" s="81">
        <v>39408.44000000001</v>
      </c>
      <c r="AE119" s="81">
        <v>314571.90999999997</v>
      </c>
      <c r="AF119" s="81">
        <v>0</v>
      </c>
      <c r="AG119" s="82">
        <v>353980.35</v>
      </c>
      <c r="AH119" s="81">
        <v>64160.979999999981</v>
      </c>
      <c r="AI119" s="81">
        <v>318951.75</v>
      </c>
      <c r="AJ119" s="81">
        <v>0</v>
      </c>
      <c r="AK119" s="82">
        <v>383112.73</v>
      </c>
      <c r="AM119" s="74" t="str">
        <f t="shared" si="9"/>
        <v>INJ</v>
      </c>
      <c r="AN119" s="74" t="str">
        <f t="shared" si="10"/>
        <v>HRZE</v>
      </c>
      <c r="AO119" s="74" t="str">
        <f t="shared" si="11"/>
        <v>KAW</v>
      </c>
      <c r="AP119" s="82"/>
    </row>
    <row r="120" spans="2:42" x14ac:dyDescent="0.3">
      <c r="B120" s="74" t="s">
        <v>97</v>
      </c>
      <c r="C120" s="74" t="s">
        <v>458</v>
      </c>
      <c r="D120" s="74" t="s">
        <v>459</v>
      </c>
      <c r="E120" s="74" t="s">
        <v>142</v>
      </c>
      <c r="F120" s="74" t="s">
        <v>143</v>
      </c>
      <c r="G120" s="81">
        <v>19367.111893906691</v>
      </c>
      <c r="H120" s="81">
        <v>764010.75</v>
      </c>
      <c r="I120" s="81">
        <v>546586.59</v>
      </c>
      <c r="J120" s="81">
        <v>0</v>
      </c>
      <c r="K120" s="82">
        <f t="shared" si="6"/>
        <v>1329964.4518939066</v>
      </c>
      <c r="L120" s="81">
        <v>28164.637498687585</v>
      </c>
      <c r="M120" s="81">
        <v>783645.52</v>
      </c>
      <c r="N120" s="81">
        <v>567924.03</v>
      </c>
      <c r="O120" s="81">
        <v>0</v>
      </c>
      <c r="P120" s="82">
        <f t="shared" si="7"/>
        <v>1379734.1874986878</v>
      </c>
      <c r="Q120" s="81">
        <v>37930.969999999994</v>
      </c>
      <c r="R120" s="81">
        <v>984491.91</v>
      </c>
      <c r="S120" s="81">
        <v>667402.85</v>
      </c>
      <c r="T120" s="81">
        <v>0</v>
      </c>
      <c r="U120" s="82">
        <f t="shared" si="8"/>
        <v>1689825.73</v>
      </c>
      <c r="V120" s="81">
        <v>47862.090000000004</v>
      </c>
      <c r="W120" s="81">
        <v>1041052.97</v>
      </c>
      <c r="X120" s="81">
        <v>822091.95</v>
      </c>
      <c r="Y120" s="82">
        <v>1911007.01</v>
      </c>
      <c r="Z120" s="81">
        <v>71255.899999999994</v>
      </c>
      <c r="AA120" s="81">
        <v>951283.26</v>
      </c>
      <c r="AB120" s="81">
        <v>852334.6</v>
      </c>
      <c r="AC120" s="82">
        <v>1874873.76</v>
      </c>
      <c r="AD120" s="81">
        <v>92280.130000000019</v>
      </c>
      <c r="AE120" s="81">
        <v>1016653.56</v>
      </c>
      <c r="AF120" s="81">
        <v>862427.69</v>
      </c>
      <c r="AG120" s="82">
        <v>1971361.3800000001</v>
      </c>
      <c r="AH120" s="81">
        <v>159629.22</v>
      </c>
      <c r="AI120" s="81">
        <v>1030808.62</v>
      </c>
      <c r="AJ120" s="81">
        <v>880775.55</v>
      </c>
      <c r="AK120" s="82">
        <v>2071213.3900000001</v>
      </c>
      <c r="AM120" s="74" t="str">
        <f t="shared" si="9"/>
        <v>OFT</v>
      </c>
      <c r="AN120" s="74" t="str">
        <f t="shared" si="10"/>
        <v>HRZE</v>
      </c>
      <c r="AO120" s="74" t="str">
        <f t="shared" si="11"/>
        <v>WAI</v>
      </c>
      <c r="AP120" s="82"/>
    </row>
    <row r="121" spans="2:42" x14ac:dyDescent="0.3">
      <c r="B121" s="74" t="s">
        <v>97</v>
      </c>
      <c r="C121" s="74" t="s">
        <v>458</v>
      </c>
      <c r="D121" s="74" t="s">
        <v>459</v>
      </c>
      <c r="E121" s="74" t="s">
        <v>146</v>
      </c>
      <c r="F121" s="74" t="s">
        <v>583</v>
      </c>
      <c r="G121" s="81">
        <v>109499.49341538142</v>
      </c>
      <c r="H121" s="81">
        <v>0</v>
      </c>
      <c r="I121" s="81">
        <v>0</v>
      </c>
      <c r="J121" s="81">
        <v>0</v>
      </c>
      <c r="K121" s="82">
        <f t="shared" si="6"/>
        <v>109499.49341538142</v>
      </c>
      <c r="L121" s="81">
        <v>107387.46945310393</v>
      </c>
      <c r="M121" s="81">
        <v>0</v>
      </c>
      <c r="N121" s="81">
        <v>0</v>
      </c>
      <c r="O121" s="81">
        <v>0</v>
      </c>
      <c r="P121" s="82">
        <f t="shared" si="7"/>
        <v>107387.46945310393</v>
      </c>
      <c r="Q121" s="81">
        <v>122553.70000000001</v>
      </c>
      <c r="R121" s="81">
        <v>0</v>
      </c>
      <c r="S121" s="81">
        <v>0</v>
      </c>
      <c r="T121" s="81">
        <v>0</v>
      </c>
      <c r="U121" s="82">
        <f t="shared" si="8"/>
        <v>122553.70000000001</v>
      </c>
      <c r="V121" s="81">
        <v>128085.67</v>
      </c>
      <c r="W121" s="81">
        <v>0</v>
      </c>
      <c r="X121" s="81">
        <v>0</v>
      </c>
      <c r="Y121" s="82">
        <v>128085.67</v>
      </c>
      <c r="Z121" s="81">
        <v>141903.09</v>
      </c>
      <c r="AA121" s="81">
        <v>0</v>
      </c>
      <c r="AB121" s="81">
        <v>0</v>
      </c>
      <c r="AC121" s="82">
        <v>141903.09</v>
      </c>
      <c r="AD121" s="81">
        <v>148865.09</v>
      </c>
      <c r="AE121" s="81">
        <v>0</v>
      </c>
      <c r="AF121" s="81">
        <v>0</v>
      </c>
      <c r="AG121" s="82">
        <v>148865.09</v>
      </c>
      <c r="AH121" s="81">
        <v>151427.70000000001</v>
      </c>
      <c r="AI121" s="81">
        <v>0</v>
      </c>
      <c r="AJ121" s="81">
        <v>0</v>
      </c>
      <c r="AK121" s="82">
        <v>151427.70000000001</v>
      </c>
      <c r="AM121" s="74" t="str">
        <f t="shared" si="9"/>
        <v/>
      </c>
      <c r="AN121" s="74" t="str">
        <f t="shared" si="10"/>
        <v>HRZE</v>
      </c>
      <c r="AO121" s="74" t="str">
        <f t="shared" si="11"/>
        <v>WAI</v>
      </c>
      <c r="AP121" s="82"/>
    </row>
    <row r="122" spans="2:42" x14ac:dyDescent="0.3">
      <c r="B122" s="74" t="s">
        <v>94</v>
      </c>
      <c r="C122" s="74" t="s">
        <v>525</v>
      </c>
      <c r="D122" s="74" t="s">
        <v>537</v>
      </c>
      <c r="E122" s="74" t="s">
        <v>146</v>
      </c>
      <c r="F122" s="74" t="s">
        <v>583</v>
      </c>
      <c r="G122" s="81">
        <v>0</v>
      </c>
      <c r="H122" s="81">
        <v>0</v>
      </c>
      <c r="I122" s="81">
        <v>0</v>
      </c>
      <c r="J122" s="81">
        <v>-163239.41</v>
      </c>
      <c r="K122" s="82">
        <f t="shared" si="6"/>
        <v>-163239.41</v>
      </c>
      <c r="L122" s="81">
        <v>0</v>
      </c>
      <c r="M122" s="81">
        <v>0</v>
      </c>
      <c r="N122" s="81">
        <v>0</v>
      </c>
      <c r="O122" s="81">
        <v>1286.67</v>
      </c>
      <c r="P122" s="82">
        <f t="shared" si="7"/>
        <v>1286.67</v>
      </c>
      <c r="Q122" s="81">
        <v>0</v>
      </c>
      <c r="R122" s="81">
        <v>0</v>
      </c>
      <c r="S122" s="81">
        <v>0</v>
      </c>
      <c r="T122" s="81">
        <v>968.04</v>
      </c>
      <c r="U122" s="82">
        <f t="shared" si="8"/>
        <v>968.04</v>
      </c>
      <c r="V122" s="81">
        <v>0</v>
      </c>
      <c r="W122" s="81">
        <v>0</v>
      </c>
      <c r="X122" s="81">
        <v>0</v>
      </c>
      <c r="Y122" s="82">
        <v>0</v>
      </c>
      <c r="Z122" s="81">
        <v>0</v>
      </c>
      <c r="AA122" s="81">
        <v>0</v>
      </c>
      <c r="AB122" s="81">
        <v>0</v>
      </c>
      <c r="AC122" s="82">
        <v>0</v>
      </c>
      <c r="AD122" s="81">
        <v>0</v>
      </c>
      <c r="AE122" s="81">
        <v>0</v>
      </c>
      <c r="AF122" s="81">
        <v>0</v>
      </c>
      <c r="AG122" s="82">
        <v>0</v>
      </c>
      <c r="AH122" s="81">
        <v>0</v>
      </c>
      <c r="AI122" s="81">
        <v>0</v>
      </c>
      <c r="AJ122" s="81">
        <v>0</v>
      </c>
      <c r="AK122" s="82">
        <v>0</v>
      </c>
      <c r="AM122" s="74" t="str">
        <f t="shared" si="9"/>
        <v/>
      </c>
      <c r="AN122" s="74" t="str">
        <f t="shared" si="10"/>
        <v>KIWI</v>
      </c>
      <c r="AO122" s="74" t="str">
        <f t="shared" si="11"/>
        <v>All locations</v>
      </c>
      <c r="AP122" s="82"/>
    </row>
    <row r="123" spans="2:42" x14ac:dyDescent="0.3">
      <c r="B123" s="74" t="s">
        <v>94</v>
      </c>
      <c r="C123" s="74" t="s">
        <v>293</v>
      </c>
      <c r="D123" s="74" t="s">
        <v>470</v>
      </c>
      <c r="E123" s="74" t="s">
        <v>142</v>
      </c>
      <c r="F123" s="74" t="s">
        <v>143</v>
      </c>
      <c r="G123" s="81">
        <v>619.74507382655418</v>
      </c>
      <c r="H123" s="81">
        <v>10809.01</v>
      </c>
      <c r="I123" s="81">
        <v>1469836.83</v>
      </c>
      <c r="J123" s="81">
        <v>0</v>
      </c>
      <c r="K123" s="82">
        <f t="shared" si="6"/>
        <v>1481265.5850738266</v>
      </c>
      <c r="L123" s="81">
        <v>702.12386794389442</v>
      </c>
      <c r="M123" s="81">
        <v>18543.3</v>
      </c>
      <c r="N123" s="81">
        <v>1464399</v>
      </c>
      <c r="O123" s="81">
        <v>0</v>
      </c>
      <c r="P123" s="82">
        <f t="shared" si="7"/>
        <v>1483644.4238679439</v>
      </c>
      <c r="Q123" s="81">
        <v>930.78000000000009</v>
      </c>
      <c r="R123" s="81">
        <v>14058.58</v>
      </c>
      <c r="S123" s="81">
        <v>1648509.45</v>
      </c>
      <c r="T123" s="81">
        <v>0</v>
      </c>
      <c r="U123" s="82">
        <f t="shared" si="8"/>
        <v>1663498.81</v>
      </c>
      <c r="V123" s="81">
        <v>1063.6899999999998</v>
      </c>
      <c r="W123" s="81">
        <v>14866.27</v>
      </c>
      <c r="X123" s="81">
        <v>2030597.19</v>
      </c>
      <c r="Y123" s="82">
        <v>2046527.15</v>
      </c>
      <c r="Z123" s="81">
        <v>1355.1499999999999</v>
      </c>
      <c r="AA123" s="81">
        <v>13584.36</v>
      </c>
      <c r="AB123" s="81">
        <v>2105297.63</v>
      </c>
      <c r="AC123" s="82">
        <v>2120237.1399999997</v>
      </c>
      <c r="AD123" s="81">
        <v>1566.9099999999999</v>
      </c>
      <c r="AE123" s="81">
        <v>14517.85</v>
      </c>
      <c r="AF123" s="81">
        <v>2130227.94</v>
      </c>
      <c r="AG123" s="82">
        <v>2146312.6999999997</v>
      </c>
      <c r="AH123" s="81">
        <v>1779.7499999999998</v>
      </c>
      <c r="AI123" s="81">
        <v>14719.98</v>
      </c>
      <c r="AJ123" s="81">
        <v>2175547.81</v>
      </c>
      <c r="AK123" s="82">
        <v>2192047.54</v>
      </c>
      <c r="AM123" s="74" t="str">
        <f t="shared" si="9"/>
        <v>OFT</v>
      </c>
      <c r="AN123" s="74" t="str">
        <f t="shared" si="10"/>
        <v>KIWI</v>
      </c>
      <c r="AO123" s="74" t="str">
        <f t="shared" si="11"/>
        <v>HWA</v>
      </c>
      <c r="AP123" s="82"/>
    </row>
    <row r="124" spans="2:42" x14ac:dyDescent="0.3">
      <c r="B124" s="74" t="s">
        <v>94</v>
      </c>
      <c r="C124" s="74" t="s">
        <v>293</v>
      </c>
      <c r="D124" s="74" t="s">
        <v>470</v>
      </c>
      <c r="E124" s="74" t="s">
        <v>146</v>
      </c>
      <c r="F124" s="74" t="s">
        <v>583</v>
      </c>
      <c r="G124" s="81">
        <v>49612.109727435593</v>
      </c>
      <c r="H124" s="81">
        <v>0</v>
      </c>
      <c r="I124" s="81">
        <v>0</v>
      </c>
      <c r="J124" s="81">
        <v>0</v>
      </c>
      <c r="K124" s="82">
        <f t="shared" si="6"/>
        <v>49612.109727435593</v>
      </c>
      <c r="L124" s="81">
        <v>46745.7430451377</v>
      </c>
      <c r="M124" s="81">
        <v>0</v>
      </c>
      <c r="N124" s="81">
        <v>0</v>
      </c>
      <c r="O124" s="81">
        <v>0</v>
      </c>
      <c r="P124" s="82">
        <f t="shared" si="7"/>
        <v>46745.7430451377</v>
      </c>
      <c r="Q124" s="81">
        <v>48492.41</v>
      </c>
      <c r="R124" s="81">
        <v>0</v>
      </c>
      <c r="S124" s="81">
        <v>0</v>
      </c>
      <c r="T124" s="81">
        <v>0</v>
      </c>
      <c r="U124" s="82">
        <f t="shared" si="8"/>
        <v>48492.41</v>
      </c>
      <c r="V124" s="81">
        <v>49512.280000000006</v>
      </c>
      <c r="W124" s="81">
        <v>0</v>
      </c>
      <c r="X124" s="81">
        <v>0</v>
      </c>
      <c r="Y124" s="82">
        <v>49512.280000000006</v>
      </c>
      <c r="Z124" s="81">
        <v>50228.11</v>
      </c>
      <c r="AA124" s="81">
        <v>0</v>
      </c>
      <c r="AB124" s="81">
        <v>0</v>
      </c>
      <c r="AC124" s="82">
        <v>50228.11</v>
      </c>
      <c r="AD124" s="81">
        <v>51024.659999999996</v>
      </c>
      <c r="AE124" s="81">
        <v>0</v>
      </c>
      <c r="AF124" s="81">
        <v>0</v>
      </c>
      <c r="AG124" s="82">
        <v>51024.659999999996</v>
      </c>
      <c r="AH124" s="81">
        <v>51444.350000000006</v>
      </c>
      <c r="AI124" s="81">
        <v>0</v>
      </c>
      <c r="AJ124" s="81">
        <v>0</v>
      </c>
      <c r="AK124" s="82">
        <v>51444.350000000006</v>
      </c>
      <c r="AM124" s="74" t="str">
        <f t="shared" si="9"/>
        <v/>
      </c>
      <c r="AN124" s="74" t="str">
        <f t="shared" si="10"/>
        <v>KIWI</v>
      </c>
      <c r="AO124" s="74" t="str">
        <f t="shared" si="11"/>
        <v>HWA</v>
      </c>
      <c r="AP124" s="82"/>
    </row>
    <row r="125" spans="2:42" x14ac:dyDescent="0.3">
      <c r="B125" s="74" t="s">
        <v>94</v>
      </c>
      <c r="C125" s="74" t="s">
        <v>293</v>
      </c>
      <c r="D125" s="74" t="s">
        <v>470</v>
      </c>
      <c r="E125" s="74" t="s">
        <v>144</v>
      </c>
      <c r="F125" s="74" t="s">
        <v>145</v>
      </c>
      <c r="G125" s="81">
        <v>150851.62976703947</v>
      </c>
      <c r="H125" s="81">
        <v>116764.45</v>
      </c>
      <c r="I125" s="81">
        <v>0</v>
      </c>
      <c r="J125" s="81">
        <v>0</v>
      </c>
      <c r="K125" s="82">
        <f t="shared" si="6"/>
        <v>267616.07976703945</v>
      </c>
      <c r="L125" s="81">
        <v>167059.03684808675</v>
      </c>
      <c r="M125" s="81">
        <v>111477.05</v>
      </c>
      <c r="N125" s="81">
        <v>0</v>
      </c>
      <c r="O125" s="81">
        <v>0</v>
      </c>
      <c r="P125" s="82">
        <f t="shared" si="7"/>
        <v>278536.08684808674</v>
      </c>
      <c r="Q125" s="81">
        <v>221212.47000000003</v>
      </c>
      <c r="R125" s="81">
        <v>146620.96</v>
      </c>
      <c r="S125" s="81">
        <v>0</v>
      </c>
      <c r="T125" s="81">
        <v>0</v>
      </c>
      <c r="U125" s="82">
        <f t="shared" si="8"/>
        <v>367833.43000000005</v>
      </c>
      <c r="V125" s="81">
        <v>250148.80000000002</v>
      </c>
      <c r="W125" s="81">
        <v>155044.63</v>
      </c>
      <c r="X125" s="81">
        <v>0</v>
      </c>
      <c r="Y125" s="82">
        <v>405193.43000000005</v>
      </c>
      <c r="Z125" s="81">
        <v>316583.74999999994</v>
      </c>
      <c r="AA125" s="81">
        <v>141675.18</v>
      </c>
      <c r="AB125" s="81">
        <v>0</v>
      </c>
      <c r="AC125" s="82">
        <v>458258.92999999993</v>
      </c>
      <c r="AD125" s="81">
        <v>364303.62000000011</v>
      </c>
      <c r="AE125" s="81">
        <v>151410.81</v>
      </c>
      <c r="AF125" s="81">
        <v>0</v>
      </c>
      <c r="AG125" s="82">
        <v>515714.43000000011</v>
      </c>
      <c r="AH125" s="81">
        <v>411061.88</v>
      </c>
      <c r="AI125" s="81">
        <v>153518.94</v>
      </c>
      <c r="AJ125" s="81">
        <v>0</v>
      </c>
      <c r="AK125" s="82">
        <v>564580.82000000007</v>
      </c>
      <c r="AM125" s="74" t="str">
        <f t="shared" si="9"/>
        <v>INJ</v>
      </c>
      <c r="AN125" s="74" t="str">
        <f t="shared" si="10"/>
        <v>KIWI</v>
      </c>
      <c r="AO125" s="74" t="str">
        <f t="shared" si="11"/>
        <v>HWA</v>
      </c>
      <c r="AP125" s="82"/>
    </row>
    <row r="126" spans="2:42" x14ac:dyDescent="0.3">
      <c r="B126" s="74" t="s">
        <v>78</v>
      </c>
      <c r="C126" s="74" t="s">
        <v>525</v>
      </c>
      <c r="D126" s="74" t="s">
        <v>538</v>
      </c>
      <c r="E126" s="74" t="s">
        <v>146</v>
      </c>
      <c r="F126" s="74" t="s">
        <v>583</v>
      </c>
      <c r="G126" s="81">
        <v>0</v>
      </c>
      <c r="H126" s="81">
        <v>0</v>
      </c>
      <c r="I126" s="81">
        <v>0</v>
      </c>
      <c r="J126" s="81">
        <v>2410.88</v>
      </c>
      <c r="K126" s="82">
        <f t="shared" si="6"/>
        <v>2410.88</v>
      </c>
      <c r="L126" s="81">
        <v>0</v>
      </c>
      <c r="M126" s="81">
        <v>0</v>
      </c>
      <c r="N126" s="81">
        <v>0</v>
      </c>
      <c r="O126" s="81">
        <v>529.21</v>
      </c>
      <c r="P126" s="82">
        <f t="shared" si="7"/>
        <v>529.21</v>
      </c>
      <c r="Q126" s="81">
        <v>0</v>
      </c>
      <c r="R126" s="81">
        <v>0</v>
      </c>
      <c r="S126" s="81">
        <v>0</v>
      </c>
      <c r="T126" s="81">
        <v>417.41</v>
      </c>
      <c r="U126" s="82">
        <f t="shared" si="8"/>
        <v>417.41</v>
      </c>
      <c r="V126" s="81">
        <v>0</v>
      </c>
      <c r="W126" s="81">
        <v>0</v>
      </c>
      <c r="X126" s="81">
        <v>0</v>
      </c>
      <c r="Y126" s="82">
        <v>0</v>
      </c>
      <c r="Z126" s="81">
        <v>0</v>
      </c>
      <c r="AA126" s="81">
        <v>0</v>
      </c>
      <c r="AB126" s="81">
        <v>0</v>
      </c>
      <c r="AC126" s="82">
        <v>0</v>
      </c>
      <c r="AD126" s="81">
        <v>0</v>
      </c>
      <c r="AE126" s="81">
        <v>0</v>
      </c>
      <c r="AF126" s="81">
        <v>0</v>
      </c>
      <c r="AG126" s="82">
        <v>0</v>
      </c>
      <c r="AH126" s="81">
        <v>0</v>
      </c>
      <c r="AI126" s="81">
        <v>0</v>
      </c>
      <c r="AJ126" s="81">
        <v>0</v>
      </c>
      <c r="AK126" s="82">
        <v>0</v>
      </c>
      <c r="AM126" s="74" t="str">
        <f t="shared" si="9"/>
        <v/>
      </c>
      <c r="AN126" s="74" t="str">
        <f t="shared" si="10"/>
        <v>KUPE</v>
      </c>
      <c r="AO126" s="74" t="str">
        <f t="shared" si="11"/>
        <v>All locations</v>
      </c>
      <c r="AP126" s="82"/>
    </row>
    <row r="127" spans="2:42" x14ac:dyDescent="0.3">
      <c r="B127" s="74" t="s">
        <v>78</v>
      </c>
      <c r="C127" s="74" t="s">
        <v>293</v>
      </c>
      <c r="D127" s="74" t="s">
        <v>505</v>
      </c>
      <c r="E127" s="74" t="s">
        <v>142</v>
      </c>
      <c r="F127" s="74" t="s">
        <v>143</v>
      </c>
      <c r="G127" s="81">
        <v>133607.50670500076</v>
      </c>
      <c r="H127" s="81">
        <v>132740.29</v>
      </c>
      <c r="I127" s="81">
        <v>490266.43</v>
      </c>
      <c r="J127" s="81">
        <v>0</v>
      </c>
      <c r="K127" s="82">
        <f t="shared" si="6"/>
        <v>756614.22670500074</v>
      </c>
      <c r="L127" s="81">
        <v>151367.29145717021</v>
      </c>
      <c r="M127" s="81">
        <v>119556.17</v>
      </c>
      <c r="N127" s="81">
        <v>514094.04</v>
      </c>
      <c r="O127" s="81">
        <v>0</v>
      </c>
      <c r="P127" s="82">
        <f t="shared" si="7"/>
        <v>785017.50145717012</v>
      </c>
      <c r="Q127" s="81">
        <v>200661.38999999998</v>
      </c>
      <c r="R127" s="81">
        <v>141466.48000000001</v>
      </c>
      <c r="S127" s="81">
        <v>620798.85</v>
      </c>
      <c r="T127" s="81">
        <v>0</v>
      </c>
      <c r="U127" s="82">
        <f t="shared" si="8"/>
        <v>962926.72</v>
      </c>
      <c r="V127" s="81">
        <v>229613.19000000003</v>
      </c>
      <c r="W127" s="81">
        <v>149594.01999999999</v>
      </c>
      <c r="X127" s="81">
        <v>764686.18</v>
      </c>
      <c r="Y127" s="82">
        <v>1143893.3900000001</v>
      </c>
      <c r="Z127" s="81">
        <v>293372.75999999995</v>
      </c>
      <c r="AA127" s="81">
        <v>136694.57</v>
      </c>
      <c r="AB127" s="81">
        <v>792817.02</v>
      </c>
      <c r="AC127" s="82">
        <v>1222884.3500000001</v>
      </c>
      <c r="AD127" s="81">
        <v>339427.31000000006</v>
      </c>
      <c r="AE127" s="81">
        <v>146087.95000000001</v>
      </c>
      <c r="AF127" s="81">
        <v>802205.32</v>
      </c>
      <c r="AG127" s="82">
        <v>1287720.58</v>
      </c>
      <c r="AH127" s="81">
        <v>388801.87999999995</v>
      </c>
      <c r="AI127" s="81">
        <v>148121.96</v>
      </c>
      <c r="AJ127" s="81">
        <v>819271.97</v>
      </c>
      <c r="AK127" s="82">
        <v>1356195.81</v>
      </c>
      <c r="AM127" s="74" t="str">
        <f t="shared" si="9"/>
        <v>OFT</v>
      </c>
      <c r="AN127" s="74" t="str">
        <f t="shared" si="10"/>
        <v>KUPE</v>
      </c>
      <c r="AO127" s="74" t="str">
        <f t="shared" si="11"/>
        <v>HWA</v>
      </c>
      <c r="AP127" s="82"/>
    </row>
    <row r="128" spans="2:42" x14ac:dyDescent="0.3">
      <c r="B128" s="74" t="s">
        <v>78</v>
      </c>
      <c r="C128" s="74" t="s">
        <v>293</v>
      </c>
      <c r="D128" s="74" t="s">
        <v>505</v>
      </c>
      <c r="E128" s="74" t="s">
        <v>146</v>
      </c>
      <c r="F128" s="74" t="s">
        <v>583</v>
      </c>
      <c r="G128" s="81">
        <v>120755.05765622182</v>
      </c>
      <c r="H128" s="81">
        <v>0</v>
      </c>
      <c r="I128" s="81">
        <v>0</v>
      </c>
      <c r="J128" s="81">
        <v>0</v>
      </c>
      <c r="K128" s="82">
        <f t="shared" si="6"/>
        <v>120755.05765622182</v>
      </c>
      <c r="L128" s="81">
        <v>118582.45142331149</v>
      </c>
      <c r="M128" s="81">
        <v>0</v>
      </c>
      <c r="N128" s="81">
        <v>0</v>
      </c>
      <c r="O128" s="81">
        <v>0</v>
      </c>
      <c r="P128" s="82">
        <f t="shared" si="7"/>
        <v>118582.45142331149</v>
      </c>
      <c r="Q128" s="81">
        <v>133728.18000000002</v>
      </c>
      <c r="R128" s="81">
        <v>0</v>
      </c>
      <c r="S128" s="81">
        <v>0</v>
      </c>
      <c r="T128" s="81">
        <v>0</v>
      </c>
      <c r="U128" s="82">
        <f t="shared" si="8"/>
        <v>133728.18000000002</v>
      </c>
      <c r="V128" s="81">
        <v>138432.09</v>
      </c>
      <c r="W128" s="81">
        <v>0</v>
      </c>
      <c r="X128" s="81">
        <v>0</v>
      </c>
      <c r="Y128" s="82">
        <v>138432.09</v>
      </c>
      <c r="Z128" s="81">
        <v>152339.31</v>
      </c>
      <c r="AA128" s="81">
        <v>0</v>
      </c>
      <c r="AB128" s="81">
        <v>0</v>
      </c>
      <c r="AC128" s="82">
        <v>152339.31</v>
      </c>
      <c r="AD128" s="81">
        <v>159494.97</v>
      </c>
      <c r="AE128" s="81">
        <v>0</v>
      </c>
      <c r="AF128" s="81">
        <v>0</v>
      </c>
      <c r="AG128" s="82">
        <v>159494.97</v>
      </c>
      <c r="AH128" s="81">
        <v>161961.02000000002</v>
      </c>
      <c r="AI128" s="81">
        <v>0</v>
      </c>
      <c r="AJ128" s="81">
        <v>0</v>
      </c>
      <c r="AK128" s="82">
        <v>161961.02000000002</v>
      </c>
      <c r="AM128" s="74" t="str">
        <f t="shared" si="9"/>
        <v/>
      </c>
      <c r="AN128" s="74" t="str">
        <f t="shared" si="10"/>
        <v>KUPE</v>
      </c>
      <c r="AO128" s="74" t="str">
        <f t="shared" si="11"/>
        <v>HWA</v>
      </c>
      <c r="AP128" s="82"/>
    </row>
    <row r="129" spans="2:42" x14ac:dyDescent="0.3">
      <c r="B129" s="74" t="s">
        <v>99</v>
      </c>
      <c r="C129" s="74" t="s">
        <v>525</v>
      </c>
      <c r="D129" s="74" t="s">
        <v>539</v>
      </c>
      <c r="E129" s="74" t="s">
        <v>146</v>
      </c>
      <c r="F129" s="74" t="s">
        <v>583</v>
      </c>
      <c r="G129" s="81">
        <v>0</v>
      </c>
      <c r="H129" s="81">
        <v>0</v>
      </c>
      <c r="I129" s="81">
        <v>0</v>
      </c>
      <c r="J129" s="81">
        <v>0</v>
      </c>
      <c r="K129" s="82">
        <f t="shared" si="6"/>
        <v>0</v>
      </c>
      <c r="L129" s="81">
        <v>0</v>
      </c>
      <c r="M129" s="81">
        <v>0</v>
      </c>
      <c r="N129" s="81">
        <v>0</v>
      </c>
      <c r="O129" s="81">
        <v>185.59</v>
      </c>
      <c r="P129" s="82">
        <f t="shared" si="7"/>
        <v>185.59</v>
      </c>
      <c r="Q129" s="81">
        <v>0</v>
      </c>
      <c r="R129" s="81">
        <v>0</v>
      </c>
      <c r="S129" s="81">
        <v>0</v>
      </c>
      <c r="T129" s="81">
        <v>171.68</v>
      </c>
      <c r="U129" s="82">
        <f t="shared" si="8"/>
        <v>171.68</v>
      </c>
      <c r="V129" s="81">
        <v>0</v>
      </c>
      <c r="W129" s="81">
        <v>0</v>
      </c>
      <c r="X129" s="81">
        <v>0</v>
      </c>
      <c r="Y129" s="82">
        <v>0</v>
      </c>
      <c r="Z129" s="81">
        <v>0</v>
      </c>
      <c r="AA129" s="81">
        <v>0</v>
      </c>
      <c r="AB129" s="81">
        <v>0</v>
      </c>
      <c r="AC129" s="82">
        <v>0</v>
      </c>
      <c r="AD129" s="81">
        <v>0</v>
      </c>
      <c r="AE129" s="81">
        <v>0</v>
      </c>
      <c r="AF129" s="81">
        <v>0</v>
      </c>
      <c r="AG129" s="82">
        <v>0</v>
      </c>
      <c r="AH129" s="81">
        <v>0</v>
      </c>
      <c r="AI129" s="81">
        <v>0</v>
      </c>
      <c r="AJ129" s="81">
        <v>0</v>
      </c>
      <c r="AK129" s="82">
        <v>0</v>
      </c>
      <c r="AM129" s="74" t="str">
        <f t="shared" si="9"/>
        <v/>
      </c>
      <c r="AN129" s="74" t="str">
        <f t="shared" si="10"/>
        <v>KWGL</v>
      </c>
      <c r="AO129" s="74" t="str">
        <f t="shared" si="11"/>
        <v>All locations</v>
      </c>
      <c r="AP129" s="82"/>
    </row>
    <row r="130" spans="2:42" x14ac:dyDescent="0.3">
      <c r="B130" s="74" t="s">
        <v>99</v>
      </c>
      <c r="C130" s="74" t="s">
        <v>353</v>
      </c>
      <c r="D130" s="74" t="s">
        <v>454</v>
      </c>
      <c r="E130" s="74" t="s">
        <v>142</v>
      </c>
      <c r="F130" s="74" t="s">
        <v>143</v>
      </c>
      <c r="G130" s="81">
        <v>65.887135966952471</v>
      </c>
      <c r="H130" s="81">
        <v>808.48</v>
      </c>
      <c r="I130" s="81">
        <v>0</v>
      </c>
      <c r="J130" s="81">
        <v>0</v>
      </c>
      <c r="K130" s="82">
        <f t="shared" si="6"/>
        <v>874.36713596695245</v>
      </c>
      <c r="L130" s="81">
        <v>95.816543109050016</v>
      </c>
      <c r="M130" s="81">
        <v>1020.39</v>
      </c>
      <c r="N130" s="81">
        <v>0</v>
      </c>
      <c r="O130" s="81">
        <v>0</v>
      </c>
      <c r="P130" s="82">
        <f t="shared" si="7"/>
        <v>1116.20654310905</v>
      </c>
      <c r="Q130" s="81">
        <v>129.04</v>
      </c>
      <c r="R130" s="81">
        <v>942.31</v>
      </c>
      <c r="S130" s="81">
        <v>77372.75</v>
      </c>
      <c r="T130" s="81">
        <v>0</v>
      </c>
      <c r="U130" s="82">
        <f t="shared" si="8"/>
        <v>78444.100000000006</v>
      </c>
      <c r="V130" s="81">
        <v>159.36000000000001</v>
      </c>
      <c r="W130" s="81">
        <v>996.45</v>
      </c>
      <c r="X130" s="81">
        <v>95306.03</v>
      </c>
      <c r="Y130" s="82">
        <v>96461.84</v>
      </c>
      <c r="Z130" s="81">
        <v>228.18</v>
      </c>
      <c r="AA130" s="81">
        <v>910.52</v>
      </c>
      <c r="AB130" s="81">
        <v>98812.09</v>
      </c>
      <c r="AC130" s="82">
        <v>99950.79</v>
      </c>
      <c r="AD130" s="81">
        <v>294.89999999999998</v>
      </c>
      <c r="AE130" s="81">
        <v>973.09</v>
      </c>
      <c r="AF130" s="81">
        <v>99982.2</v>
      </c>
      <c r="AG130" s="82">
        <v>101250.19</v>
      </c>
      <c r="AH130" s="81">
        <v>483.28000000000003</v>
      </c>
      <c r="AI130" s="81">
        <v>986.64</v>
      </c>
      <c r="AJ130" s="81">
        <v>102109.28</v>
      </c>
      <c r="AK130" s="82">
        <v>103579.2</v>
      </c>
      <c r="AM130" s="74" t="str">
        <f t="shared" si="9"/>
        <v>OFT</v>
      </c>
      <c r="AN130" s="74" t="str">
        <f t="shared" si="10"/>
        <v>KWGL</v>
      </c>
      <c r="AO130" s="74" t="str">
        <f t="shared" si="11"/>
        <v>KAW</v>
      </c>
      <c r="AP130" s="82"/>
    </row>
    <row r="131" spans="2:42" x14ac:dyDescent="0.3">
      <c r="B131" s="74" t="s">
        <v>99</v>
      </c>
      <c r="C131" s="74" t="s">
        <v>353</v>
      </c>
      <c r="D131" s="74" t="s">
        <v>454</v>
      </c>
      <c r="E131" s="74" t="s">
        <v>146</v>
      </c>
      <c r="F131" s="74" t="s">
        <v>583</v>
      </c>
      <c r="G131" s="81">
        <v>0</v>
      </c>
      <c r="H131" s="81">
        <v>0</v>
      </c>
      <c r="I131" s="81">
        <v>0</v>
      </c>
      <c r="J131" s="81">
        <v>0</v>
      </c>
      <c r="K131" s="82">
        <f t="shared" si="6"/>
        <v>0</v>
      </c>
      <c r="L131" s="81">
        <v>217968.33560387595</v>
      </c>
      <c r="M131" s="81">
        <v>0</v>
      </c>
      <c r="N131" s="81">
        <v>0</v>
      </c>
      <c r="O131" s="81">
        <v>0</v>
      </c>
      <c r="P131" s="82">
        <f t="shared" si="7"/>
        <v>217968.33560387595</v>
      </c>
      <c r="Q131" s="81">
        <v>223611.15000000002</v>
      </c>
      <c r="R131" s="81">
        <v>0</v>
      </c>
      <c r="S131" s="81">
        <v>0</v>
      </c>
      <c r="T131" s="81">
        <v>0</v>
      </c>
      <c r="U131" s="82">
        <f t="shared" si="8"/>
        <v>223611.15000000002</v>
      </c>
      <c r="V131" s="81">
        <v>222967.53</v>
      </c>
      <c r="W131" s="81">
        <v>0</v>
      </c>
      <c r="X131" s="81">
        <v>0</v>
      </c>
      <c r="Y131" s="82">
        <v>222967.53</v>
      </c>
      <c r="Z131" s="81">
        <v>228791.63</v>
      </c>
      <c r="AA131" s="81">
        <v>0</v>
      </c>
      <c r="AB131" s="81">
        <v>0</v>
      </c>
      <c r="AC131" s="82">
        <v>228791.63</v>
      </c>
      <c r="AD131" s="81">
        <v>233427.88</v>
      </c>
      <c r="AE131" s="81">
        <v>0</v>
      </c>
      <c r="AF131" s="81">
        <v>0</v>
      </c>
      <c r="AG131" s="82">
        <v>233427.88</v>
      </c>
      <c r="AH131" s="81">
        <v>237370.31999999998</v>
      </c>
      <c r="AI131" s="81">
        <v>0</v>
      </c>
      <c r="AJ131" s="81">
        <v>0</v>
      </c>
      <c r="AK131" s="82">
        <v>237370.31999999998</v>
      </c>
      <c r="AM131" s="74" t="str">
        <f t="shared" si="9"/>
        <v/>
      </c>
      <c r="AN131" s="74" t="str">
        <f t="shared" si="10"/>
        <v>KWGL</v>
      </c>
      <c r="AO131" s="74" t="str">
        <f t="shared" si="11"/>
        <v>KAW</v>
      </c>
      <c r="AP131" s="82"/>
    </row>
    <row r="132" spans="2:42" x14ac:dyDescent="0.3">
      <c r="B132" s="74" t="s">
        <v>99</v>
      </c>
      <c r="C132" s="74" t="s">
        <v>353</v>
      </c>
      <c r="D132" s="74" t="s">
        <v>454</v>
      </c>
      <c r="E132" s="74" t="s">
        <v>144</v>
      </c>
      <c r="F132" s="74" t="s">
        <v>145</v>
      </c>
      <c r="G132" s="81">
        <v>162950.48495829149</v>
      </c>
      <c r="H132" s="81">
        <v>21138.33</v>
      </c>
      <c r="I132" s="81">
        <v>0</v>
      </c>
      <c r="J132" s="81">
        <v>0</v>
      </c>
      <c r="K132" s="82">
        <f t="shared" si="6"/>
        <v>184088.81495829148</v>
      </c>
      <c r="L132" s="81">
        <v>235244.76109223565</v>
      </c>
      <c r="M132" s="81">
        <v>22264.59</v>
      </c>
      <c r="N132" s="81">
        <v>0</v>
      </c>
      <c r="O132" s="81">
        <v>0</v>
      </c>
      <c r="P132" s="82">
        <f t="shared" si="7"/>
        <v>257509.35109223565</v>
      </c>
      <c r="Q132" s="81">
        <v>319464.90000000014</v>
      </c>
      <c r="R132" s="81">
        <v>25411.360000000001</v>
      </c>
      <c r="S132" s="81">
        <v>0</v>
      </c>
      <c r="T132" s="81">
        <v>0</v>
      </c>
      <c r="U132" s="82">
        <f t="shared" si="8"/>
        <v>344876.26000000013</v>
      </c>
      <c r="V132" s="81">
        <v>394462.18</v>
      </c>
      <c r="W132" s="81">
        <v>26871.29</v>
      </c>
      <c r="X132" s="81">
        <v>0</v>
      </c>
      <c r="Y132" s="82">
        <v>421333.47</v>
      </c>
      <c r="Z132" s="81">
        <v>562110.93999999994</v>
      </c>
      <c r="AA132" s="81">
        <v>24554.19</v>
      </c>
      <c r="AB132" s="81">
        <v>0</v>
      </c>
      <c r="AC132" s="82">
        <v>586665.12999999989</v>
      </c>
      <c r="AD132" s="81">
        <v>726942.75999999989</v>
      </c>
      <c r="AE132" s="81">
        <v>26241.51</v>
      </c>
      <c r="AF132" s="81">
        <v>0</v>
      </c>
      <c r="AG132" s="82">
        <v>753184.2699999999</v>
      </c>
      <c r="AH132" s="81">
        <v>1183537.5799999998</v>
      </c>
      <c r="AI132" s="81">
        <v>26606.87</v>
      </c>
      <c r="AJ132" s="81">
        <v>0</v>
      </c>
      <c r="AK132" s="82">
        <v>1210144.45</v>
      </c>
      <c r="AM132" s="74" t="str">
        <f t="shared" si="9"/>
        <v>INJ</v>
      </c>
      <c r="AN132" s="74" t="str">
        <f t="shared" si="10"/>
        <v>KWGL</v>
      </c>
      <c r="AO132" s="74" t="str">
        <f t="shared" si="11"/>
        <v>KAW</v>
      </c>
      <c r="AP132" s="82"/>
    </row>
    <row r="133" spans="2:42" x14ac:dyDescent="0.3">
      <c r="B133" s="74" t="s">
        <v>104</v>
      </c>
      <c r="C133" s="74" t="s">
        <v>525</v>
      </c>
      <c r="D133" s="74" t="s">
        <v>540</v>
      </c>
      <c r="E133" s="74" t="s">
        <v>146</v>
      </c>
      <c r="F133" s="74" t="s">
        <v>583</v>
      </c>
      <c r="G133" s="81">
        <v>0</v>
      </c>
      <c r="H133" s="81">
        <v>0</v>
      </c>
      <c r="I133" s="81">
        <v>0</v>
      </c>
      <c r="J133" s="81">
        <v>18987.259999999998</v>
      </c>
      <c r="K133" s="82">
        <f t="shared" si="6"/>
        <v>18987.259999999998</v>
      </c>
      <c r="L133" s="81">
        <v>0</v>
      </c>
      <c r="M133" s="81">
        <v>0</v>
      </c>
      <c r="N133" s="81">
        <v>0</v>
      </c>
      <c r="O133" s="81">
        <v>4120.05</v>
      </c>
      <c r="P133" s="82">
        <f t="shared" si="7"/>
        <v>4120.05</v>
      </c>
      <c r="Q133" s="81">
        <v>0</v>
      </c>
      <c r="R133" s="81">
        <v>0</v>
      </c>
      <c r="S133" s="81">
        <v>0</v>
      </c>
      <c r="T133" s="81">
        <v>3155.46</v>
      </c>
      <c r="U133" s="82">
        <f t="shared" si="8"/>
        <v>3155.46</v>
      </c>
      <c r="V133" s="81">
        <v>0</v>
      </c>
      <c r="W133" s="81">
        <v>0</v>
      </c>
      <c r="X133" s="81">
        <v>0</v>
      </c>
      <c r="Y133" s="82">
        <v>0</v>
      </c>
      <c r="Z133" s="81">
        <v>0</v>
      </c>
      <c r="AA133" s="81">
        <v>0</v>
      </c>
      <c r="AB133" s="81">
        <v>0</v>
      </c>
      <c r="AC133" s="82">
        <v>0</v>
      </c>
      <c r="AD133" s="81">
        <v>0</v>
      </c>
      <c r="AE133" s="81">
        <v>0</v>
      </c>
      <c r="AF133" s="81">
        <v>0</v>
      </c>
      <c r="AG133" s="82">
        <v>0</v>
      </c>
      <c r="AH133" s="81">
        <v>0</v>
      </c>
      <c r="AI133" s="81">
        <v>0</v>
      </c>
      <c r="AJ133" s="81">
        <v>0</v>
      </c>
      <c r="AK133" s="82">
        <v>0</v>
      </c>
      <c r="AM133" s="74" t="str">
        <f t="shared" si="9"/>
        <v/>
      </c>
      <c r="AN133" s="74" t="str">
        <f t="shared" si="10"/>
        <v>MARL</v>
      </c>
      <c r="AO133" s="74" t="str">
        <f t="shared" si="11"/>
        <v>All locations</v>
      </c>
      <c r="AP133" s="82"/>
    </row>
    <row r="134" spans="2:42" x14ac:dyDescent="0.3">
      <c r="B134" s="74" t="s">
        <v>104</v>
      </c>
      <c r="C134" s="74" t="s">
        <v>428</v>
      </c>
      <c r="D134" s="74" t="s">
        <v>429</v>
      </c>
      <c r="E134" s="74" t="s">
        <v>142</v>
      </c>
      <c r="F134" s="74" t="s">
        <v>143</v>
      </c>
      <c r="G134" s="81">
        <v>425809.96253427747</v>
      </c>
      <c r="H134" s="81">
        <v>409465.75</v>
      </c>
      <c r="I134" s="81">
        <v>3933841.37</v>
      </c>
      <c r="J134" s="81">
        <v>0</v>
      </c>
      <c r="K134" s="82">
        <f t="shared" si="6"/>
        <v>4769117.0825342778</v>
      </c>
      <c r="L134" s="81">
        <v>542084.04873366735</v>
      </c>
      <c r="M134" s="81">
        <v>422102.39</v>
      </c>
      <c r="N134" s="81">
        <v>4048885.98</v>
      </c>
      <c r="O134" s="81">
        <v>0</v>
      </c>
      <c r="P134" s="82">
        <f t="shared" si="7"/>
        <v>5013072.4187336676</v>
      </c>
      <c r="Q134" s="81">
        <v>1004867.0900000001</v>
      </c>
      <c r="R134" s="81">
        <v>506338.2</v>
      </c>
      <c r="S134" s="81">
        <v>4710904.0999999996</v>
      </c>
      <c r="T134" s="81">
        <v>0</v>
      </c>
      <c r="U134" s="82">
        <f t="shared" si="8"/>
        <v>6222109.3899999997</v>
      </c>
      <c r="V134" s="81">
        <v>1288043.9100000001</v>
      </c>
      <c r="W134" s="81">
        <v>535428.36</v>
      </c>
      <c r="X134" s="81">
        <v>5802786.6500000004</v>
      </c>
      <c r="Y134" s="82">
        <v>7626258.9199999999</v>
      </c>
      <c r="Z134" s="81">
        <v>1982721.6700000002</v>
      </c>
      <c r="AA134" s="81">
        <v>489258.52</v>
      </c>
      <c r="AB134" s="81">
        <v>6016256.21</v>
      </c>
      <c r="AC134" s="82">
        <v>8488236.4000000004</v>
      </c>
      <c r="AD134" s="81">
        <v>2571749.2299999991</v>
      </c>
      <c r="AE134" s="81">
        <v>522879.4</v>
      </c>
      <c r="AF134" s="81">
        <v>6087498.9500000002</v>
      </c>
      <c r="AG134" s="82">
        <v>9182127.5799999982</v>
      </c>
      <c r="AH134" s="81">
        <v>3142875.3899999997</v>
      </c>
      <c r="AI134" s="81">
        <v>530159.55000000005</v>
      </c>
      <c r="AJ134" s="81">
        <v>6217008.4100000001</v>
      </c>
      <c r="AK134" s="82">
        <v>9890043.3499999996</v>
      </c>
      <c r="AM134" s="74" t="str">
        <f t="shared" si="9"/>
        <v>OFT</v>
      </c>
      <c r="AN134" s="74" t="str">
        <f t="shared" si="10"/>
        <v>MARL</v>
      </c>
      <c r="AO134" s="74" t="str">
        <f t="shared" si="11"/>
        <v>BLN</v>
      </c>
      <c r="AP134" s="82"/>
    </row>
    <row r="135" spans="2:42" x14ac:dyDescent="0.3">
      <c r="B135" s="74" t="s">
        <v>104</v>
      </c>
      <c r="C135" s="74" t="s">
        <v>428</v>
      </c>
      <c r="D135" s="74" t="s">
        <v>429</v>
      </c>
      <c r="E135" s="74" t="s">
        <v>146</v>
      </c>
      <c r="F135" s="74" t="s">
        <v>583</v>
      </c>
      <c r="G135" s="81">
        <v>874985.00362682971</v>
      </c>
      <c r="H135" s="81">
        <v>0</v>
      </c>
      <c r="I135" s="81">
        <v>0</v>
      </c>
      <c r="J135" s="81">
        <v>0</v>
      </c>
      <c r="K135" s="82">
        <f t="shared" si="6"/>
        <v>874985.00362682971</v>
      </c>
      <c r="L135" s="81">
        <v>847056.75147976761</v>
      </c>
      <c r="M135" s="81">
        <v>0</v>
      </c>
      <c r="N135" s="81">
        <v>0</v>
      </c>
      <c r="O135" s="81">
        <v>0</v>
      </c>
      <c r="P135" s="82">
        <f t="shared" si="7"/>
        <v>847056.75147976761</v>
      </c>
      <c r="Q135" s="81">
        <v>882087.39000000013</v>
      </c>
      <c r="R135" s="81">
        <v>0</v>
      </c>
      <c r="S135" s="81">
        <v>0</v>
      </c>
      <c r="T135" s="81">
        <v>0</v>
      </c>
      <c r="U135" s="82">
        <f t="shared" si="8"/>
        <v>882087.39000000013</v>
      </c>
      <c r="V135" s="81">
        <v>902726.75</v>
      </c>
      <c r="W135" s="81">
        <v>0</v>
      </c>
      <c r="X135" s="81">
        <v>0</v>
      </c>
      <c r="Y135" s="82">
        <v>902726.75</v>
      </c>
      <c r="Z135" s="81">
        <v>918900.28</v>
      </c>
      <c r="AA135" s="81">
        <v>0</v>
      </c>
      <c r="AB135" s="81">
        <v>0</v>
      </c>
      <c r="AC135" s="82">
        <v>918900.28</v>
      </c>
      <c r="AD135" s="81">
        <v>935901.35000000009</v>
      </c>
      <c r="AE135" s="81">
        <v>0</v>
      </c>
      <c r="AF135" s="81">
        <v>0</v>
      </c>
      <c r="AG135" s="82">
        <v>935901.35000000009</v>
      </c>
      <c r="AH135" s="81">
        <v>947568.86999999988</v>
      </c>
      <c r="AI135" s="81">
        <v>0</v>
      </c>
      <c r="AJ135" s="81">
        <v>0</v>
      </c>
      <c r="AK135" s="82">
        <v>947568.86999999988</v>
      </c>
      <c r="AM135" s="74" t="str">
        <f t="shared" si="9"/>
        <v/>
      </c>
      <c r="AN135" s="74" t="str">
        <f t="shared" si="10"/>
        <v>MARL</v>
      </c>
      <c r="AO135" s="74" t="str">
        <f t="shared" si="11"/>
        <v>BLN</v>
      </c>
      <c r="AP135" s="82"/>
    </row>
    <row r="136" spans="2:42" x14ac:dyDescent="0.3">
      <c r="B136" s="74" t="s">
        <v>106</v>
      </c>
      <c r="C136" s="74" t="s">
        <v>525</v>
      </c>
      <c r="D136" s="74" t="s">
        <v>541</v>
      </c>
      <c r="E136" s="74" t="s">
        <v>146</v>
      </c>
      <c r="F136" s="74" t="s">
        <v>583</v>
      </c>
      <c r="G136" s="81">
        <v>0</v>
      </c>
      <c r="H136" s="81">
        <v>0</v>
      </c>
      <c r="I136" s="81">
        <v>0</v>
      </c>
      <c r="J136" s="81">
        <v>522.1</v>
      </c>
      <c r="K136" s="82">
        <f t="shared" ref="K136:K199" si="12">SUM(G136:J136)</f>
        <v>522.1</v>
      </c>
      <c r="L136" s="81">
        <v>0</v>
      </c>
      <c r="M136" s="81">
        <v>0</v>
      </c>
      <c r="N136" s="81">
        <v>0</v>
      </c>
      <c r="O136" s="81">
        <v>112.81</v>
      </c>
      <c r="P136" s="82">
        <f t="shared" ref="P136:P199" si="13">SUM(L136:O136)</f>
        <v>112.81</v>
      </c>
      <c r="Q136" s="81">
        <v>0</v>
      </c>
      <c r="R136" s="81">
        <v>0</v>
      </c>
      <c r="S136" s="81">
        <v>0</v>
      </c>
      <c r="T136" s="81">
        <v>84.54</v>
      </c>
      <c r="U136" s="82">
        <f t="shared" ref="U136:U199" si="14">SUM(Q136:T136)</f>
        <v>84.54</v>
      </c>
      <c r="V136" s="81">
        <v>0</v>
      </c>
      <c r="W136" s="81">
        <v>0</v>
      </c>
      <c r="X136" s="81">
        <v>0</v>
      </c>
      <c r="Y136" s="82">
        <v>0</v>
      </c>
      <c r="Z136" s="81">
        <v>0</v>
      </c>
      <c r="AA136" s="81">
        <v>0</v>
      </c>
      <c r="AB136" s="81">
        <v>0</v>
      </c>
      <c r="AC136" s="82">
        <v>0</v>
      </c>
      <c r="AD136" s="81">
        <v>0</v>
      </c>
      <c r="AE136" s="81">
        <v>0</v>
      </c>
      <c r="AF136" s="81">
        <v>0</v>
      </c>
      <c r="AG136" s="82">
        <v>0</v>
      </c>
      <c r="AH136" s="81">
        <v>0</v>
      </c>
      <c r="AI136" s="81">
        <v>0</v>
      </c>
      <c r="AJ136" s="81">
        <v>0</v>
      </c>
      <c r="AK136" s="82">
        <v>0</v>
      </c>
      <c r="AM136" s="74" t="str">
        <f t="shared" ref="AM136:AM199" si="15">IF(F136="GXP","OFT",IF(F136="GIP","INJ",""))</f>
        <v/>
      </c>
      <c r="AN136" s="74" t="str">
        <f t="shared" ref="AN136:AN199" si="16">LEFT(D136,4)</f>
        <v>MELT</v>
      </c>
      <c r="AO136" s="74" t="str">
        <f t="shared" ref="AO136:AO199" si="17">IF(LEN(D136)=4,"All locations",MID(D136,5,20))</f>
        <v>All locations</v>
      </c>
      <c r="AP136" s="82"/>
    </row>
    <row r="137" spans="2:42" x14ac:dyDescent="0.3">
      <c r="B137" s="74" t="s">
        <v>106</v>
      </c>
      <c r="C137" s="74" t="s">
        <v>261</v>
      </c>
      <c r="D137" s="74" t="s">
        <v>427</v>
      </c>
      <c r="E137" s="74" t="s">
        <v>142</v>
      </c>
      <c r="F137" s="74" t="s">
        <v>143</v>
      </c>
      <c r="G137" s="81">
        <v>1251.5289842138363</v>
      </c>
      <c r="H137" s="81">
        <v>341.03</v>
      </c>
      <c r="I137" s="81">
        <v>50636.09</v>
      </c>
      <c r="J137" s="81">
        <v>0</v>
      </c>
      <c r="K137" s="82">
        <f t="shared" si="12"/>
        <v>52228.648984213833</v>
      </c>
      <c r="L137" s="81">
        <v>1417.8886483847482</v>
      </c>
      <c r="M137" s="81">
        <v>375.64</v>
      </c>
      <c r="N137" s="81">
        <v>52085.7</v>
      </c>
      <c r="O137" s="81">
        <v>0</v>
      </c>
      <c r="P137" s="82">
        <f t="shared" si="13"/>
        <v>53879.228648384742</v>
      </c>
      <c r="Q137" s="81">
        <v>1879.64</v>
      </c>
      <c r="R137" s="81">
        <v>440.8</v>
      </c>
      <c r="S137" s="81">
        <v>65156</v>
      </c>
      <c r="T137" s="81">
        <v>0</v>
      </c>
      <c r="U137" s="82">
        <f t="shared" si="14"/>
        <v>67476.44</v>
      </c>
      <c r="V137" s="81">
        <v>2148.0499999999997</v>
      </c>
      <c r="W137" s="81">
        <v>466.12</v>
      </c>
      <c r="X137" s="81">
        <v>80257.710000000006</v>
      </c>
      <c r="Y137" s="82">
        <v>82871.88</v>
      </c>
      <c r="Z137" s="81">
        <v>2736.6599999999994</v>
      </c>
      <c r="AA137" s="81">
        <v>425.93</v>
      </c>
      <c r="AB137" s="81">
        <v>83210.179999999993</v>
      </c>
      <c r="AC137" s="82">
        <v>86372.76999999999</v>
      </c>
      <c r="AD137" s="81">
        <v>3164.22</v>
      </c>
      <c r="AE137" s="81">
        <v>455.2</v>
      </c>
      <c r="AF137" s="81">
        <v>84195.53</v>
      </c>
      <c r="AG137" s="82">
        <v>87814.95</v>
      </c>
      <c r="AH137" s="81">
        <v>3594.0500000000006</v>
      </c>
      <c r="AI137" s="81">
        <v>461.54</v>
      </c>
      <c r="AJ137" s="81">
        <v>85986.76</v>
      </c>
      <c r="AK137" s="82">
        <v>90042.349999999991</v>
      </c>
      <c r="AM137" s="74" t="str">
        <f t="shared" si="15"/>
        <v>OFT</v>
      </c>
      <c r="AN137" s="74" t="str">
        <f t="shared" si="16"/>
        <v>MELT</v>
      </c>
      <c r="AO137" s="74" t="str">
        <f t="shared" si="17"/>
        <v>WDV</v>
      </c>
      <c r="AP137" s="82"/>
    </row>
    <row r="138" spans="2:42" x14ac:dyDescent="0.3">
      <c r="B138" s="74" t="s">
        <v>106</v>
      </c>
      <c r="C138" s="74" t="s">
        <v>261</v>
      </c>
      <c r="D138" s="74" t="s">
        <v>427</v>
      </c>
      <c r="E138" s="74" t="s">
        <v>146</v>
      </c>
      <c r="F138" s="74" t="s">
        <v>583</v>
      </c>
      <c r="G138" s="81">
        <v>80607.386377650211</v>
      </c>
      <c r="H138" s="81">
        <v>0</v>
      </c>
      <c r="I138" s="81">
        <v>0</v>
      </c>
      <c r="J138" s="81">
        <v>0</v>
      </c>
      <c r="K138" s="82">
        <f t="shared" si="12"/>
        <v>80607.386377650211</v>
      </c>
      <c r="L138" s="81">
        <v>80425.929978848362</v>
      </c>
      <c r="M138" s="81">
        <v>0</v>
      </c>
      <c r="N138" s="81">
        <v>0</v>
      </c>
      <c r="O138" s="81">
        <v>0</v>
      </c>
      <c r="P138" s="82">
        <f t="shared" si="13"/>
        <v>80425.929978848362</v>
      </c>
      <c r="Q138" s="81">
        <v>83157.51999999999</v>
      </c>
      <c r="R138" s="81">
        <v>0</v>
      </c>
      <c r="S138" s="81">
        <v>0</v>
      </c>
      <c r="T138" s="81">
        <v>0</v>
      </c>
      <c r="U138" s="82">
        <f t="shared" si="14"/>
        <v>83157.51999999999</v>
      </c>
      <c r="V138" s="81">
        <v>83242.34</v>
      </c>
      <c r="W138" s="81">
        <v>0</v>
      </c>
      <c r="X138" s="81">
        <v>0</v>
      </c>
      <c r="Y138" s="82">
        <v>83242.34</v>
      </c>
      <c r="Z138" s="81">
        <v>84969.219999999987</v>
      </c>
      <c r="AA138" s="81">
        <v>0</v>
      </c>
      <c r="AB138" s="81">
        <v>0</v>
      </c>
      <c r="AC138" s="82">
        <v>84969.219999999987</v>
      </c>
      <c r="AD138" s="81">
        <v>86415.640000000014</v>
      </c>
      <c r="AE138" s="81">
        <v>0</v>
      </c>
      <c r="AF138" s="81">
        <v>0</v>
      </c>
      <c r="AG138" s="82">
        <v>86415.640000000014</v>
      </c>
      <c r="AH138" s="81">
        <v>87240.19</v>
      </c>
      <c r="AI138" s="81">
        <v>0</v>
      </c>
      <c r="AJ138" s="81">
        <v>0</v>
      </c>
      <c r="AK138" s="82">
        <v>87240.19</v>
      </c>
      <c r="AM138" s="74" t="str">
        <f t="shared" si="15"/>
        <v/>
      </c>
      <c r="AN138" s="74" t="str">
        <f t="shared" si="16"/>
        <v>MELT</v>
      </c>
      <c r="AO138" s="74" t="str">
        <f t="shared" si="17"/>
        <v>WDV</v>
      </c>
      <c r="AP138" s="82"/>
    </row>
    <row r="139" spans="2:42" x14ac:dyDescent="0.3">
      <c r="B139" s="74" t="s">
        <v>106</v>
      </c>
      <c r="C139" s="74" t="s">
        <v>261</v>
      </c>
      <c r="D139" s="74" t="s">
        <v>427</v>
      </c>
      <c r="E139" s="74" t="s">
        <v>144</v>
      </c>
      <c r="F139" s="74" t="s">
        <v>145</v>
      </c>
      <c r="G139" s="81">
        <v>225153.97778601071</v>
      </c>
      <c r="H139" s="81">
        <v>30791.69</v>
      </c>
      <c r="I139" s="81">
        <v>0</v>
      </c>
      <c r="J139" s="81">
        <v>0</v>
      </c>
      <c r="K139" s="82">
        <f t="shared" si="12"/>
        <v>255945.66778601072</v>
      </c>
      <c r="L139" s="81">
        <v>249344.38281889184</v>
      </c>
      <c r="M139" s="81">
        <v>31030.83</v>
      </c>
      <c r="N139" s="81">
        <v>0</v>
      </c>
      <c r="O139" s="81">
        <v>0</v>
      </c>
      <c r="P139" s="82">
        <f t="shared" si="13"/>
        <v>280375.21281889186</v>
      </c>
      <c r="Q139" s="81">
        <v>330171.21999999997</v>
      </c>
      <c r="R139" s="81">
        <v>36062.699999999997</v>
      </c>
      <c r="S139" s="81">
        <v>0</v>
      </c>
      <c r="T139" s="81">
        <v>0</v>
      </c>
      <c r="U139" s="82">
        <f t="shared" si="14"/>
        <v>366233.92</v>
      </c>
      <c r="V139" s="81">
        <v>373983.37</v>
      </c>
      <c r="W139" s="81">
        <v>38134.58</v>
      </c>
      <c r="X139" s="81">
        <v>0</v>
      </c>
      <c r="Y139" s="82">
        <v>412117.95</v>
      </c>
      <c r="Z139" s="81">
        <v>475069.67</v>
      </c>
      <c r="AA139" s="81">
        <v>34846.239999999998</v>
      </c>
      <c r="AB139" s="81">
        <v>0</v>
      </c>
      <c r="AC139" s="82">
        <v>509915.91</v>
      </c>
      <c r="AD139" s="81">
        <v>547153.03</v>
      </c>
      <c r="AE139" s="81">
        <v>37240.81</v>
      </c>
      <c r="AF139" s="81">
        <v>0</v>
      </c>
      <c r="AG139" s="82">
        <v>584393.84000000008</v>
      </c>
      <c r="AH139" s="81">
        <v>624242.65000000014</v>
      </c>
      <c r="AI139" s="81">
        <v>37759.32</v>
      </c>
      <c r="AJ139" s="81">
        <v>0</v>
      </c>
      <c r="AK139" s="82">
        <v>662001.97000000009</v>
      </c>
      <c r="AM139" s="74" t="str">
        <f t="shared" si="15"/>
        <v>INJ</v>
      </c>
      <c r="AN139" s="74" t="str">
        <f t="shared" si="16"/>
        <v>MELT</v>
      </c>
      <c r="AO139" s="74" t="str">
        <f t="shared" si="17"/>
        <v>WDV</v>
      </c>
      <c r="AP139" s="82"/>
    </row>
    <row r="140" spans="2:42" x14ac:dyDescent="0.3">
      <c r="B140" s="74" t="s">
        <v>107</v>
      </c>
      <c r="C140" s="74" t="s">
        <v>525</v>
      </c>
      <c r="D140" s="74" t="s">
        <v>542</v>
      </c>
      <c r="E140" s="74" t="s">
        <v>146</v>
      </c>
      <c r="F140" s="74" t="s">
        <v>583</v>
      </c>
      <c r="G140" s="81">
        <v>0</v>
      </c>
      <c r="H140" s="81">
        <v>0</v>
      </c>
      <c r="I140" s="81">
        <v>0</v>
      </c>
      <c r="J140" s="81">
        <v>1178.48</v>
      </c>
      <c r="K140" s="82">
        <f t="shared" si="12"/>
        <v>1178.48</v>
      </c>
      <c r="L140" s="81">
        <v>0</v>
      </c>
      <c r="M140" s="81">
        <v>0</v>
      </c>
      <c r="N140" s="81">
        <v>0</v>
      </c>
      <c r="O140" s="81">
        <v>248.64</v>
      </c>
      <c r="P140" s="82">
        <f t="shared" si="13"/>
        <v>248.64</v>
      </c>
      <c r="Q140" s="81">
        <v>0</v>
      </c>
      <c r="R140" s="81">
        <v>0</v>
      </c>
      <c r="S140" s="81">
        <v>0</v>
      </c>
      <c r="T140" s="81">
        <v>175.96</v>
      </c>
      <c r="U140" s="82">
        <f t="shared" si="14"/>
        <v>175.96</v>
      </c>
      <c r="V140" s="81">
        <v>0</v>
      </c>
      <c r="W140" s="81">
        <v>0</v>
      </c>
      <c r="X140" s="81">
        <v>0</v>
      </c>
      <c r="Y140" s="82">
        <v>0</v>
      </c>
      <c r="Z140" s="81">
        <v>0</v>
      </c>
      <c r="AA140" s="81">
        <v>0</v>
      </c>
      <c r="AB140" s="81">
        <v>0</v>
      </c>
      <c r="AC140" s="82">
        <v>0</v>
      </c>
      <c r="AD140" s="81">
        <v>0</v>
      </c>
      <c r="AE140" s="81">
        <v>0</v>
      </c>
      <c r="AF140" s="81">
        <v>0</v>
      </c>
      <c r="AG140" s="82">
        <v>0</v>
      </c>
      <c r="AH140" s="81">
        <v>0</v>
      </c>
      <c r="AI140" s="81">
        <v>0</v>
      </c>
      <c r="AJ140" s="81">
        <v>0</v>
      </c>
      <c r="AK140" s="82">
        <v>0</v>
      </c>
      <c r="AM140" s="74" t="str">
        <f t="shared" si="15"/>
        <v/>
      </c>
      <c r="AN140" s="74" t="str">
        <f t="shared" si="16"/>
        <v>MELW</v>
      </c>
      <c r="AO140" s="74" t="str">
        <f t="shared" si="17"/>
        <v>All locations</v>
      </c>
      <c r="AP140" s="82"/>
    </row>
    <row r="141" spans="2:42" x14ac:dyDescent="0.3">
      <c r="B141" s="74" t="s">
        <v>107</v>
      </c>
      <c r="C141" s="74" t="s">
        <v>425</v>
      </c>
      <c r="D141" s="74" t="s">
        <v>426</v>
      </c>
      <c r="E141" s="74" t="s">
        <v>142</v>
      </c>
      <c r="F141" s="74" t="s">
        <v>143</v>
      </c>
      <c r="G141" s="81">
        <v>937.18948010459371</v>
      </c>
      <c r="H141" s="81">
        <v>316.32</v>
      </c>
      <c r="I141" s="81">
        <v>62666.84</v>
      </c>
      <c r="J141" s="81">
        <v>0</v>
      </c>
      <c r="K141" s="82">
        <f t="shared" si="12"/>
        <v>63920.349480104589</v>
      </c>
      <c r="L141" s="81">
        <v>1086.1777216150763</v>
      </c>
      <c r="M141" s="81">
        <v>312.39999999999998</v>
      </c>
      <c r="N141" s="81">
        <v>66211.56</v>
      </c>
      <c r="O141" s="81">
        <v>0</v>
      </c>
      <c r="P141" s="82">
        <f t="shared" si="13"/>
        <v>67610.137721615072</v>
      </c>
      <c r="Q141" s="81">
        <v>1354.7</v>
      </c>
      <c r="R141" s="81">
        <v>470.59</v>
      </c>
      <c r="S141" s="81">
        <v>75806.5</v>
      </c>
      <c r="T141" s="81">
        <v>0</v>
      </c>
      <c r="U141" s="82">
        <f t="shared" si="14"/>
        <v>77631.789999999994</v>
      </c>
      <c r="V141" s="81">
        <v>1507.5299999999997</v>
      </c>
      <c r="W141" s="81">
        <v>497.63</v>
      </c>
      <c r="X141" s="81">
        <v>93376.76</v>
      </c>
      <c r="Y141" s="82">
        <v>95381.92</v>
      </c>
      <c r="Z141" s="81">
        <v>1886.0800000000002</v>
      </c>
      <c r="AA141" s="81">
        <v>454.72</v>
      </c>
      <c r="AB141" s="81">
        <v>96811.85</v>
      </c>
      <c r="AC141" s="82">
        <v>99152.650000000009</v>
      </c>
      <c r="AD141" s="81">
        <v>2217.8799999999997</v>
      </c>
      <c r="AE141" s="81">
        <v>485.96</v>
      </c>
      <c r="AF141" s="81">
        <v>97958.26</v>
      </c>
      <c r="AG141" s="82">
        <v>100662.09999999999</v>
      </c>
      <c r="AH141" s="81">
        <v>2576.2499999999995</v>
      </c>
      <c r="AI141" s="81">
        <v>492.73</v>
      </c>
      <c r="AJ141" s="81">
        <v>100042.29</v>
      </c>
      <c r="AK141" s="82">
        <v>103111.26999999999</v>
      </c>
      <c r="AM141" s="74" t="str">
        <f t="shared" si="15"/>
        <v>OFT</v>
      </c>
      <c r="AN141" s="74" t="str">
        <f t="shared" si="16"/>
        <v>MELW</v>
      </c>
      <c r="AO141" s="74" t="str">
        <f t="shared" si="17"/>
        <v>WWD</v>
      </c>
      <c r="AP141" s="82"/>
    </row>
    <row r="142" spans="2:42" x14ac:dyDescent="0.3">
      <c r="B142" s="74" t="s">
        <v>107</v>
      </c>
      <c r="C142" s="74" t="s">
        <v>425</v>
      </c>
      <c r="D142" s="74" t="s">
        <v>426</v>
      </c>
      <c r="E142" s="74" t="s">
        <v>146</v>
      </c>
      <c r="F142" s="74" t="s">
        <v>583</v>
      </c>
      <c r="G142" s="81">
        <v>233577.22234258408</v>
      </c>
      <c r="H142" s="81">
        <v>0</v>
      </c>
      <c r="I142" s="81">
        <v>0</v>
      </c>
      <c r="J142" s="81">
        <v>0</v>
      </c>
      <c r="K142" s="82">
        <f t="shared" si="12"/>
        <v>233577.22234258408</v>
      </c>
      <c r="L142" s="81">
        <v>225828.71482113595</v>
      </c>
      <c r="M142" s="81">
        <v>0</v>
      </c>
      <c r="N142" s="81">
        <v>0</v>
      </c>
      <c r="O142" s="81">
        <v>0</v>
      </c>
      <c r="P142" s="82">
        <f t="shared" si="13"/>
        <v>225828.71482113595</v>
      </c>
      <c r="Q142" s="81">
        <v>232779.71</v>
      </c>
      <c r="R142" s="81">
        <v>0</v>
      </c>
      <c r="S142" s="81">
        <v>0</v>
      </c>
      <c r="T142" s="81">
        <v>0</v>
      </c>
      <c r="U142" s="82">
        <f t="shared" si="14"/>
        <v>232779.71</v>
      </c>
      <c r="V142" s="81">
        <v>235056.07</v>
      </c>
      <c r="W142" s="81">
        <v>0</v>
      </c>
      <c r="X142" s="81">
        <v>0</v>
      </c>
      <c r="Y142" s="82">
        <v>235056.07</v>
      </c>
      <c r="Z142" s="81">
        <v>238551.77000000002</v>
      </c>
      <c r="AA142" s="81">
        <v>0</v>
      </c>
      <c r="AB142" s="81">
        <v>0</v>
      </c>
      <c r="AC142" s="82">
        <v>238551.77000000002</v>
      </c>
      <c r="AD142" s="81">
        <v>241975.11</v>
      </c>
      <c r="AE142" s="81">
        <v>0</v>
      </c>
      <c r="AF142" s="81">
        <v>0</v>
      </c>
      <c r="AG142" s="82">
        <v>241975.11</v>
      </c>
      <c r="AH142" s="81">
        <v>243494.25</v>
      </c>
      <c r="AI142" s="81">
        <v>0</v>
      </c>
      <c r="AJ142" s="81">
        <v>0</v>
      </c>
      <c r="AK142" s="82">
        <v>243494.25</v>
      </c>
      <c r="AM142" s="74" t="str">
        <f t="shared" si="15"/>
        <v/>
      </c>
      <c r="AN142" s="74" t="str">
        <f t="shared" si="16"/>
        <v>MELW</v>
      </c>
      <c r="AO142" s="74" t="str">
        <f t="shared" si="17"/>
        <v>WWD</v>
      </c>
      <c r="AP142" s="82"/>
    </row>
    <row r="143" spans="2:42" x14ac:dyDescent="0.3">
      <c r="B143" s="74" t="s">
        <v>107</v>
      </c>
      <c r="C143" s="74" t="s">
        <v>425</v>
      </c>
      <c r="D143" s="74" t="s">
        <v>426</v>
      </c>
      <c r="E143" s="74" t="s">
        <v>144</v>
      </c>
      <c r="F143" s="74" t="s">
        <v>145</v>
      </c>
      <c r="G143" s="81">
        <v>328965.60057923582</v>
      </c>
      <c r="H143" s="81">
        <v>38736.21</v>
      </c>
      <c r="I143" s="81">
        <v>0</v>
      </c>
      <c r="J143" s="81">
        <v>0</v>
      </c>
      <c r="K143" s="82">
        <f t="shared" si="12"/>
        <v>367701.81057923584</v>
      </c>
      <c r="L143" s="81">
        <v>348710.81635531079</v>
      </c>
      <c r="M143" s="81">
        <v>37786.17</v>
      </c>
      <c r="N143" s="81">
        <v>0</v>
      </c>
      <c r="O143" s="81">
        <v>0</v>
      </c>
      <c r="P143" s="82">
        <f t="shared" si="13"/>
        <v>386496.98635531077</v>
      </c>
      <c r="Q143" s="81">
        <v>416345.85</v>
      </c>
      <c r="R143" s="81">
        <v>42702.51</v>
      </c>
      <c r="S143" s="81">
        <v>0</v>
      </c>
      <c r="T143" s="81">
        <v>0</v>
      </c>
      <c r="U143" s="82">
        <f t="shared" si="14"/>
        <v>459048.36</v>
      </c>
      <c r="V143" s="81">
        <v>435952.95999999996</v>
      </c>
      <c r="W143" s="81">
        <v>45155.86</v>
      </c>
      <c r="X143" s="81">
        <v>0</v>
      </c>
      <c r="Y143" s="82">
        <v>481108.81999999995</v>
      </c>
      <c r="Z143" s="81">
        <v>528231.76</v>
      </c>
      <c r="AA143" s="81">
        <v>41262.080000000002</v>
      </c>
      <c r="AB143" s="81">
        <v>0</v>
      </c>
      <c r="AC143" s="82">
        <v>569493.84</v>
      </c>
      <c r="AD143" s="81">
        <v>613010.52000000014</v>
      </c>
      <c r="AE143" s="81">
        <v>44097.53</v>
      </c>
      <c r="AF143" s="81">
        <v>0</v>
      </c>
      <c r="AG143" s="82">
        <v>657108.05000000016</v>
      </c>
      <c r="AH143" s="81">
        <v>716737.92</v>
      </c>
      <c r="AI143" s="81">
        <v>44711.51</v>
      </c>
      <c r="AJ143" s="81">
        <v>0</v>
      </c>
      <c r="AK143" s="82">
        <v>761449.43</v>
      </c>
      <c r="AM143" s="74" t="str">
        <f t="shared" si="15"/>
        <v>INJ</v>
      </c>
      <c r="AN143" s="74" t="str">
        <f t="shared" si="16"/>
        <v>MELW</v>
      </c>
      <c r="AO143" s="74" t="str">
        <f t="shared" si="17"/>
        <v>WWD</v>
      </c>
      <c r="AP143" s="82"/>
    </row>
    <row r="144" spans="2:42" x14ac:dyDescent="0.3">
      <c r="B144" s="74" t="s">
        <v>79</v>
      </c>
      <c r="C144" s="74" t="s">
        <v>525</v>
      </c>
      <c r="D144" s="74" t="s">
        <v>543</v>
      </c>
      <c r="E144" s="74" t="s">
        <v>146</v>
      </c>
      <c r="F144" s="74" t="s">
        <v>583</v>
      </c>
      <c r="G144" s="81">
        <v>0</v>
      </c>
      <c r="H144" s="81">
        <v>0</v>
      </c>
      <c r="I144" s="81">
        <v>0</v>
      </c>
      <c r="J144" s="81">
        <v>175207.82</v>
      </c>
      <c r="K144" s="82">
        <f t="shared" si="12"/>
        <v>175207.82</v>
      </c>
      <c r="L144" s="81">
        <v>0</v>
      </c>
      <c r="M144" s="81">
        <v>0</v>
      </c>
      <c r="N144" s="81">
        <v>0</v>
      </c>
      <c r="O144" s="81">
        <v>34010.99</v>
      </c>
      <c r="P144" s="82">
        <f t="shared" si="13"/>
        <v>34010.99</v>
      </c>
      <c r="Q144" s="81">
        <v>0</v>
      </c>
      <c r="R144" s="81">
        <v>0</v>
      </c>
      <c r="S144" s="81">
        <v>0</v>
      </c>
      <c r="T144" s="81">
        <v>23772.38</v>
      </c>
      <c r="U144" s="82">
        <f t="shared" si="14"/>
        <v>23772.38</v>
      </c>
      <c r="V144" s="81">
        <v>0</v>
      </c>
      <c r="W144" s="81">
        <v>0</v>
      </c>
      <c r="X144" s="81">
        <v>0</v>
      </c>
      <c r="Y144" s="82">
        <v>0</v>
      </c>
      <c r="Z144" s="81">
        <v>0</v>
      </c>
      <c r="AA144" s="81">
        <v>0</v>
      </c>
      <c r="AB144" s="81">
        <v>0</v>
      </c>
      <c r="AC144" s="82">
        <v>0</v>
      </c>
      <c r="AD144" s="81">
        <v>0</v>
      </c>
      <c r="AE144" s="81">
        <v>0</v>
      </c>
      <c r="AF144" s="81">
        <v>0</v>
      </c>
      <c r="AG144" s="82">
        <v>0</v>
      </c>
      <c r="AH144" s="81">
        <v>0</v>
      </c>
      <c r="AI144" s="81">
        <v>0</v>
      </c>
      <c r="AJ144" s="81">
        <v>0</v>
      </c>
      <c r="AK144" s="82">
        <v>0</v>
      </c>
      <c r="AM144" s="74" t="str">
        <f t="shared" si="15"/>
        <v/>
      </c>
      <c r="AN144" s="74" t="str">
        <f t="shared" si="16"/>
        <v>MERI</v>
      </c>
      <c r="AO144" s="74" t="str">
        <f t="shared" si="17"/>
        <v>All locations</v>
      </c>
      <c r="AP144" s="82"/>
    </row>
    <row r="145" spans="2:42" x14ac:dyDescent="0.3">
      <c r="B145" s="74" t="s">
        <v>79</v>
      </c>
      <c r="C145" s="74" t="s">
        <v>393</v>
      </c>
      <c r="D145" s="74" t="s">
        <v>394</v>
      </c>
      <c r="E145" s="74" t="s">
        <v>142</v>
      </c>
      <c r="F145" s="74" t="s">
        <v>143</v>
      </c>
      <c r="G145" s="81">
        <v>39.772509511333631</v>
      </c>
      <c r="H145" s="81">
        <v>1091.46</v>
      </c>
      <c r="I145" s="81">
        <v>52527.22</v>
      </c>
      <c r="J145" s="81">
        <v>0</v>
      </c>
      <c r="K145" s="82">
        <f t="shared" si="12"/>
        <v>53658.452509511335</v>
      </c>
      <c r="L145" s="81">
        <v>55.733901405432206</v>
      </c>
      <c r="M145" s="81">
        <v>1067.8699999999999</v>
      </c>
      <c r="N145" s="81">
        <v>42622.53</v>
      </c>
      <c r="O145" s="81">
        <v>0</v>
      </c>
      <c r="P145" s="82">
        <f t="shared" si="13"/>
        <v>43746.133901405432</v>
      </c>
      <c r="Q145" s="81">
        <v>71.039999999999992</v>
      </c>
      <c r="R145" s="81">
        <v>2270.35</v>
      </c>
      <c r="S145" s="81">
        <v>29495.14</v>
      </c>
      <c r="T145" s="81">
        <v>0</v>
      </c>
      <c r="U145" s="82">
        <f t="shared" si="14"/>
        <v>31836.53</v>
      </c>
      <c r="V145" s="81">
        <v>92.88000000000001</v>
      </c>
      <c r="W145" s="81">
        <v>2400.79</v>
      </c>
      <c r="X145" s="81">
        <v>36331.46</v>
      </c>
      <c r="Y145" s="82">
        <v>38825.129999999997</v>
      </c>
      <c r="Z145" s="81">
        <v>140.4</v>
      </c>
      <c r="AA145" s="81">
        <v>2193.77</v>
      </c>
      <c r="AB145" s="81">
        <v>37668</v>
      </c>
      <c r="AC145" s="82">
        <v>40002.17</v>
      </c>
      <c r="AD145" s="81">
        <v>186.4</v>
      </c>
      <c r="AE145" s="81">
        <v>2344.52</v>
      </c>
      <c r="AF145" s="81">
        <v>38114.050000000003</v>
      </c>
      <c r="AG145" s="82">
        <v>40644.97</v>
      </c>
      <c r="AH145" s="81">
        <v>235.83</v>
      </c>
      <c r="AI145" s="81">
        <v>2377.16</v>
      </c>
      <c r="AJ145" s="81">
        <v>38924.910000000003</v>
      </c>
      <c r="AK145" s="82">
        <v>41537.9</v>
      </c>
      <c r="AM145" s="74" t="str">
        <f t="shared" si="15"/>
        <v>OFT</v>
      </c>
      <c r="AN145" s="74" t="str">
        <f t="shared" si="16"/>
        <v>MERI</v>
      </c>
      <c r="AO145" s="74" t="str">
        <f t="shared" si="17"/>
        <v>AVI</v>
      </c>
      <c r="AP145" s="82"/>
    </row>
    <row r="146" spans="2:42" x14ac:dyDescent="0.3">
      <c r="B146" s="74" t="s">
        <v>79</v>
      </c>
      <c r="C146" s="74" t="s">
        <v>393</v>
      </c>
      <c r="D146" s="74" t="s">
        <v>394</v>
      </c>
      <c r="E146" s="74" t="s">
        <v>146</v>
      </c>
      <c r="F146" s="74" t="s">
        <v>583</v>
      </c>
      <c r="G146" s="81">
        <v>2952562.7225641571</v>
      </c>
      <c r="H146" s="81">
        <v>0</v>
      </c>
      <c r="I146" s="81">
        <v>0</v>
      </c>
      <c r="J146" s="81">
        <v>0</v>
      </c>
      <c r="K146" s="82">
        <f t="shared" si="12"/>
        <v>2952562.7225641571</v>
      </c>
      <c r="L146" s="81">
        <v>2703878.2605142565</v>
      </c>
      <c r="M146" s="81">
        <v>0</v>
      </c>
      <c r="N146" s="81">
        <v>0</v>
      </c>
      <c r="O146" s="81">
        <v>0</v>
      </c>
      <c r="P146" s="82">
        <f t="shared" si="13"/>
        <v>2703878.2605142565</v>
      </c>
      <c r="Q146" s="81">
        <v>2821522.5900000003</v>
      </c>
      <c r="R146" s="81">
        <v>0</v>
      </c>
      <c r="S146" s="81">
        <v>0</v>
      </c>
      <c r="T146" s="81">
        <v>0</v>
      </c>
      <c r="U146" s="82">
        <f t="shared" si="14"/>
        <v>2821522.5900000003</v>
      </c>
      <c r="V146" s="81">
        <v>2946305.0200000005</v>
      </c>
      <c r="W146" s="81">
        <v>0</v>
      </c>
      <c r="X146" s="81">
        <v>0</v>
      </c>
      <c r="Y146" s="82">
        <v>2946305.0200000005</v>
      </c>
      <c r="Z146" s="81">
        <v>3002588.1699999995</v>
      </c>
      <c r="AA146" s="81">
        <v>0</v>
      </c>
      <c r="AB146" s="81">
        <v>0</v>
      </c>
      <c r="AC146" s="82">
        <v>3002588.1699999995</v>
      </c>
      <c r="AD146" s="81">
        <v>3045820.5399999996</v>
      </c>
      <c r="AE146" s="81">
        <v>0</v>
      </c>
      <c r="AF146" s="81">
        <v>0</v>
      </c>
      <c r="AG146" s="82">
        <v>3045820.5399999996</v>
      </c>
      <c r="AH146" s="81">
        <v>3060460.51</v>
      </c>
      <c r="AI146" s="81">
        <v>0</v>
      </c>
      <c r="AJ146" s="81">
        <v>0</v>
      </c>
      <c r="AK146" s="82">
        <v>3060460.51</v>
      </c>
      <c r="AM146" s="74" t="str">
        <f t="shared" si="15"/>
        <v/>
      </c>
      <c r="AN146" s="74" t="str">
        <f t="shared" si="16"/>
        <v>MERI</v>
      </c>
      <c r="AO146" s="74" t="str">
        <f t="shared" si="17"/>
        <v>AVI</v>
      </c>
      <c r="AP146" s="82"/>
    </row>
    <row r="147" spans="2:42" x14ac:dyDescent="0.3">
      <c r="B147" s="74" t="s">
        <v>79</v>
      </c>
      <c r="C147" s="74" t="s">
        <v>393</v>
      </c>
      <c r="D147" s="74" t="s">
        <v>394</v>
      </c>
      <c r="E147" s="74" t="s">
        <v>144</v>
      </c>
      <c r="F147" s="74" t="s">
        <v>145</v>
      </c>
      <c r="G147" s="81">
        <v>452734.46845218044</v>
      </c>
      <c r="H147" s="81">
        <v>83991.25</v>
      </c>
      <c r="I147" s="81">
        <v>0</v>
      </c>
      <c r="J147" s="81">
        <v>0</v>
      </c>
      <c r="K147" s="82">
        <f t="shared" si="12"/>
        <v>536725.7184521805</v>
      </c>
      <c r="L147" s="81">
        <v>616905.75478797255</v>
      </c>
      <c r="M147" s="81">
        <v>86277.49</v>
      </c>
      <c r="N147" s="81">
        <v>0</v>
      </c>
      <c r="O147" s="81">
        <v>0</v>
      </c>
      <c r="P147" s="82">
        <f t="shared" si="13"/>
        <v>703183.24478797254</v>
      </c>
      <c r="Q147" s="81">
        <v>859939.94000000006</v>
      </c>
      <c r="R147" s="81">
        <v>105945.64</v>
      </c>
      <c r="S147" s="81">
        <v>0</v>
      </c>
      <c r="T147" s="81">
        <v>0</v>
      </c>
      <c r="U147" s="82">
        <f t="shared" si="14"/>
        <v>965885.58000000007</v>
      </c>
      <c r="V147" s="81">
        <v>1185100.1099999999</v>
      </c>
      <c r="W147" s="81">
        <v>112032.43</v>
      </c>
      <c r="X147" s="81">
        <v>0</v>
      </c>
      <c r="Y147" s="82">
        <v>1297132.5399999998</v>
      </c>
      <c r="Z147" s="81">
        <v>1677473.4899999998</v>
      </c>
      <c r="AA147" s="81">
        <v>102371.91</v>
      </c>
      <c r="AB147" s="81">
        <v>0</v>
      </c>
      <c r="AC147" s="82">
        <v>1779845.3999999997</v>
      </c>
      <c r="AD147" s="81">
        <v>2117977.6999999997</v>
      </c>
      <c r="AE147" s="81">
        <v>109406.7</v>
      </c>
      <c r="AF147" s="81">
        <v>0</v>
      </c>
      <c r="AG147" s="82">
        <v>2227384.4</v>
      </c>
      <c r="AH147" s="81">
        <v>2761763.8600000008</v>
      </c>
      <c r="AI147" s="81">
        <v>110929.99</v>
      </c>
      <c r="AJ147" s="81">
        <v>0</v>
      </c>
      <c r="AK147" s="82">
        <v>2872693.850000001</v>
      </c>
      <c r="AM147" s="74" t="str">
        <f t="shared" si="15"/>
        <v>INJ</v>
      </c>
      <c r="AN147" s="74" t="str">
        <f t="shared" si="16"/>
        <v>MERI</v>
      </c>
      <c r="AO147" s="74" t="str">
        <f t="shared" si="17"/>
        <v>AVI</v>
      </c>
      <c r="AP147" s="82"/>
    </row>
    <row r="148" spans="2:42" x14ac:dyDescent="0.3">
      <c r="B148" s="74" t="s">
        <v>79</v>
      </c>
      <c r="C148" s="74" t="s">
        <v>395</v>
      </c>
      <c r="D148" s="74" t="s">
        <v>396</v>
      </c>
      <c r="E148" s="74" t="s">
        <v>142</v>
      </c>
      <c r="F148" s="74" t="s">
        <v>143</v>
      </c>
      <c r="G148" s="81">
        <v>106.46498317762246</v>
      </c>
      <c r="H148" s="81">
        <v>1576.43</v>
      </c>
      <c r="I148" s="81">
        <v>123903.25</v>
      </c>
      <c r="J148" s="81">
        <v>0</v>
      </c>
      <c r="K148" s="82">
        <f t="shared" si="12"/>
        <v>125586.14498317763</v>
      </c>
      <c r="L148" s="81">
        <v>149.18671068362679</v>
      </c>
      <c r="M148" s="81">
        <v>1610.61</v>
      </c>
      <c r="N148" s="81">
        <v>87606.07</v>
      </c>
      <c r="O148" s="81">
        <v>0</v>
      </c>
      <c r="P148" s="82">
        <f t="shared" si="13"/>
        <v>89365.866710683636</v>
      </c>
      <c r="Q148" s="81">
        <v>190.17</v>
      </c>
      <c r="R148" s="81">
        <v>2554.09</v>
      </c>
      <c r="S148" s="81">
        <v>110447.77</v>
      </c>
      <c r="T148" s="81">
        <v>0</v>
      </c>
      <c r="U148" s="82">
        <f t="shared" si="14"/>
        <v>113192.03</v>
      </c>
      <c r="V148" s="81">
        <v>248.63</v>
      </c>
      <c r="W148" s="81">
        <v>2700.83</v>
      </c>
      <c r="X148" s="81">
        <v>136047.1</v>
      </c>
      <c r="Y148" s="82">
        <v>138996.56</v>
      </c>
      <c r="Z148" s="81">
        <v>375.83</v>
      </c>
      <c r="AA148" s="81">
        <v>2467.94</v>
      </c>
      <c r="AB148" s="81">
        <v>141051.92000000001</v>
      </c>
      <c r="AC148" s="82">
        <v>143895.69</v>
      </c>
      <c r="AD148" s="81">
        <v>498.96999999999997</v>
      </c>
      <c r="AE148" s="81">
        <v>2637.53</v>
      </c>
      <c r="AF148" s="81">
        <v>142722.22</v>
      </c>
      <c r="AG148" s="82">
        <v>145858.72</v>
      </c>
      <c r="AH148" s="81">
        <v>631.29</v>
      </c>
      <c r="AI148" s="81">
        <v>2674.25</v>
      </c>
      <c r="AJ148" s="81">
        <v>145758.57999999999</v>
      </c>
      <c r="AK148" s="82">
        <v>149064.12</v>
      </c>
      <c r="AM148" s="74" t="str">
        <f t="shared" si="15"/>
        <v>OFT</v>
      </c>
      <c r="AN148" s="74" t="str">
        <f t="shared" si="16"/>
        <v>MERI</v>
      </c>
      <c r="AO148" s="74" t="str">
        <f t="shared" si="17"/>
        <v>BEN</v>
      </c>
      <c r="AP148" s="82"/>
    </row>
    <row r="149" spans="2:42" x14ac:dyDescent="0.3">
      <c r="B149" s="74" t="s">
        <v>79</v>
      </c>
      <c r="C149" s="74" t="s">
        <v>395</v>
      </c>
      <c r="D149" s="74" t="s">
        <v>396</v>
      </c>
      <c r="E149" s="74" t="s">
        <v>146</v>
      </c>
      <c r="F149" s="74" t="s">
        <v>583</v>
      </c>
      <c r="G149" s="81">
        <v>11181962.358478645</v>
      </c>
      <c r="H149" s="81">
        <v>0</v>
      </c>
      <c r="I149" s="81">
        <v>0</v>
      </c>
      <c r="J149" s="81">
        <v>0</v>
      </c>
      <c r="K149" s="82">
        <f t="shared" si="12"/>
        <v>11181962.358478645</v>
      </c>
      <c r="L149" s="81">
        <v>10161076.817184435</v>
      </c>
      <c r="M149" s="81">
        <v>0</v>
      </c>
      <c r="N149" s="81">
        <v>0</v>
      </c>
      <c r="O149" s="81">
        <v>0</v>
      </c>
      <c r="P149" s="82">
        <f t="shared" si="13"/>
        <v>10161076.817184435</v>
      </c>
      <c r="Q149" s="81">
        <v>10565408.57</v>
      </c>
      <c r="R149" s="81">
        <v>0</v>
      </c>
      <c r="S149" s="81">
        <v>0</v>
      </c>
      <c r="T149" s="81">
        <v>0</v>
      </c>
      <c r="U149" s="82">
        <f t="shared" si="14"/>
        <v>10565408.57</v>
      </c>
      <c r="V149" s="81">
        <v>11005112.369999999</v>
      </c>
      <c r="W149" s="81">
        <v>0</v>
      </c>
      <c r="X149" s="81">
        <v>0</v>
      </c>
      <c r="Y149" s="82">
        <v>11005112.369999999</v>
      </c>
      <c r="Z149" s="81">
        <v>11163558.48</v>
      </c>
      <c r="AA149" s="81">
        <v>0</v>
      </c>
      <c r="AB149" s="81">
        <v>0</v>
      </c>
      <c r="AC149" s="82">
        <v>11163558.48</v>
      </c>
      <c r="AD149" s="81">
        <v>11313901.300000001</v>
      </c>
      <c r="AE149" s="81">
        <v>0</v>
      </c>
      <c r="AF149" s="81">
        <v>0</v>
      </c>
      <c r="AG149" s="82">
        <v>11313901.300000001</v>
      </c>
      <c r="AH149" s="81">
        <v>11361015.74</v>
      </c>
      <c r="AI149" s="81">
        <v>0</v>
      </c>
      <c r="AJ149" s="81">
        <v>0</v>
      </c>
      <c r="AK149" s="82">
        <v>11361015.74</v>
      </c>
      <c r="AM149" s="74" t="str">
        <f t="shared" si="15"/>
        <v/>
      </c>
      <c r="AN149" s="74" t="str">
        <f t="shared" si="16"/>
        <v>MERI</v>
      </c>
      <c r="AO149" s="74" t="str">
        <f t="shared" si="17"/>
        <v>BEN</v>
      </c>
      <c r="AP149" s="82"/>
    </row>
    <row r="150" spans="2:42" x14ac:dyDescent="0.3">
      <c r="B150" s="74" t="s">
        <v>79</v>
      </c>
      <c r="C150" s="74" t="s">
        <v>395</v>
      </c>
      <c r="D150" s="74" t="s">
        <v>396</v>
      </c>
      <c r="E150" s="74" t="s">
        <v>144</v>
      </c>
      <c r="F150" s="74" t="s">
        <v>145</v>
      </c>
      <c r="G150" s="81">
        <v>1120529.009511342</v>
      </c>
      <c r="H150" s="81">
        <v>109952.24</v>
      </c>
      <c r="I150" s="81">
        <v>0</v>
      </c>
      <c r="J150" s="81">
        <v>0</v>
      </c>
      <c r="K150" s="82">
        <f t="shared" si="12"/>
        <v>1230481.249511342</v>
      </c>
      <c r="L150" s="81">
        <v>1526857.0064550422</v>
      </c>
      <c r="M150" s="81">
        <v>112971.67</v>
      </c>
      <c r="N150" s="81">
        <v>0</v>
      </c>
      <c r="O150" s="81">
        <v>0</v>
      </c>
      <c r="P150" s="82">
        <f t="shared" si="13"/>
        <v>1639828.6764550421</v>
      </c>
      <c r="Q150" s="81">
        <v>2128372.6100000003</v>
      </c>
      <c r="R150" s="81">
        <v>137810.32999999999</v>
      </c>
      <c r="S150" s="81">
        <v>0</v>
      </c>
      <c r="T150" s="81">
        <v>0</v>
      </c>
      <c r="U150" s="82">
        <f t="shared" si="14"/>
        <v>2266182.9400000004</v>
      </c>
      <c r="V150" s="81">
        <v>2932454.1999999997</v>
      </c>
      <c r="W150" s="81">
        <v>145727.81</v>
      </c>
      <c r="X150" s="81">
        <v>0</v>
      </c>
      <c r="Y150" s="82">
        <v>3078182.01</v>
      </c>
      <c r="Z150" s="81">
        <v>4148930.689999999</v>
      </c>
      <c r="AA150" s="81">
        <v>133161.74</v>
      </c>
      <c r="AB150" s="81">
        <v>0</v>
      </c>
      <c r="AC150" s="82">
        <v>4282092.4299999988</v>
      </c>
      <c r="AD150" s="81">
        <v>5238227.5</v>
      </c>
      <c r="AE150" s="81">
        <v>142312.35999999999</v>
      </c>
      <c r="AF150" s="81">
        <v>0</v>
      </c>
      <c r="AG150" s="82">
        <v>5380539.8600000003</v>
      </c>
      <c r="AH150" s="81">
        <v>6823438.4199999999</v>
      </c>
      <c r="AI150" s="81">
        <v>144293.79999999999</v>
      </c>
      <c r="AJ150" s="81">
        <v>0</v>
      </c>
      <c r="AK150" s="82">
        <v>6967732.2199999997</v>
      </c>
      <c r="AM150" s="74" t="str">
        <f t="shared" si="15"/>
        <v>INJ</v>
      </c>
      <c r="AN150" s="74" t="str">
        <f t="shared" si="16"/>
        <v>MERI</v>
      </c>
      <c r="AO150" s="74" t="str">
        <f t="shared" si="17"/>
        <v>BEN</v>
      </c>
      <c r="AP150" s="82"/>
    </row>
    <row r="151" spans="2:42" x14ac:dyDescent="0.3">
      <c r="B151" s="74" t="s">
        <v>79</v>
      </c>
      <c r="C151" s="74" t="s">
        <v>407</v>
      </c>
      <c r="D151" s="74" t="s">
        <v>408</v>
      </c>
      <c r="E151" s="74" t="s">
        <v>142</v>
      </c>
      <c r="F151" s="74" t="s">
        <v>143</v>
      </c>
      <c r="G151" s="81">
        <v>0</v>
      </c>
      <c r="H151" s="81">
        <v>0</v>
      </c>
      <c r="I151" s="81">
        <v>0</v>
      </c>
      <c r="J151" s="81">
        <v>0</v>
      </c>
      <c r="K151" s="82">
        <f t="shared" si="12"/>
        <v>0</v>
      </c>
      <c r="L151" s="81">
        <v>0</v>
      </c>
      <c r="M151" s="81">
        <v>234510.06</v>
      </c>
      <c r="N151" s="81">
        <v>0</v>
      </c>
      <c r="O151" s="81">
        <v>0</v>
      </c>
      <c r="P151" s="82">
        <f t="shared" si="13"/>
        <v>234510.06</v>
      </c>
      <c r="Q151" s="81">
        <v>502.14</v>
      </c>
      <c r="R151" s="81">
        <v>1420.51</v>
      </c>
      <c r="S151" s="81">
        <v>0</v>
      </c>
      <c r="T151" s="81">
        <v>0</v>
      </c>
      <c r="U151" s="82">
        <f t="shared" si="14"/>
        <v>1922.65</v>
      </c>
      <c r="V151" s="81">
        <v>694.20999999999992</v>
      </c>
      <c r="W151" s="81">
        <v>1502.12</v>
      </c>
      <c r="X151" s="81">
        <v>0</v>
      </c>
      <c r="Y151" s="82">
        <v>2196.33</v>
      </c>
      <c r="Z151" s="81">
        <v>1038.3700000000001</v>
      </c>
      <c r="AA151" s="81">
        <v>1372.59</v>
      </c>
      <c r="AB151" s="81">
        <v>0</v>
      </c>
      <c r="AC151" s="82">
        <v>2410.96</v>
      </c>
      <c r="AD151" s="81">
        <v>1346.37</v>
      </c>
      <c r="AE151" s="81">
        <v>1466.92</v>
      </c>
      <c r="AF151" s="81">
        <v>0</v>
      </c>
      <c r="AG151" s="82">
        <v>2813.29</v>
      </c>
      <c r="AH151" s="81">
        <v>1632.4599999999998</v>
      </c>
      <c r="AI151" s="81">
        <v>1487.34</v>
      </c>
      <c r="AJ151" s="81">
        <v>0</v>
      </c>
      <c r="AK151" s="82">
        <v>3119.7999999999997</v>
      </c>
      <c r="AM151" s="74" t="str">
        <f t="shared" si="15"/>
        <v>OFT</v>
      </c>
      <c r="AN151" s="74" t="str">
        <f t="shared" si="16"/>
        <v>MERI</v>
      </c>
      <c r="AO151" s="74" t="str">
        <f t="shared" si="17"/>
        <v>HRP</v>
      </c>
      <c r="AP151" s="82"/>
    </row>
    <row r="152" spans="2:42" x14ac:dyDescent="0.3">
      <c r="B152" s="74" t="s">
        <v>79</v>
      </c>
      <c r="C152" s="74" t="s">
        <v>407</v>
      </c>
      <c r="D152" s="74" t="s">
        <v>408</v>
      </c>
      <c r="E152" s="74" t="s">
        <v>146</v>
      </c>
      <c r="F152" s="74" t="s">
        <v>583</v>
      </c>
      <c r="G152" s="81">
        <v>0</v>
      </c>
      <c r="H152" s="81">
        <v>0</v>
      </c>
      <c r="I152" s="81">
        <v>0</v>
      </c>
      <c r="J152" s="81">
        <v>0</v>
      </c>
      <c r="K152" s="82">
        <f t="shared" si="12"/>
        <v>0</v>
      </c>
      <c r="L152" s="81">
        <v>0</v>
      </c>
      <c r="M152" s="81">
        <v>0</v>
      </c>
      <c r="N152" s="81">
        <v>0</v>
      </c>
      <c r="O152" s="81">
        <v>0</v>
      </c>
      <c r="P152" s="82">
        <f t="shared" si="13"/>
        <v>0</v>
      </c>
      <c r="Q152" s="81">
        <v>366952.83000000007</v>
      </c>
      <c r="R152" s="81">
        <v>0</v>
      </c>
      <c r="S152" s="81">
        <v>0</v>
      </c>
      <c r="T152" s="81">
        <v>0</v>
      </c>
      <c r="U152" s="82">
        <f t="shared" si="14"/>
        <v>366952.83000000007</v>
      </c>
      <c r="V152" s="81">
        <v>366165.75999999995</v>
      </c>
      <c r="W152" s="81">
        <v>0</v>
      </c>
      <c r="X152" s="81">
        <v>0</v>
      </c>
      <c r="Y152" s="82">
        <v>366165.75999999995</v>
      </c>
      <c r="Z152" s="81">
        <v>375215.57</v>
      </c>
      <c r="AA152" s="81">
        <v>0</v>
      </c>
      <c r="AB152" s="81">
        <v>0</v>
      </c>
      <c r="AC152" s="82">
        <v>375215.57</v>
      </c>
      <c r="AD152" s="81">
        <v>382492.15</v>
      </c>
      <c r="AE152" s="81">
        <v>0</v>
      </c>
      <c r="AF152" s="81">
        <v>0</v>
      </c>
      <c r="AG152" s="82">
        <v>382492.15</v>
      </c>
      <c r="AH152" s="81">
        <v>388324.33</v>
      </c>
      <c r="AI152" s="81">
        <v>0</v>
      </c>
      <c r="AJ152" s="81">
        <v>0</v>
      </c>
      <c r="AK152" s="82">
        <v>388324.33</v>
      </c>
      <c r="AM152" s="74" t="str">
        <f t="shared" si="15"/>
        <v/>
      </c>
      <c r="AN152" s="74" t="str">
        <f t="shared" si="16"/>
        <v>MERI</v>
      </c>
      <c r="AO152" s="74" t="str">
        <f t="shared" si="17"/>
        <v>HRP</v>
      </c>
      <c r="AP152" s="82"/>
    </row>
    <row r="153" spans="2:42" x14ac:dyDescent="0.3">
      <c r="B153" s="74" t="s">
        <v>79</v>
      </c>
      <c r="C153" s="74" t="s">
        <v>407</v>
      </c>
      <c r="D153" s="74" t="s">
        <v>408</v>
      </c>
      <c r="E153" s="74" t="s">
        <v>144</v>
      </c>
      <c r="F153" s="74" t="s">
        <v>145</v>
      </c>
      <c r="G153" s="81">
        <v>0</v>
      </c>
      <c r="H153" s="81">
        <v>0</v>
      </c>
      <c r="I153" s="81">
        <v>0</v>
      </c>
      <c r="J153" s="81">
        <v>0</v>
      </c>
      <c r="K153" s="82">
        <f t="shared" si="12"/>
        <v>0</v>
      </c>
      <c r="L153" s="81">
        <v>0</v>
      </c>
      <c r="M153" s="81">
        <v>0</v>
      </c>
      <c r="N153" s="81">
        <v>0</v>
      </c>
      <c r="O153" s="81">
        <v>0</v>
      </c>
      <c r="P153" s="82">
        <f t="shared" si="13"/>
        <v>0</v>
      </c>
      <c r="Q153" s="81">
        <v>153644.26</v>
      </c>
      <c r="R153" s="81">
        <v>247792.24</v>
      </c>
      <c r="S153" s="81">
        <v>0</v>
      </c>
      <c r="T153" s="81">
        <v>0</v>
      </c>
      <c r="U153" s="82">
        <f t="shared" si="14"/>
        <v>401436.5</v>
      </c>
      <c r="V153" s="81">
        <v>274855.21999999997</v>
      </c>
      <c r="W153" s="81">
        <v>262028.41</v>
      </c>
      <c r="X153" s="81">
        <v>0</v>
      </c>
      <c r="Y153" s="82">
        <v>536883.63</v>
      </c>
      <c r="Z153" s="81">
        <v>475670.31</v>
      </c>
      <c r="AA153" s="81">
        <v>239433.77</v>
      </c>
      <c r="AB153" s="81">
        <v>0</v>
      </c>
      <c r="AC153" s="82">
        <v>715104.08</v>
      </c>
      <c r="AD153" s="81">
        <v>648953.36</v>
      </c>
      <c r="AE153" s="81">
        <v>255887.19</v>
      </c>
      <c r="AF153" s="81">
        <v>0</v>
      </c>
      <c r="AG153" s="82">
        <v>904840.55</v>
      </c>
      <c r="AH153" s="81">
        <v>793437.02</v>
      </c>
      <c r="AI153" s="81">
        <v>259449.95</v>
      </c>
      <c r="AJ153" s="81">
        <v>0</v>
      </c>
      <c r="AK153" s="82">
        <v>1052886.97</v>
      </c>
      <c r="AM153" s="74" t="str">
        <f t="shared" si="15"/>
        <v>INJ</v>
      </c>
      <c r="AN153" s="74" t="str">
        <f t="shared" si="16"/>
        <v>MERI</v>
      </c>
      <c r="AO153" s="74" t="str">
        <f t="shared" si="17"/>
        <v>HRP</v>
      </c>
      <c r="AP153" s="82"/>
    </row>
    <row r="154" spans="2:42" x14ac:dyDescent="0.3">
      <c r="B154" s="74" t="s">
        <v>79</v>
      </c>
      <c r="C154" s="74" t="s">
        <v>397</v>
      </c>
      <c r="D154" s="74" t="s">
        <v>398</v>
      </c>
      <c r="E154" s="74" t="s">
        <v>142</v>
      </c>
      <c r="F154" s="74" t="s">
        <v>143</v>
      </c>
      <c r="G154" s="81">
        <v>0</v>
      </c>
      <c r="H154" s="81">
        <v>0</v>
      </c>
      <c r="I154" s="81">
        <v>0</v>
      </c>
      <c r="J154" s="81">
        <v>0</v>
      </c>
      <c r="K154" s="82">
        <f t="shared" si="12"/>
        <v>0</v>
      </c>
      <c r="L154" s="81">
        <v>0</v>
      </c>
      <c r="M154" s="81">
        <v>156633.68</v>
      </c>
      <c r="N154" s="81">
        <v>0</v>
      </c>
      <c r="O154" s="81">
        <v>0</v>
      </c>
      <c r="P154" s="82">
        <f t="shared" si="13"/>
        <v>156633.68</v>
      </c>
      <c r="Q154" s="81">
        <v>0</v>
      </c>
      <c r="R154" s="81">
        <v>0</v>
      </c>
      <c r="S154" s="81">
        <v>0</v>
      </c>
      <c r="T154" s="81">
        <v>0</v>
      </c>
      <c r="U154" s="82">
        <f t="shared" si="14"/>
        <v>0</v>
      </c>
      <c r="V154" s="81">
        <v>0</v>
      </c>
      <c r="W154" s="81">
        <v>0</v>
      </c>
      <c r="X154" s="81">
        <v>0</v>
      </c>
      <c r="Y154" s="82">
        <v>0</v>
      </c>
      <c r="Z154" s="81">
        <v>0</v>
      </c>
      <c r="AA154" s="81">
        <v>0</v>
      </c>
      <c r="AB154" s="81">
        <v>0</v>
      </c>
      <c r="AC154" s="82">
        <v>0</v>
      </c>
      <c r="AD154" s="81">
        <v>0</v>
      </c>
      <c r="AE154" s="81">
        <v>0</v>
      </c>
      <c r="AF154" s="81">
        <v>0</v>
      </c>
      <c r="AG154" s="82">
        <v>0</v>
      </c>
      <c r="AH154" s="81">
        <v>0</v>
      </c>
      <c r="AI154" s="81">
        <v>0</v>
      </c>
      <c r="AJ154" s="81">
        <v>0</v>
      </c>
      <c r="AK154" s="82">
        <v>0</v>
      </c>
      <c r="AM154" s="74" t="str">
        <f t="shared" si="15"/>
        <v>OFT</v>
      </c>
      <c r="AN154" s="74" t="str">
        <f t="shared" si="16"/>
        <v>MERI</v>
      </c>
      <c r="AO154" s="74" t="str">
        <f t="shared" si="17"/>
        <v>MAN</v>
      </c>
      <c r="AP154" s="82"/>
    </row>
    <row r="155" spans="2:42" x14ac:dyDescent="0.3">
      <c r="B155" s="74" t="s">
        <v>79</v>
      </c>
      <c r="C155" s="74" t="s">
        <v>397</v>
      </c>
      <c r="D155" s="74" t="s">
        <v>398</v>
      </c>
      <c r="E155" s="74" t="s">
        <v>146</v>
      </c>
      <c r="F155" s="74" t="s">
        <v>583</v>
      </c>
      <c r="G155" s="81">
        <v>17980387.680609614</v>
      </c>
      <c r="H155" s="81">
        <v>0</v>
      </c>
      <c r="I155" s="81">
        <v>0</v>
      </c>
      <c r="J155" s="81">
        <v>0</v>
      </c>
      <c r="K155" s="82">
        <f t="shared" si="12"/>
        <v>17980387.680609614</v>
      </c>
      <c r="L155" s="81">
        <v>16615361.583135378</v>
      </c>
      <c r="M155" s="81">
        <v>0</v>
      </c>
      <c r="N155" s="81">
        <v>0</v>
      </c>
      <c r="O155" s="81">
        <v>0</v>
      </c>
      <c r="P155" s="82">
        <f t="shared" si="13"/>
        <v>16615361.583135378</v>
      </c>
      <c r="Q155" s="81">
        <v>17344101.289999999</v>
      </c>
      <c r="R155" s="81">
        <v>0</v>
      </c>
      <c r="S155" s="81">
        <v>0</v>
      </c>
      <c r="T155" s="81">
        <v>0</v>
      </c>
      <c r="U155" s="82">
        <f t="shared" si="14"/>
        <v>17344101.289999999</v>
      </c>
      <c r="V155" s="81">
        <v>18119002.620000001</v>
      </c>
      <c r="W155" s="81">
        <v>0</v>
      </c>
      <c r="X155" s="81">
        <v>0</v>
      </c>
      <c r="Y155" s="82">
        <v>18119002.620000001</v>
      </c>
      <c r="Z155" s="81">
        <v>18457051.260000002</v>
      </c>
      <c r="AA155" s="81">
        <v>0</v>
      </c>
      <c r="AB155" s="81">
        <v>0</v>
      </c>
      <c r="AC155" s="82">
        <v>18457051.260000002</v>
      </c>
      <c r="AD155" s="81">
        <v>18737669.34</v>
      </c>
      <c r="AE155" s="81">
        <v>0</v>
      </c>
      <c r="AF155" s="81">
        <v>0</v>
      </c>
      <c r="AG155" s="82">
        <v>18737669.34</v>
      </c>
      <c r="AH155" s="81">
        <v>18848438.830000002</v>
      </c>
      <c r="AI155" s="81">
        <v>0</v>
      </c>
      <c r="AJ155" s="81">
        <v>0</v>
      </c>
      <c r="AK155" s="82">
        <v>18848438.830000002</v>
      </c>
      <c r="AM155" s="74" t="str">
        <f t="shared" si="15"/>
        <v/>
      </c>
      <c r="AN155" s="74" t="str">
        <f t="shared" si="16"/>
        <v>MERI</v>
      </c>
      <c r="AO155" s="74" t="str">
        <f t="shared" si="17"/>
        <v>MAN</v>
      </c>
      <c r="AP155" s="82"/>
    </row>
    <row r="156" spans="2:42" x14ac:dyDescent="0.3">
      <c r="B156" s="74" t="s">
        <v>79</v>
      </c>
      <c r="C156" s="74" t="s">
        <v>397</v>
      </c>
      <c r="D156" s="74" t="s">
        <v>398</v>
      </c>
      <c r="E156" s="74" t="s">
        <v>144</v>
      </c>
      <c r="F156" s="74" t="s">
        <v>145</v>
      </c>
      <c r="G156" s="81">
        <v>1342781.4864027735</v>
      </c>
      <c r="H156" s="81">
        <v>14003456.58</v>
      </c>
      <c r="I156" s="81">
        <v>0</v>
      </c>
      <c r="J156" s="81">
        <v>0</v>
      </c>
      <c r="K156" s="82">
        <f t="shared" si="12"/>
        <v>15346238.066402774</v>
      </c>
      <c r="L156" s="81">
        <v>1849645.9102227411</v>
      </c>
      <c r="M156" s="81">
        <v>14214261.439999999</v>
      </c>
      <c r="N156" s="81">
        <v>0</v>
      </c>
      <c r="O156" s="81">
        <v>0</v>
      </c>
      <c r="P156" s="82">
        <f t="shared" si="13"/>
        <v>16063907.35022274</v>
      </c>
      <c r="Q156" s="81">
        <v>2668934.5900000003</v>
      </c>
      <c r="R156" s="81">
        <v>17909417.77</v>
      </c>
      <c r="S156" s="81">
        <v>0</v>
      </c>
      <c r="T156" s="81">
        <v>0</v>
      </c>
      <c r="U156" s="82">
        <f t="shared" si="14"/>
        <v>20578352.359999999</v>
      </c>
      <c r="V156" s="81">
        <v>3593384.3700000006</v>
      </c>
      <c r="W156" s="81">
        <v>18938350.199999999</v>
      </c>
      <c r="X156" s="81">
        <v>0</v>
      </c>
      <c r="Y156" s="82">
        <v>22531734.57</v>
      </c>
      <c r="Z156" s="81">
        <v>5272249.8600000013</v>
      </c>
      <c r="AA156" s="81">
        <v>17305301.5</v>
      </c>
      <c r="AB156" s="81">
        <v>0</v>
      </c>
      <c r="AC156" s="82">
        <v>22577551.359999999</v>
      </c>
      <c r="AD156" s="81">
        <v>7006571.7700000014</v>
      </c>
      <c r="AE156" s="81">
        <v>18494487.59</v>
      </c>
      <c r="AF156" s="81">
        <v>0</v>
      </c>
      <c r="AG156" s="82">
        <v>25501059.359999999</v>
      </c>
      <c r="AH156" s="81">
        <v>9437473.5899999999</v>
      </c>
      <c r="AI156" s="81">
        <v>18751989.84</v>
      </c>
      <c r="AJ156" s="81">
        <v>0</v>
      </c>
      <c r="AK156" s="82">
        <v>28189463.43</v>
      </c>
      <c r="AM156" s="74" t="str">
        <f t="shared" si="15"/>
        <v>INJ</v>
      </c>
      <c r="AN156" s="74" t="str">
        <f t="shared" si="16"/>
        <v>MERI</v>
      </c>
      <c r="AO156" s="74" t="str">
        <f t="shared" si="17"/>
        <v>MAN</v>
      </c>
      <c r="AP156" s="82"/>
    </row>
    <row r="157" spans="2:42" x14ac:dyDescent="0.3">
      <c r="B157" s="74" t="s">
        <v>79</v>
      </c>
      <c r="C157" s="74" t="s">
        <v>399</v>
      </c>
      <c r="D157" s="74" t="s">
        <v>400</v>
      </c>
      <c r="E157" s="74" t="s">
        <v>142</v>
      </c>
      <c r="F157" s="74" t="s">
        <v>143</v>
      </c>
      <c r="G157" s="81">
        <v>103.98512158346891</v>
      </c>
      <c r="H157" s="81">
        <v>15466.82</v>
      </c>
      <c r="I157" s="81">
        <v>137624.07999999999</v>
      </c>
      <c r="J157" s="81">
        <v>0</v>
      </c>
      <c r="K157" s="82">
        <f t="shared" si="12"/>
        <v>153194.88512158344</v>
      </c>
      <c r="L157" s="81">
        <v>145.71213835558481</v>
      </c>
      <c r="M157" s="81">
        <v>15200.76</v>
      </c>
      <c r="N157" s="81">
        <v>101647.9</v>
      </c>
      <c r="O157" s="81">
        <v>0</v>
      </c>
      <c r="P157" s="82">
        <f t="shared" si="13"/>
        <v>116994.37213835558</v>
      </c>
      <c r="Q157" s="81">
        <v>185.73000000000002</v>
      </c>
      <c r="R157" s="81">
        <v>27914.720000000001</v>
      </c>
      <c r="S157" s="81">
        <v>105285.84</v>
      </c>
      <c r="T157" s="81">
        <v>0</v>
      </c>
      <c r="U157" s="82">
        <f t="shared" si="14"/>
        <v>133386.29</v>
      </c>
      <c r="V157" s="81">
        <v>242.85</v>
      </c>
      <c r="W157" s="81">
        <v>29518.48</v>
      </c>
      <c r="X157" s="81">
        <v>129688.75</v>
      </c>
      <c r="Y157" s="82">
        <v>159450.07999999999</v>
      </c>
      <c r="Z157" s="81">
        <v>367.08000000000004</v>
      </c>
      <c r="AA157" s="81">
        <v>26973.11</v>
      </c>
      <c r="AB157" s="81">
        <v>134459.67000000001</v>
      </c>
      <c r="AC157" s="82">
        <v>161799.86000000002</v>
      </c>
      <c r="AD157" s="81">
        <v>487.34999999999997</v>
      </c>
      <c r="AE157" s="81">
        <v>28826.65</v>
      </c>
      <c r="AF157" s="81">
        <v>136051.9</v>
      </c>
      <c r="AG157" s="82">
        <v>165365.9</v>
      </c>
      <c r="AH157" s="81">
        <v>616.59</v>
      </c>
      <c r="AI157" s="81">
        <v>29228</v>
      </c>
      <c r="AJ157" s="81">
        <v>138946.35</v>
      </c>
      <c r="AK157" s="82">
        <v>168790.94</v>
      </c>
      <c r="AM157" s="74" t="str">
        <f t="shared" si="15"/>
        <v>OFT</v>
      </c>
      <c r="AN157" s="74" t="str">
        <f t="shared" si="16"/>
        <v>MERI</v>
      </c>
      <c r="AO157" s="74" t="str">
        <f t="shared" si="17"/>
        <v>OHA</v>
      </c>
      <c r="AP157" s="82"/>
    </row>
    <row r="158" spans="2:42" x14ac:dyDescent="0.3">
      <c r="B158" s="74" t="s">
        <v>79</v>
      </c>
      <c r="C158" s="74" t="s">
        <v>399</v>
      </c>
      <c r="D158" s="74" t="s">
        <v>400</v>
      </c>
      <c r="E158" s="74" t="s">
        <v>146</v>
      </c>
      <c r="F158" s="74" t="s">
        <v>583</v>
      </c>
      <c r="G158" s="81">
        <v>3370813.4439075133</v>
      </c>
      <c r="H158" s="81">
        <v>0</v>
      </c>
      <c r="I158" s="81">
        <v>0</v>
      </c>
      <c r="J158" s="81">
        <v>0</v>
      </c>
      <c r="K158" s="82">
        <f t="shared" si="12"/>
        <v>3370813.4439075133</v>
      </c>
      <c r="L158" s="81">
        <v>3073159.4005368645</v>
      </c>
      <c r="M158" s="81">
        <v>0</v>
      </c>
      <c r="N158" s="81">
        <v>0</v>
      </c>
      <c r="O158" s="81">
        <v>0</v>
      </c>
      <c r="P158" s="82">
        <f t="shared" si="13"/>
        <v>3073159.4005368645</v>
      </c>
      <c r="Q158" s="81">
        <v>3210415.9399999995</v>
      </c>
      <c r="R158" s="81">
        <v>0</v>
      </c>
      <c r="S158" s="81">
        <v>0</v>
      </c>
      <c r="T158" s="81">
        <v>0</v>
      </c>
      <c r="U158" s="82">
        <f t="shared" si="14"/>
        <v>3210415.9399999995</v>
      </c>
      <c r="V158" s="81">
        <v>3361782.02</v>
      </c>
      <c r="W158" s="81">
        <v>0</v>
      </c>
      <c r="X158" s="81">
        <v>0</v>
      </c>
      <c r="Y158" s="82">
        <v>3361782.02</v>
      </c>
      <c r="Z158" s="81">
        <v>3427374.18</v>
      </c>
      <c r="AA158" s="81">
        <v>0</v>
      </c>
      <c r="AB158" s="81">
        <v>0</v>
      </c>
      <c r="AC158" s="82">
        <v>3427374.18</v>
      </c>
      <c r="AD158" s="81">
        <v>3476816.81</v>
      </c>
      <c r="AE158" s="81">
        <v>0</v>
      </c>
      <c r="AF158" s="81">
        <v>0</v>
      </c>
      <c r="AG158" s="82">
        <v>3476816.81</v>
      </c>
      <c r="AH158" s="81">
        <v>3493154.1799999997</v>
      </c>
      <c r="AI158" s="81">
        <v>0</v>
      </c>
      <c r="AJ158" s="81">
        <v>0</v>
      </c>
      <c r="AK158" s="82">
        <v>3493154.1799999997</v>
      </c>
      <c r="AM158" s="74" t="str">
        <f t="shared" si="15"/>
        <v/>
      </c>
      <c r="AN158" s="74" t="str">
        <f t="shared" si="16"/>
        <v>MERI</v>
      </c>
      <c r="AO158" s="74" t="str">
        <f t="shared" si="17"/>
        <v>OHA</v>
      </c>
      <c r="AP158" s="82"/>
    </row>
    <row r="159" spans="2:42" x14ac:dyDescent="0.3">
      <c r="B159" s="74" t="s">
        <v>79</v>
      </c>
      <c r="C159" s="74" t="s">
        <v>399</v>
      </c>
      <c r="D159" s="74" t="s">
        <v>400</v>
      </c>
      <c r="E159" s="74" t="s">
        <v>144</v>
      </c>
      <c r="F159" s="74" t="s">
        <v>145</v>
      </c>
      <c r="G159" s="81">
        <v>549845.88834384573</v>
      </c>
      <c r="H159" s="81">
        <v>1183571.31</v>
      </c>
      <c r="I159" s="81">
        <v>0</v>
      </c>
      <c r="J159" s="81">
        <v>0</v>
      </c>
      <c r="K159" s="82">
        <f t="shared" si="12"/>
        <v>1733417.1983438458</v>
      </c>
      <c r="L159" s="81">
        <v>749231.87117893749</v>
      </c>
      <c r="M159" s="81">
        <v>1220756.6499999999</v>
      </c>
      <c r="N159" s="81">
        <v>0</v>
      </c>
      <c r="O159" s="81">
        <v>0</v>
      </c>
      <c r="P159" s="82">
        <f t="shared" si="13"/>
        <v>1969988.5211789375</v>
      </c>
      <c r="Q159" s="81">
        <v>1044396.83</v>
      </c>
      <c r="R159" s="81">
        <v>1505152.41</v>
      </c>
      <c r="S159" s="81">
        <v>0</v>
      </c>
      <c r="T159" s="81">
        <v>0</v>
      </c>
      <c r="U159" s="82">
        <f t="shared" si="14"/>
        <v>2549549.2399999998</v>
      </c>
      <c r="V159" s="81">
        <v>1439283.2500000002</v>
      </c>
      <c r="W159" s="81">
        <v>1591626.47</v>
      </c>
      <c r="X159" s="81">
        <v>0</v>
      </c>
      <c r="Y159" s="82">
        <v>3030909.72</v>
      </c>
      <c r="Z159" s="81">
        <v>2037207.1400000004</v>
      </c>
      <c r="AA159" s="81">
        <v>1454380.96</v>
      </c>
      <c r="AB159" s="81">
        <v>0</v>
      </c>
      <c r="AC159" s="82">
        <v>3491588.1000000006</v>
      </c>
      <c r="AD159" s="81">
        <v>2572171.0599999991</v>
      </c>
      <c r="AE159" s="81">
        <v>1554323.15</v>
      </c>
      <c r="AF159" s="81">
        <v>0</v>
      </c>
      <c r="AG159" s="82">
        <v>4126494.209999999</v>
      </c>
      <c r="AH159" s="81">
        <v>3353808.8499999992</v>
      </c>
      <c r="AI159" s="81">
        <v>1575964.28</v>
      </c>
      <c r="AJ159" s="81">
        <v>0</v>
      </c>
      <c r="AK159" s="82">
        <v>4929773.129999999</v>
      </c>
      <c r="AM159" s="74" t="str">
        <f t="shared" si="15"/>
        <v>INJ</v>
      </c>
      <c r="AN159" s="74" t="str">
        <f t="shared" si="16"/>
        <v>MERI</v>
      </c>
      <c r="AO159" s="74" t="str">
        <f t="shared" si="17"/>
        <v>OHA</v>
      </c>
      <c r="AP159" s="82"/>
    </row>
    <row r="160" spans="2:42" x14ac:dyDescent="0.3">
      <c r="B160" s="74" t="s">
        <v>79</v>
      </c>
      <c r="C160" s="74" t="s">
        <v>401</v>
      </c>
      <c r="D160" s="74" t="s">
        <v>402</v>
      </c>
      <c r="E160" s="74" t="s">
        <v>142</v>
      </c>
      <c r="F160" s="74" t="s">
        <v>143</v>
      </c>
      <c r="G160" s="81">
        <v>75.893767998667599</v>
      </c>
      <c r="H160" s="81">
        <v>7626.17</v>
      </c>
      <c r="I160" s="81">
        <v>102836.93</v>
      </c>
      <c r="J160" s="81">
        <v>0</v>
      </c>
      <c r="K160" s="82">
        <f t="shared" si="12"/>
        <v>110538.99376799866</v>
      </c>
      <c r="L160" s="81">
        <v>106.34809743710615</v>
      </c>
      <c r="M160" s="81">
        <v>7749.51</v>
      </c>
      <c r="N160" s="81">
        <v>75179.679999999993</v>
      </c>
      <c r="O160" s="81">
        <v>0</v>
      </c>
      <c r="P160" s="82">
        <f t="shared" si="13"/>
        <v>83035.538097437093</v>
      </c>
      <c r="Q160" s="81">
        <v>135.56</v>
      </c>
      <c r="R160" s="81">
        <v>14979.59</v>
      </c>
      <c r="S160" s="81">
        <v>76660.240000000005</v>
      </c>
      <c r="T160" s="81">
        <v>0</v>
      </c>
      <c r="U160" s="82">
        <f t="shared" si="14"/>
        <v>91775.39</v>
      </c>
      <c r="V160" s="81">
        <v>177.24</v>
      </c>
      <c r="W160" s="81">
        <v>15840.2</v>
      </c>
      <c r="X160" s="81">
        <v>94428.37</v>
      </c>
      <c r="Y160" s="82">
        <v>110445.81</v>
      </c>
      <c r="Z160" s="81">
        <v>267.89000000000004</v>
      </c>
      <c r="AA160" s="81">
        <v>14474.3</v>
      </c>
      <c r="AB160" s="81">
        <v>97902.15</v>
      </c>
      <c r="AC160" s="82">
        <v>112644.34</v>
      </c>
      <c r="AD160" s="81">
        <v>355.69</v>
      </c>
      <c r="AE160" s="81">
        <v>15468.95</v>
      </c>
      <c r="AF160" s="81">
        <v>99061.48</v>
      </c>
      <c r="AG160" s="82">
        <v>114886.12</v>
      </c>
      <c r="AH160" s="81">
        <v>450.02</v>
      </c>
      <c r="AI160" s="81">
        <v>15684.32</v>
      </c>
      <c r="AJ160" s="81">
        <v>101168.98</v>
      </c>
      <c r="AK160" s="82">
        <v>117303.31999999999</v>
      </c>
      <c r="AM160" s="74" t="str">
        <f t="shared" si="15"/>
        <v>OFT</v>
      </c>
      <c r="AN160" s="74" t="str">
        <f t="shared" si="16"/>
        <v>MERI</v>
      </c>
      <c r="AO160" s="74" t="str">
        <f t="shared" si="17"/>
        <v>OHB</v>
      </c>
      <c r="AP160" s="82"/>
    </row>
    <row r="161" spans="2:42" x14ac:dyDescent="0.3">
      <c r="B161" s="74" t="s">
        <v>79</v>
      </c>
      <c r="C161" s="74" t="s">
        <v>401</v>
      </c>
      <c r="D161" s="74" t="s">
        <v>402</v>
      </c>
      <c r="E161" s="74" t="s">
        <v>146</v>
      </c>
      <c r="F161" s="74" t="s">
        <v>583</v>
      </c>
      <c r="G161" s="81">
        <v>2975166.6929078773</v>
      </c>
      <c r="H161" s="81">
        <v>0</v>
      </c>
      <c r="I161" s="81">
        <v>0</v>
      </c>
      <c r="J161" s="81">
        <v>0</v>
      </c>
      <c r="K161" s="82">
        <f t="shared" si="12"/>
        <v>2975166.6929078773</v>
      </c>
      <c r="L161" s="81">
        <v>2717426.279913581</v>
      </c>
      <c r="M161" s="81">
        <v>0</v>
      </c>
      <c r="N161" s="81">
        <v>0</v>
      </c>
      <c r="O161" s="81">
        <v>0</v>
      </c>
      <c r="P161" s="82">
        <f t="shared" si="13"/>
        <v>2717426.279913581</v>
      </c>
      <c r="Q161" s="81">
        <v>2837053.1099999994</v>
      </c>
      <c r="R161" s="81">
        <v>0</v>
      </c>
      <c r="S161" s="81">
        <v>0</v>
      </c>
      <c r="T161" s="81">
        <v>0</v>
      </c>
      <c r="U161" s="82">
        <f t="shared" si="14"/>
        <v>2837053.1099999994</v>
      </c>
      <c r="V161" s="81">
        <v>2966759.82</v>
      </c>
      <c r="W161" s="81">
        <v>0</v>
      </c>
      <c r="X161" s="81">
        <v>0</v>
      </c>
      <c r="Y161" s="82">
        <v>2966759.82</v>
      </c>
      <c r="Z161" s="81">
        <v>3023676.05</v>
      </c>
      <c r="AA161" s="81">
        <v>0</v>
      </c>
      <c r="AB161" s="81">
        <v>0</v>
      </c>
      <c r="AC161" s="82">
        <v>3023676.05</v>
      </c>
      <c r="AD161" s="81">
        <v>3067179.32</v>
      </c>
      <c r="AE161" s="81">
        <v>0</v>
      </c>
      <c r="AF161" s="81">
        <v>0</v>
      </c>
      <c r="AG161" s="82">
        <v>3067179.32</v>
      </c>
      <c r="AH161" s="81">
        <v>3081694.48</v>
      </c>
      <c r="AI161" s="81">
        <v>0</v>
      </c>
      <c r="AJ161" s="81">
        <v>0</v>
      </c>
      <c r="AK161" s="82">
        <v>3081694.48</v>
      </c>
      <c r="AM161" s="74" t="str">
        <f t="shared" si="15"/>
        <v/>
      </c>
      <c r="AN161" s="74" t="str">
        <f t="shared" si="16"/>
        <v>MERI</v>
      </c>
      <c r="AO161" s="74" t="str">
        <f t="shared" si="17"/>
        <v>OHB</v>
      </c>
      <c r="AP161" s="82"/>
    </row>
    <row r="162" spans="2:42" x14ac:dyDescent="0.3">
      <c r="B162" s="74" t="s">
        <v>79</v>
      </c>
      <c r="C162" s="74" t="s">
        <v>401</v>
      </c>
      <c r="D162" s="74" t="s">
        <v>402</v>
      </c>
      <c r="E162" s="74" t="s">
        <v>144</v>
      </c>
      <c r="F162" s="74" t="s">
        <v>145</v>
      </c>
      <c r="G162" s="81">
        <v>464586.85497835011</v>
      </c>
      <c r="H162" s="81">
        <v>574522.91</v>
      </c>
      <c r="I162" s="81">
        <v>0</v>
      </c>
      <c r="J162" s="81">
        <v>0</v>
      </c>
      <c r="K162" s="82">
        <f t="shared" si="12"/>
        <v>1039109.7649783501</v>
      </c>
      <c r="L162" s="81">
        <v>633056.07218926027</v>
      </c>
      <c r="M162" s="81">
        <v>592988.15</v>
      </c>
      <c r="N162" s="81">
        <v>0</v>
      </c>
      <c r="O162" s="81">
        <v>0</v>
      </c>
      <c r="P162" s="82">
        <f t="shared" si="13"/>
        <v>1226044.2221892602</v>
      </c>
      <c r="Q162" s="81">
        <v>882452.8</v>
      </c>
      <c r="R162" s="81">
        <v>730273.65</v>
      </c>
      <c r="S162" s="81">
        <v>0</v>
      </c>
      <c r="T162" s="81">
        <v>0</v>
      </c>
      <c r="U162" s="82">
        <f t="shared" si="14"/>
        <v>1612726.4500000002</v>
      </c>
      <c r="V162" s="81">
        <v>1216005.6300000001</v>
      </c>
      <c r="W162" s="81">
        <v>772229.35</v>
      </c>
      <c r="X162" s="81">
        <v>0</v>
      </c>
      <c r="Y162" s="82">
        <v>1988234.98</v>
      </c>
      <c r="Z162" s="81">
        <v>1720898.3099999998</v>
      </c>
      <c r="AA162" s="81">
        <v>705640.23</v>
      </c>
      <c r="AB162" s="81">
        <v>0</v>
      </c>
      <c r="AC162" s="82">
        <v>2426538.54</v>
      </c>
      <c r="AD162" s="81">
        <v>2172769.5099999993</v>
      </c>
      <c r="AE162" s="81">
        <v>754130.43</v>
      </c>
      <c r="AF162" s="81">
        <v>0</v>
      </c>
      <c r="AG162" s="82">
        <v>2926899.9399999995</v>
      </c>
      <c r="AH162" s="81">
        <v>2832005.7800000007</v>
      </c>
      <c r="AI162" s="81">
        <v>764630.33</v>
      </c>
      <c r="AJ162" s="81">
        <v>0</v>
      </c>
      <c r="AK162" s="82">
        <v>3596636.1100000008</v>
      </c>
      <c r="AM162" s="74" t="str">
        <f t="shared" si="15"/>
        <v>INJ</v>
      </c>
      <c r="AN162" s="74" t="str">
        <f t="shared" si="16"/>
        <v>MERI</v>
      </c>
      <c r="AO162" s="74" t="str">
        <f t="shared" si="17"/>
        <v>OHB</v>
      </c>
      <c r="AP162" s="82"/>
    </row>
    <row r="163" spans="2:42" x14ac:dyDescent="0.3">
      <c r="B163" s="74" t="s">
        <v>79</v>
      </c>
      <c r="C163" s="74" t="s">
        <v>403</v>
      </c>
      <c r="D163" s="74" t="s">
        <v>404</v>
      </c>
      <c r="E163" s="74" t="s">
        <v>142</v>
      </c>
      <c r="F163" s="74" t="s">
        <v>143</v>
      </c>
      <c r="G163" s="81">
        <v>72.948202107168655</v>
      </c>
      <c r="H163" s="81">
        <v>7992.8</v>
      </c>
      <c r="I163" s="81">
        <v>97015.97</v>
      </c>
      <c r="J163" s="81">
        <v>0</v>
      </c>
      <c r="K163" s="82">
        <f t="shared" si="12"/>
        <v>105081.71820210716</v>
      </c>
      <c r="L163" s="81">
        <v>102.21986671324161</v>
      </c>
      <c r="M163" s="81">
        <v>8309.26</v>
      </c>
      <c r="N163" s="81">
        <v>71451.759999999995</v>
      </c>
      <c r="O163" s="81">
        <v>0</v>
      </c>
      <c r="P163" s="82">
        <f t="shared" si="13"/>
        <v>79863.239866713237</v>
      </c>
      <c r="Q163" s="81">
        <v>130.28</v>
      </c>
      <c r="R163" s="81">
        <v>15512.79</v>
      </c>
      <c r="S163" s="81">
        <v>74032.42</v>
      </c>
      <c r="T163" s="81">
        <v>0</v>
      </c>
      <c r="U163" s="82">
        <f t="shared" si="14"/>
        <v>89675.49</v>
      </c>
      <c r="V163" s="81">
        <v>170.35000000000002</v>
      </c>
      <c r="W163" s="81">
        <v>16404.03</v>
      </c>
      <c r="X163" s="81">
        <v>91191.48</v>
      </c>
      <c r="Y163" s="82">
        <v>107765.85999999999</v>
      </c>
      <c r="Z163" s="81">
        <v>257.49</v>
      </c>
      <c r="AA163" s="81">
        <v>14989.52</v>
      </c>
      <c r="AB163" s="81">
        <v>94546.18</v>
      </c>
      <c r="AC163" s="82">
        <v>109793.18999999999</v>
      </c>
      <c r="AD163" s="81">
        <v>341.87</v>
      </c>
      <c r="AE163" s="81">
        <v>16019.57</v>
      </c>
      <c r="AF163" s="81">
        <v>95665.77</v>
      </c>
      <c r="AG163" s="82">
        <v>112027.21</v>
      </c>
      <c r="AH163" s="81">
        <v>432.53999999999996</v>
      </c>
      <c r="AI163" s="81">
        <v>16242.61</v>
      </c>
      <c r="AJ163" s="81">
        <v>97701.03</v>
      </c>
      <c r="AK163" s="82">
        <v>114376.18</v>
      </c>
      <c r="AM163" s="74" t="str">
        <f t="shared" si="15"/>
        <v>OFT</v>
      </c>
      <c r="AN163" s="74" t="str">
        <f t="shared" si="16"/>
        <v>MERI</v>
      </c>
      <c r="AO163" s="74" t="str">
        <f t="shared" si="17"/>
        <v>OHC</v>
      </c>
      <c r="AP163" s="82"/>
    </row>
    <row r="164" spans="2:42" x14ac:dyDescent="0.3">
      <c r="B164" s="74" t="s">
        <v>79</v>
      </c>
      <c r="C164" s="74" t="s">
        <v>403</v>
      </c>
      <c r="D164" s="74" t="s">
        <v>404</v>
      </c>
      <c r="E164" s="74" t="s">
        <v>146</v>
      </c>
      <c r="F164" s="74" t="s">
        <v>583</v>
      </c>
      <c r="G164" s="81">
        <v>2951992.1432290492</v>
      </c>
      <c r="H164" s="81">
        <v>0</v>
      </c>
      <c r="I164" s="81">
        <v>0</v>
      </c>
      <c r="J164" s="81">
        <v>0</v>
      </c>
      <c r="K164" s="82">
        <f t="shared" si="12"/>
        <v>2951992.1432290492</v>
      </c>
      <c r="L164" s="81">
        <v>2697304.1018240419</v>
      </c>
      <c r="M164" s="81">
        <v>0</v>
      </c>
      <c r="N164" s="81">
        <v>0</v>
      </c>
      <c r="O164" s="81">
        <v>0</v>
      </c>
      <c r="P164" s="82">
        <f t="shared" si="13"/>
        <v>2697304.1018240419</v>
      </c>
      <c r="Q164" s="81">
        <v>2816078.17</v>
      </c>
      <c r="R164" s="81">
        <v>0</v>
      </c>
      <c r="S164" s="81">
        <v>0</v>
      </c>
      <c r="T164" s="81">
        <v>0</v>
      </c>
      <c r="U164" s="82">
        <f t="shared" si="14"/>
        <v>2816078.17</v>
      </c>
      <c r="V164" s="81">
        <v>2944534.5500000003</v>
      </c>
      <c r="W164" s="81">
        <v>0</v>
      </c>
      <c r="X164" s="81">
        <v>0</v>
      </c>
      <c r="Y164" s="82">
        <v>2944534.5500000003</v>
      </c>
      <c r="Z164" s="81">
        <v>3001230.2599999993</v>
      </c>
      <c r="AA164" s="81">
        <v>0</v>
      </c>
      <c r="AB164" s="81">
        <v>0</v>
      </c>
      <c r="AC164" s="82">
        <v>3001230.2599999993</v>
      </c>
      <c r="AD164" s="81">
        <v>3044460.73</v>
      </c>
      <c r="AE164" s="81">
        <v>0</v>
      </c>
      <c r="AF164" s="81">
        <v>0</v>
      </c>
      <c r="AG164" s="82">
        <v>3044460.73</v>
      </c>
      <c r="AH164" s="81">
        <v>3058924.18</v>
      </c>
      <c r="AI164" s="81">
        <v>0</v>
      </c>
      <c r="AJ164" s="81">
        <v>0</v>
      </c>
      <c r="AK164" s="82">
        <v>3058924.18</v>
      </c>
      <c r="AM164" s="74" t="str">
        <f t="shared" si="15"/>
        <v/>
      </c>
      <c r="AN164" s="74" t="str">
        <f t="shared" si="16"/>
        <v>MERI</v>
      </c>
      <c r="AO164" s="74" t="str">
        <f t="shared" si="17"/>
        <v>OHC</v>
      </c>
      <c r="AP164" s="82"/>
    </row>
    <row r="165" spans="2:42" x14ac:dyDescent="0.3">
      <c r="B165" s="74" t="s">
        <v>79</v>
      </c>
      <c r="C165" s="74" t="s">
        <v>403</v>
      </c>
      <c r="D165" s="74" t="s">
        <v>404</v>
      </c>
      <c r="E165" s="74" t="s">
        <v>144</v>
      </c>
      <c r="F165" s="74" t="s">
        <v>145</v>
      </c>
      <c r="G165" s="81">
        <v>461879.33664891758</v>
      </c>
      <c r="H165" s="81">
        <v>606838.48</v>
      </c>
      <c r="I165" s="81">
        <v>0</v>
      </c>
      <c r="J165" s="81">
        <v>0</v>
      </c>
      <c r="K165" s="82">
        <f t="shared" si="12"/>
        <v>1068717.8166489175</v>
      </c>
      <c r="L165" s="81">
        <v>629366.75104615197</v>
      </c>
      <c r="M165" s="81">
        <v>625983.55000000005</v>
      </c>
      <c r="N165" s="81">
        <v>0</v>
      </c>
      <c r="O165" s="81">
        <v>0</v>
      </c>
      <c r="P165" s="82">
        <f t="shared" si="13"/>
        <v>1255350.3010461521</v>
      </c>
      <c r="Q165" s="81">
        <v>877310.02000000014</v>
      </c>
      <c r="R165" s="81">
        <v>771938.85</v>
      </c>
      <c r="S165" s="81">
        <v>0</v>
      </c>
      <c r="T165" s="81">
        <v>0</v>
      </c>
      <c r="U165" s="82">
        <f t="shared" si="14"/>
        <v>1649248.87</v>
      </c>
      <c r="V165" s="81">
        <v>1208928.58</v>
      </c>
      <c r="W165" s="81">
        <v>816288.3</v>
      </c>
      <c r="X165" s="81">
        <v>0</v>
      </c>
      <c r="Y165" s="82">
        <v>2025216.8800000001</v>
      </c>
      <c r="Z165" s="81">
        <v>1710908.3799999997</v>
      </c>
      <c r="AA165" s="81">
        <v>745899.99</v>
      </c>
      <c r="AB165" s="81">
        <v>0</v>
      </c>
      <c r="AC165" s="82">
        <v>2456808.3699999996</v>
      </c>
      <c r="AD165" s="81">
        <v>2160159.3299999996</v>
      </c>
      <c r="AE165" s="81">
        <v>797156.76</v>
      </c>
      <c r="AF165" s="81">
        <v>0</v>
      </c>
      <c r="AG165" s="82">
        <v>2957316.09</v>
      </c>
      <c r="AH165" s="81">
        <v>2815665.63</v>
      </c>
      <c r="AI165" s="81">
        <v>808255.73</v>
      </c>
      <c r="AJ165" s="81">
        <v>0</v>
      </c>
      <c r="AK165" s="82">
        <v>3623921.36</v>
      </c>
      <c r="AM165" s="74" t="str">
        <f t="shared" si="15"/>
        <v>INJ</v>
      </c>
      <c r="AN165" s="74" t="str">
        <f t="shared" si="16"/>
        <v>MERI</v>
      </c>
      <c r="AO165" s="74" t="str">
        <f t="shared" si="17"/>
        <v>OHC</v>
      </c>
      <c r="AP165" s="82"/>
    </row>
    <row r="166" spans="2:42" x14ac:dyDescent="0.3">
      <c r="B166" s="74" t="s">
        <v>79</v>
      </c>
      <c r="C166" s="74" t="s">
        <v>381</v>
      </c>
      <c r="D166" s="74" t="s">
        <v>405</v>
      </c>
      <c r="E166" s="74" t="s">
        <v>142</v>
      </c>
      <c r="F166" s="74" t="s">
        <v>143</v>
      </c>
      <c r="G166" s="81">
        <v>956.14522284794532</v>
      </c>
      <c r="H166" s="81">
        <v>85295.23</v>
      </c>
      <c r="I166" s="81">
        <v>872034.96</v>
      </c>
      <c r="J166" s="81">
        <v>0</v>
      </c>
      <c r="K166" s="82">
        <f t="shared" si="12"/>
        <v>958286.33522284788</v>
      </c>
      <c r="L166" s="81">
        <v>1339.8268952685553</v>
      </c>
      <c r="M166" s="81">
        <v>89415.64</v>
      </c>
      <c r="N166" s="81">
        <v>864131.41</v>
      </c>
      <c r="O166" s="81">
        <v>0</v>
      </c>
      <c r="P166" s="82">
        <f t="shared" si="13"/>
        <v>954886.87689526856</v>
      </c>
      <c r="Q166" s="81">
        <v>1707.85</v>
      </c>
      <c r="R166" s="81">
        <v>100430.77</v>
      </c>
      <c r="S166" s="81">
        <v>962455.9</v>
      </c>
      <c r="T166" s="81">
        <v>0</v>
      </c>
      <c r="U166" s="82">
        <f t="shared" si="14"/>
        <v>1064594.52</v>
      </c>
      <c r="V166" s="81">
        <v>2233.0400000000004</v>
      </c>
      <c r="W166" s="81">
        <v>106200.72</v>
      </c>
      <c r="X166" s="81">
        <v>1185531.72</v>
      </c>
      <c r="Y166" s="82">
        <v>1293965.48</v>
      </c>
      <c r="Z166" s="81">
        <v>3375.2500000000009</v>
      </c>
      <c r="AA166" s="81">
        <v>97043.06</v>
      </c>
      <c r="AB166" s="81">
        <v>1229144.3799999999</v>
      </c>
      <c r="AC166" s="82">
        <v>1329562.69</v>
      </c>
      <c r="AD166" s="81">
        <v>4481.1800000000012</v>
      </c>
      <c r="AE166" s="81">
        <v>103711.67</v>
      </c>
      <c r="AF166" s="81">
        <v>1243699.54</v>
      </c>
      <c r="AG166" s="82">
        <v>1351892.3900000001</v>
      </c>
      <c r="AH166" s="81">
        <v>5669.5500000000011</v>
      </c>
      <c r="AI166" s="81">
        <v>105155.67</v>
      </c>
      <c r="AJ166" s="81">
        <v>1270158.83</v>
      </c>
      <c r="AK166" s="82">
        <v>1380984.05</v>
      </c>
      <c r="AM166" s="74" t="str">
        <f t="shared" si="15"/>
        <v>OFT</v>
      </c>
      <c r="AN166" s="74" t="str">
        <f t="shared" si="16"/>
        <v>MERI</v>
      </c>
      <c r="AO166" s="74" t="str">
        <f t="shared" si="17"/>
        <v>TWZ</v>
      </c>
      <c r="AP166" s="82"/>
    </row>
    <row r="167" spans="2:42" x14ac:dyDescent="0.3">
      <c r="B167" s="74" t="s">
        <v>79</v>
      </c>
      <c r="C167" s="74" t="s">
        <v>381</v>
      </c>
      <c r="D167" s="74" t="s">
        <v>405</v>
      </c>
      <c r="E167" s="74" t="s">
        <v>146</v>
      </c>
      <c r="F167" s="74" t="s">
        <v>583</v>
      </c>
      <c r="G167" s="81">
        <v>14634.87040565767</v>
      </c>
      <c r="H167" s="81">
        <v>0</v>
      </c>
      <c r="I167" s="81">
        <v>0</v>
      </c>
      <c r="J167" s="81">
        <v>0</v>
      </c>
      <c r="K167" s="82">
        <f t="shared" si="12"/>
        <v>14634.87040565767</v>
      </c>
      <c r="L167" s="81">
        <v>13797.291903557714</v>
      </c>
      <c r="M167" s="81">
        <v>0</v>
      </c>
      <c r="N167" s="81">
        <v>0</v>
      </c>
      <c r="O167" s="81">
        <v>0</v>
      </c>
      <c r="P167" s="82">
        <f t="shared" si="13"/>
        <v>13797.291903557714</v>
      </c>
      <c r="Q167" s="81">
        <v>14326.66</v>
      </c>
      <c r="R167" s="81">
        <v>0</v>
      </c>
      <c r="S167" s="81">
        <v>0</v>
      </c>
      <c r="T167" s="81">
        <v>0</v>
      </c>
      <c r="U167" s="82">
        <f t="shared" si="14"/>
        <v>14326.66</v>
      </c>
      <c r="V167" s="81">
        <v>14711.189999999997</v>
      </c>
      <c r="W167" s="81">
        <v>0</v>
      </c>
      <c r="X167" s="81">
        <v>0</v>
      </c>
      <c r="Y167" s="82">
        <v>14711.189999999997</v>
      </c>
      <c r="Z167" s="81">
        <v>14914.500000000002</v>
      </c>
      <c r="AA167" s="81">
        <v>0</v>
      </c>
      <c r="AB167" s="81">
        <v>0</v>
      </c>
      <c r="AC167" s="82">
        <v>14914.500000000002</v>
      </c>
      <c r="AD167" s="81">
        <v>15156.150000000001</v>
      </c>
      <c r="AE167" s="81">
        <v>0</v>
      </c>
      <c r="AF167" s="81">
        <v>0</v>
      </c>
      <c r="AG167" s="82">
        <v>15156.150000000001</v>
      </c>
      <c r="AH167" s="81">
        <v>15298.37</v>
      </c>
      <c r="AI167" s="81">
        <v>0</v>
      </c>
      <c r="AJ167" s="81">
        <v>0</v>
      </c>
      <c r="AK167" s="82">
        <v>15298.37</v>
      </c>
      <c r="AM167" s="74" t="str">
        <f t="shared" si="15"/>
        <v/>
      </c>
      <c r="AN167" s="74" t="str">
        <f t="shared" si="16"/>
        <v>MERI</v>
      </c>
      <c r="AO167" s="74" t="str">
        <f t="shared" si="17"/>
        <v>TWZ</v>
      </c>
      <c r="AP167" s="82"/>
    </row>
    <row r="168" spans="2:42" x14ac:dyDescent="0.3">
      <c r="B168" s="74" t="s">
        <v>79</v>
      </c>
      <c r="C168" s="74" t="s">
        <v>383</v>
      </c>
      <c r="D168" s="74" t="s">
        <v>406</v>
      </c>
      <c r="E168" s="74" t="s">
        <v>146</v>
      </c>
      <c r="F168" s="74" t="s">
        <v>583</v>
      </c>
      <c r="G168" s="81">
        <v>1626335.4541786283</v>
      </c>
      <c r="H168" s="81">
        <v>0</v>
      </c>
      <c r="I168" s="81">
        <v>0</v>
      </c>
      <c r="J168" s="81">
        <v>0</v>
      </c>
      <c r="K168" s="82">
        <f t="shared" si="12"/>
        <v>1626335.4541786283</v>
      </c>
      <c r="L168" s="81">
        <v>1474644.8166445533</v>
      </c>
      <c r="M168" s="81">
        <v>0</v>
      </c>
      <c r="N168" s="81">
        <v>0</v>
      </c>
      <c r="O168" s="81">
        <v>0</v>
      </c>
      <c r="P168" s="82">
        <f t="shared" si="13"/>
        <v>1474644.8166445533</v>
      </c>
      <c r="Q168" s="81">
        <v>1538735.38</v>
      </c>
      <c r="R168" s="81">
        <v>0</v>
      </c>
      <c r="S168" s="81">
        <v>0</v>
      </c>
      <c r="T168" s="81">
        <v>0</v>
      </c>
      <c r="U168" s="82">
        <f t="shared" si="14"/>
        <v>1538735.38</v>
      </c>
      <c r="V168" s="81">
        <v>1611431.06</v>
      </c>
      <c r="W168" s="81">
        <v>0</v>
      </c>
      <c r="X168" s="81">
        <v>0</v>
      </c>
      <c r="Y168" s="82">
        <v>1611431.06</v>
      </c>
      <c r="Z168" s="81">
        <v>1639728.2500000002</v>
      </c>
      <c r="AA168" s="81">
        <v>0</v>
      </c>
      <c r="AB168" s="81">
        <v>0</v>
      </c>
      <c r="AC168" s="82">
        <v>1639728.2500000002</v>
      </c>
      <c r="AD168" s="81">
        <v>1662707.24</v>
      </c>
      <c r="AE168" s="81">
        <v>0</v>
      </c>
      <c r="AF168" s="81">
        <v>0</v>
      </c>
      <c r="AG168" s="82">
        <v>1662707.24</v>
      </c>
      <c r="AH168" s="81">
        <v>1669949.3499999999</v>
      </c>
      <c r="AI168" s="81">
        <v>0</v>
      </c>
      <c r="AJ168" s="81">
        <v>0</v>
      </c>
      <c r="AK168" s="82">
        <v>1669949.3499999999</v>
      </c>
      <c r="AM168" s="74" t="str">
        <f t="shared" si="15"/>
        <v/>
      </c>
      <c r="AN168" s="74" t="str">
        <f t="shared" si="16"/>
        <v>MERI</v>
      </c>
      <c r="AO168" s="74" t="str">
        <f t="shared" si="17"/>
        <v>WTK</v>
      </c>
      <c r="AP168" s="82"/>
    </row>
    <row r="169" spans="2:42" x14ac:dyDescent="0.3">
      <c r="B169" s="74" t="s">
        <v>79</v>
      </c>
      <c r="C169" s="74" t="s">
        <v>383</v>
      </c>
      <c r="D169" s="74" t="s">
        <v>406</v>
      </c>
      <c r="E169" s="74" t="s">
        <v>144</v>
      </c>
      <c r="F169" s="74" t="s">
        <v>145</v>
      </c>
      <c r="G169" s="81">
        <v>238778.74728292981</v>
      </c>
      <c r="H169" s="81">
        <v>538551.73</v>
      </c>
      <c r="I169" s="81">
        <v>0</v>
      </c>
      <c r="J169" s="81">
        <v>0</v>
      </c>
      <c r="K169" s="82">
        <f t="shared" si="12"/>
        <v>777330.47728292982</v>
      </c>
      <c r="L169" s="81">
        <v>325365.0736619489</v>
      </c>
      <c r="M169" s="81">
        <v>540419.27</v>
      </c>
      <c r="N169" s="81">
        <v>0</v>
      </c>
      <c r="O169" s="81">
        <v>0</v>
      </c>
      <c r="P169" s="82">
        <f t="shared" si="13"/>
        <v>865784.34366194892</v>
      </c>
      <c r="Q169" s="81">
        <v>453544.86</v>
      </c>
      <c r="R169" s="81">
        <v>695644.03</v>
      </c>
      <c r="S169" s="81">
        <v>0</v>
      </c>
      <c r="T169" s="81">
        <v>0</v>
      </c>
      <c r="U169" s="82">
        <f t="shared" si="14"/>
        <v>1149188.8900000001</v>
      </c>
      <c r="V169" s="81">
        <v>624981.99999999988</v>
      </c>
      <c r="W169" s="81">
        <v>735610.19</v>
      </c>
      <c r="X169" s="81">
        <v>0</v>
      </c>
      <c r="Y169" s="82">
        <v>1360592.19</v>
      </c>
      <c r="Z169" s="81">
        <v>884490.35999999987</v>
      </c>
      <c r="AA169" s="81">
        <v>672178.73</v>
      </c>
      <c r="AB169" s="81">
        <v>0</v>
      </c>
      <c r="AC169" s="82">
        <v>1556669.0899999999</v>
      </c>
      <c r="AD169" s="81">
        <v>1116740.0499999998</v>
      </c>
      <c r="AE169" s="81">
        <v>718369.52</v>
      </c>
      <c r="AF169" s="81">
        <v>0</v>
      </c>
      <c r="AG169" s="82">
        <v>1835109.5699999998</v>
      </c>
      <c r="AH169" s="81">
        <v>1455613.97</v>
      </c>
      <c r="AI169" s="81">
        <v>728371.52</v>
      </c>
      <c r="AJ169" s="81">
        <v>0</v>
      </c>
      <c r="AK169" s="82">
        <v>2183985.4900000002</v>
      </c>
      <c r="AM169" s="74" t="str">
        <f t="shared" si="15"/>
        <v>INJ</v>
      </c>
      <c r="AN169" s="74" t="str">
        <f t="shared" si="16"/>
        <v>MERI</v>
      </c>
      <c r="AO169" s="74" t="str">
        <f t="shared" si="17"/>
        <v>WTK</v>
      </c>
      <c r="AP169" s="82"/>
    </row>
    <row r="170" spans="2:42" x14ac:dyDescent="0.3">
      <c r="B170" s="74" t="s">
        <v>111</v>
      </c>
      <c r="C170" s="74" t="s">
        <v>525</v>
      </c>
      <c r="D170" s="74" t="s">
        <v>544</v>
      </c>
      <c r="E170" s="74" t="s">
        <v>146</v>
      </c>
      <c r="F170" s="74" t="s">
        <v>583</v>
      </c>
      <c r="G170" s="81">
        <v>0</v>
      </c>
      <c r="H170" s="81">
        <v>0</v>
      </c>
      <c r="I170" s="81">
        <v>0</v>
      </c>
      <c r="J170" s="81">
        <v>2334.9299999999998</v>
      </c>
      <c r="K170" s="82">
        <f t="shared" si="12"/>
        <v>2334.9299999999998</v>
      </c>
      <c r="L170" s="81">
        <v>0</v>
      </c>
      <c r="M170" s="81">
        <v>0</v>
      </c>
      <c r="N170" s="81">
        <v>0</v>
      </c>
      <c r="O170" s="81">
        <v>498.85</v>
      </c>
      <c r="P170" s="82">
        <f t="shared" si="13"/>
        <v>498.85</v>
      </c>
      <c r="Q170" s="81">
        <v>0</v>
      </c>
      <c r="R170" s="81">
        <v>0</v>
      </c>
      <c r="S170" s="81">
        <v>0</v>
      </c>
      <c r="T170" s="81">
        <v>371.49</v>
      </c>
      <c r="U170" s="82">
        <f t="shared" si="14"/>
        <v>371.49</v>
      </c>
      <c r="V170" s="81">
        <v>0</v>
      </c>
      <c r="W170" s="81">
        <v>0</v>
      </c>
      <c r="X170" s="81">
        <v>0</v>
      </c>
      <c r="Y170" s="82">
        <v>0</v>
      </c>
      <c r="Z170" s="81">
        <v>0</v>
      </c>
      <c r="AA170" s="81">
        <v>0</v>
      </c>
      <c r="AB170" s="81">
        <v>0</v>
      </c>
      <c r="AC170" s="82">
        <v>0</v>
      </c>
      <c r="AD170" s="81">
        <v>0</v>
      </c>
      <c r="AE170" s="81">
        <v>0</v>
      </c>
      <c r="AF170" s="81">
        <v>0</v>
      </c>
      <c r="AG170" s="82">
        <v>0</v>
      </c>
      <c r="AH170" s="81">
        <v>0</v>
      </c>
      <c r="AI170" s="81">
        <v>0</v>
      </c>
      <c r="AJ170" s="81">
        <v>0</v>
      </c>
      <c r="AK170" s="82">
        <v>0</v>
      </c>
      <c r="AM170" s="74" t="str">
        <f t="shared" si="15"/>
        <v/>
      </c>
      <c r="AN170" s="74" t="str">
        <f t="shared" si="16"/>
        <v>METH</v>
      </c>
      <c r="AO170" s="74" t="str">
        <f t="shared" si="17"/>
        <v>All locations</v>
      </c>
      <c r="AP170" s="82"/>
    </row>
    <row r="171" spans="2:42" x14ac:dyDescent="0.3">
      <c r="B171" s="74" t="s">
        <v>111</v>
      </c>
      <c r="C171" s="74" t="s">
        <v>351</v>
      </c>
      <c r="D171" s="74" t="s">
        <v>392</v>
      </c>
      <c r="E171" s="74" t="s">
        <v>142</v>
      </c>
      <c r="F171" s="74" t="s">
        <v>143</v>
      </c>
      <c r="G171" s="81">
        <v>103283.15680992334</v>
      </c>
      <c r="H171" s="81">
        <v>349482.45</v>
      </c>
      <c r="I171" s="81">
        <v>486416.59</v>
      </c>
      <c r="J171" s="81">
        <v>0</v>
      </c>
      <c r="K171" s="82">
        <f t="shared" si="12"/>
        <v>939182.19680992339</v>
      </c>
      <c r="L171" s="81">
        <v>117012.07503696094</v>
      </c>
      <c r="M171" s="81">
        <v>392032.1</v>
      </c>
      <c r="N171" s="81">
        <v>492441.66</v>
      </c>
      <c r="O171" s="81">
        <v>0</v>
      </c>
      <c r="P171" s="82">
        <f t="shared" si="13"/>
        <v>1001485.8350369609</v>
      </c>
      <c r="Q171" s="81">
        <v>155118.10999999996</v>
      </c>
      <c r="R171" s="81">
        <v>486642.05</v>
      </c>
      <c r="S171" s="81">
        <v>554765.75</v>
      </c>
      <c r="T171" s="81">
        <v>0</v>
      </c>
      <c r="U171" s="82">
        <f t="shared" si="14"/>
        <v>1196525.9099999999</v>
      </c>
      <c r="V171" s="81">
        <v>177513.61999999994</v>
      </c>
      <c r="W171" s="81">
        <v>514600.62</v>
      </c>
      <c r="X171" s="81">
        <v>683348.08</v>
      </c>
      <c r="Y171" s="82">
        <v>1375462.3199999998</v>
      </c>
      <c r="Z171" s="81">
        <v>226847.82000000004</v>
      </c>
      <c r="AA171" s="81">
        <v>470226.75</v>
      </c>
      <c r="AB171" s="81">
        <v>708486.7</v>
      </c>
      <c r="AC171" s="82">
        <v>1405561.27</v>
      </c>
      <c r="AD171" s="81">
        <v>262469.99</v>
      </c>
      <c r="AE171" s="81">
        <v>502539.81</v>
      </c>
      <c r="AF171" s="81">
        <v>716876.39</v>
      </c>
      <c r="AG171" s="82">
        <v>1481886.19</v>
      </c>
      <c r="AH171" s="81">
        <v>300811.78999999998</v>
      </c>
      <c r="AI171" s="81">
        <v>509536.76</v>
      </c>
      <c r="AJ171" s="81">
        <v>732127.69</v>
      </c>
      <c r="AK171" s="82">
        <v>1542476.24</v>
      </c>
      <c r="AM171" s="74" t="str">
        <f t="shared" si="15"/>
        <v>OFT</v>
      </c>
      <c r="AN171" s="74" t="str">
        <f t="shared" si="16"/>
        <v>METH</v>
      </c>
      <c r="AO171" s="74" t="str">
        <f t="shared" si="17"/>
        <v>MNI</v>
      </c>
      <c r="AP171" s="82"/>
    </row>
    <row r="172" spans="2:42" x14ac:dyDescent="0.3">
      <c r="B172" s="74" t="s">
        <v>111</v>
      </c>
      <c r="C172" s="74" t="s">
        <v>351</v>
      </c>
      <c r="D172" s="74" t="s">
        <v>392</v>
      </c>
      <c r="E172" s="74" t="s">
        <v>146</v>
      </c>
      <c r="F172" s="74" t="s">
        <v>583</v>
      </c>
      <c r="G172" s="81">
        <v>104632.4694327413</v>
      </c>
      <c r="H172" s="81">
        <v>0</v>
      </c>
      <c r="I172" s="81">
        <v>0</v>
      </c>
      <c r="J172" s="81">
        <v>0</v>
      </c>
      <c r="K172" s="82">
        <f t="shared" si="12"/>
        <v>104632.4694327413</v>
      </c>
      <c r="L172" s="81">
        <v>102558.52579778897</v>
      </c>
      <c r="M172" s="81">
        <v>0</v>
      </c>
      <c r="N172" s="81">
        <v>0</v>
      </c>
      <c r="O172" s="81">
        <v>0</v>
      </c>
      <c r="P172" s="82">
        <f t="shared" si="13"/>
        <v>102558.52579778897</v>
      </c>
      <c r="Q172" s="81">
        <v>115025.82</v>
      </c>
      <c r="R172" s="81">
        <v>0</v>
      </c>
      <c r="S172" s="81">
        <v>0</v>
      </c>
      <c r="T172" s="81">
        <v>0</v>
      </c>
      <c r="U172" s="82">
        <f t="shared" si="14"/>
        <v>115025.82</v>
      </c>
      <c r="V172" s="81">
        <v>118954.98</v>
      </c>
      <c r="W172" s="81">
        <v>0</v>
      </c>
      <c r="X172" s="81">
        <v>0</v>
      </c>
      <c r="Y172" s="82">
        <v>118954.98</v>
      </c>
      <c r="Z172" s="81">
        <v>130306.73000000001</v>
      </c>
      <c r="AA172" s="81">
        <v>0</v>
      </c>
      <c r="AB172" s="81">
        <v>0</v>
      </c>
      <c r="AC172" s="82">
        <v>130306.73000000001</v>
      </c>
      <c r="AD172" s="81">
        <v>136201.91</v>
      </c>
      <c r="AE172" s="81">
        <v>0</v>
      </c>
      <c r="AF172" s="81">
        <v>0</v>
      </c>
      <c r="AG172" s="82">
        <v>136201.91</v>
      </c>
      <c r="AH172" s="81">
        <v>138256.62</v>
      </c>
      <c r="AI172" s="81">
        <v>0</v>
      </c>
      <c r="AJ172" s="81">
        <v>0</v>
      </c>
      <c r="AK172" s="82">
        <v>138256.62</v>
      </c>
      <c r="AM172" s="74" t="str">
        <f t="shared" si="15"/>
        <v/>
      </c>
      <c r="AN172" s="74" t="str">
        <f t="shared" si="16"/>
        <v>METH</v>
      </c>
      <c r="AO172" s="74" t="str">
        <f t="shared" si="17"/>
        <v>MNI</v>
      </c>
      <c r="AP172" s="82"/>
    </row>
    <row r="173" spans="2:42" x14ac:dyDescent="0.3">
      <c r="B173" s="74" t="s">
        <v>102</v>
      </c>
      <c r="C173" s="74" t="s">
        <v>525</v>
      </c>
      <c r="D173" s="74" t="s">
        <v>545</v>
      </c>
      <c r="E173" s="74" t="s">
        <v>146</v>
      </c>
      <c r="F173" s="74" t="s">
        <v>583</v>
      </c>
      <c r="G173" s="81">
        <v>0</v>
      </c>
      <c r="H173" s="81">
        <v>0</v>
      </c>
      <c r="I173" s="81">
        <v>0</v>
      </c>
      <c r="J173" s="81">
        <v>34443.379999999997</v>
      </c>
      <c r="K173" s="82">
        <f t="shared" si="12"/>
        <v>34443.379999999997</v>
      </c>
      <c r="L173" s="81">
        <v>0</v>
      </c>
      <c r="M173" s="81">
        <v>0</v>
      </c>
      <c r="N173" s="81">
        <v>0</v>
      </c>
      <c r="O173" s="81">
        <v>7415.66</v>
      </c>
      <c r="P173" s="82">
        <f t="shared" si="13"/>
        <v>7415.66</v>
      </c>
      <c r="Q173" s="81">
        <v>0</v>
      </c>
      <c r="R173" s="81">
        <v>0</v>
      </c>
      <c r="S173" s="81">
        <v>0</v>
      </c>
      <c r="T173" s="81">
        <v>5702.06</v>
      </c>
      <c r="U173" s="82">
        <f t="shared" si="14"/>
        <v>5702.06</v>
      </c>
      <c r="V173" s="81">
        <v>0</v>
      </c>
      <c r="W173" s="81">
        <v>0</v>
      </c>
      <c r="X173" s="81">
        <v>0</v>
      </c>
      <c r="Y173" s="82">
        <v>0</v>
      </c>
      <c r="Z173" s="81">
        <v>0</v>
      </c>
      <c r="AA173" s="81">
        <v>0</v>
      </c>
      <c r="AB173" s="81">
        <v>0</v>
      </c>
      <c r="AC173" s="82">
        <v>0</v>
      </c>
      <c r="AD173" s="81">
        <v>0</v>
      </c>
      <c r="AE173" s="81">
        <v>0</v>
      </c>
      <c r="AF173" s="81">
        <v>0</v>
      </c>
      <c r="AG173" s="82">
        <v>0</v>
      </c>
      <c r="AH173" s="81">
        <v>0</v>
      </c>
      <c r="AI173" s="81">
        <v>0</v>
      </c>
      <c r="AJ173" s="81">
        <v>0</v>
      </c>
      <c r="AK173" s="82">
        <v>0</v>
      </c>
      <c r="AM173" s="74" t="str">
        <f t="shared" si="15"/>
        <v/>
      </c>
      <c r="AN173" s="74" t="str">
        <f t="shared" si="16"/>
        <v>MPOW</v>
      </c>
      <c r="AO173" s="74" t="str">
        <f t="shared" si="17"/>
        <v>All locations</v>
      </c>
      <c r="AP173" s="82"/>
    </row>
    <row r="174" spans="2:42" x14ac:dyDescent="0.3">
      <c r="B174" s="74" t="s">
        <v>102</v>
      </c>
      <c r="C174" s="74" t="s">
        <v>437</v>
      </c>
      <c r="D174" s="74" t="s">
        <v>438</v>
      </c>
      <c r="E174" s="74" t="s">
        <v>142</v>
      </c>
      <c r="F174" s="74" t="s">
        <v>143</v>
      </c>
      <c r="G174" s="81">
        <v>49704.370896901186</v>
      </c>
      <c r="H174" s="81">
        <v>636916.46</v>
      </c>
      <c r="I174" s="81">
        <v>967215.27</v>
      </c>
      <c r="J174" s="81">
        <v>0</v>
      </c>
      <c r="K174" s="82">
        <f t="shared" si="12"/>
        <v>1653836.1008969012</v>
      </c>
      <c r="L174" s="81">
        <v>69193.657919483827</v>
      </c>
      <c r="M174" s="81">
        <v>653169.31000000006</v>
      </c>
      <c r="N174" s="81">
        <v>994553.5</v>
      </c>
      <c r="O174" s="81">
        <v>0</v>
      </c>
      <c r="P174" s="82">
        <f t="shared" si="13"/>
        <v>1716916.4679194838</v>
      </c>
      <c r="Q174" s="81">
        <v>106921.79000000001</v>
      </c>
      <c r="R174" s="81">
        <v>801385.28</v>
      </c>
      <c r="S174" s="81">
        <v>1181898.4099999999</v>
      </c>
      <c r="T174" s="81">
        <v>0</v>
      </c>
      <c r="U174" s="82">
        <f t="shared" si="14"/>
        <v>2090205.48</v>
      </c>
      <c r="V174" s="81">
        <v>171772.53</v>
      </c>
      <c r="W174" s="81">
        <v>847426.49</v>
      </c>
      <c r="X174" s="81">
        <v>1455836.11</v>
      </c>
      <c r="Y174" s="82">
        <v>2475035.13</v>
      </c>
      <c r="Z174" s="81">
        <v>223964.31</v>
      </c>
      <c r="AA174" s="81">
        <v>774353.14</v>
      </c>
      <c r="AB174" s="81">
        <v>1509392.57</v>
      </c>
      <c r="AC174" s="82">
        <v>2507710.02</v>
      </c>
      <c r="AD174" s="81">
        <v>266942.7</v>
      </c>
      <c r="AE174" s="81">
        <v>827565.16</v>
      </c>
      <c r="AF174" s="81">
        <v>1527266.35</v>
      </c>
      <c r="AG174" s="82">
        <v>2621774.21</v>
      </c>
      <c r="AH174" s="81">
        <v>320289.12</v>
      </c>
      <c r="AI174" s="81">
        <v>839087.5</v>
      </c>
      <c r="AJ174" s="81">
        <v>1559758.42</v>
      </c>
      <c r="AK174" s="82">
        <v>2719135.04</v>
      </c>
      <c r="AM174" s="74" t="str">
        <f t="shared" si="15"/>
        <v>OFT</v>
      </c>
      <c r="AN174" s="74" t="str">
        <f t="shared" si="16"/>
        <v>MPOW</v>
      </c>
      <c r="AO174" s="74" t="str">
        <f t="shared" si="17"/>
        <v>ASY</v>
      </c>
      <c r="AP174" s="82"/>
    </row>
    <row r="175" spans="2:42" x14ac:dyDescent="0.3">
      <c r="B175" s="74" t="s">
        <v>102</v>
      </c>
      <c r="C175" s="74" t="s">
        <v>437</v>
      </c>
      <c r="D175" s="74" t="s">
        <v>438</v>
      </c>
      <c r="E175" s="74" t="s">
        <v>146</v>
      </c>
      <c r="F175" s="74" t="s">
        <v>583</v>
      </c>
      <c r="G175" s="81">
        <v>221728.22732700658</v>
      </c>
      <c r="H175" s="81">
        <v>0</v>
      </c>
      <c r="I175" s="81">
        <v>0</v>
      </c>
      <c r="J175" s="81">
        <v>0</v>
      </c>
      <c r="K175" s="82">
        <f t="shared" si="12"/>
        <v>221728.22732700658</v>
      </c>
      <c r="L175" s="81">
        <v>211642.84757363462</v>
      </c>
      <c r="M175" s="81">
        <v>0</v>
      </c>
      <c r="N175" s="81">
        <v>0</v>
      </c>
      <c r="O175" s="81">
        <v>0</v>
      </c>
      <c r="P175" s="82">
        <f t="shared" si="13"/>
        <v>211642.84757363462</v>
      </c>
      <c r="Q175" s="81">
        <v>220157.31</v>
      </c>
      <c r="R175" s="81">
        <v>0</v>
      </c>
      <c r="S175" s="81">
        <v>0</v>
      </c>
      <c r="T175" s="81">
        <v>0</v>
      </c>
      <c r="U175" s="82">
        <f t="shared" si="14"/>
        <v>220157.31</v>
      </c>
      <c r="V175" s="81">
        <v>225916.13999999998</v>
      </c>
      <c r="W175" s="81">
        <v>0</v>
      </c>
      <c r="X175" s="81">
        <v>0</v>
      </c>
      <c r="Y175" s="82">
        <v>225916.13999999998</v>
      </c>
      <c r="Z175" s="81">
        <v>229475.94999999998</v>
      </c>
      <c r="AA175" s="81">
        <v>0</v>
      </c>
      <c r="AB175" s="81">
        <v>0</v>
      </c>
      <c r="AC175" s="82">
        <v>229475.94999999998</v>
      </c>
      <c r="AD175" s="81">
        <v>233487.67</v>
      </c>
      <c r="AE175" s="81">
        <v>0</v>
      </c>
      <c r="AF175" s="81">
        <v>0</v>
      </c>
      <c r="AG175" s="82">
        <v>233487.67</v>
      </c>
      <c r="AH175" s="81">
        <v>236046.98999999996</v>
      </c>
      <c r="AI175" s="81">
        <v>0</v>
      </c>
      <c r="AJ175" s="81">
        <v>0</v>
      </c>
      <c r="AK175" s="82">
        <v>236046.98999999996</v>
      </c>
      <c r="AM175" s="74" t="str">
        <f t="shared" si="15"/>
        <v/>
      </c>
      <c r="AN175" s="74" t="str">
        <f t="shared" si="16"/>
        <v>MPOW</v>
      </c>
      <c r="AO175" s="74" t="str">
        <f t="shared" si="17"/>
        <v>ASY</v>
      </c>
      <c r="AP175" s="82"/>
    </row>
    <row r="176" spans="2:42" x14ac:dyDescent="0.3">
      <c r="B176" s="74" t="s">
        <v>102</v>
      </c>
      <c r="C176" s="74" t="s">
        <v>439</v>
      </c>
      <c r="D176" s="74" t="s">
        <v>440</v>
      </c>
      <c r="E176" s="74" t="s">
        <v>142</v>
      </c>
      <c r="F176" s="74" t="s">
        <v>143</v>
      </c>
      <c r="G176" s="81">
        <v>32095.066290896739</v>
      </c>
      <c r="H176" s="81">
        <v>889008.15</v>
      </c>
      <c r="I176" s="81">
        <v>1179530.82</v>
      </c>
      <c r="J176" s="81">
        <v>0</v>
      </c>
      <c r="K176" s="82">
        <f t="shared" si="12"/>
        <v>2100634.0362908971</v>
      </c>
      <c r="L176" s="81">
        <v>45701.867970013336</v>
      </c>
      <c r="M176" s="81">
        <v>914973.9</v>
      </c>
      <c r="N176" s="81">
        <v>1153623.69</v>
      </c>
      <c r="O176" s="81">
        <v>0</v>
      </c>
      <c r="P176" s="82">
        <f t="shared" si="13"/>
        <v>2114299.4579700134</v>
      </c>
      <c r="Q176" s="81">
        <v>66951.060000000012</v>
      </c>
      <c r="R176" s="81">
        <v>1134154.04</v>
      </c>
      <c r="S176" s="81">
        <v>1315348.3600000001</v>
      </c>
      <c r="T176" s="81">
        <v>0</v>
      </c>
      <c r="U176" s="82">
        <f t="shared" si="14"/>
        <v>2516453.46</v>
      </c>
      <c r="V176" s="81">
        <v>85917.4</v>
      </c>
      <c r="W176" s="81">
        <v>1199313.49</v>
      </c>
      <c r="X176" s="81">
        <v>1620216.79</v>
      </c>
      <c r="Y176" s="82">
        <v>2905447.6799999997</v>
      </c>
      <c r="Z176" s="81">
        <v>121661.68999999999</v>
      </c>
      <c r="AA176" s="81">
        <v>1095897.02</v>
      </c>
      <c r="AB176" s="81">
        <v>1679820.38</v>
      </c>
      <c r="AC176" s="82">
        <v>2897379.09</v>
      </c>
      <c r="AD176" s="81">
        <v>152471.50999999998</v>
      </c>
      <c r="AE176" s="81">
        <v>1171204.8999999999</v>
      </c>
      <c r="AF176" s="81">
        <v>1699712.32</v>
      </c>
      <c r="AG176" s="82">
        <v>3023388.73</v>
      </c>
      <c r="AH176" s="81">
        <v>186503.94999999998</v>
      </c>
      <c r="AI176" s="81">
        <v>1187511.81</v>
      </c>
      <c r="AJ176" s="81">
        <v>1735873.12</v>
      </c>
      <c r="AK176" s="82">
        <v>3109888.88</v>
      </c>
      <c r="AM176" s="74" t="str">
        <f t="shared" si="15"/>
        <v>OFT</v>
      </c>
      <c r="AN176" s="74" t="str">
        <f t="shared" si="16"/>
        <v>MPOW</v>
      </c>
      <c r="AO176" s="74" t="str">
        <f t="shared" si="17"/>
        <v>CUL</v>
      </c>
      <c r="AP176" s="82"/>
    </row>
    <row r="177" spans="2:42" x14ac:dyDescent="0.3">
      <c r="B177" s="74" t="s">
        <v>102</v>
      </c>
      <c r="C177" s="74" t="s">
        <v>439</v>
      </c>
      <c r="D177" s="74" t="s">
        <v>440</v>
      </c>
      <c r="E177" s="74" t="s">
        <v>146</v>
      </c>
      <c r="F177" s="74" t="s">
        <v>583</v>
      </c>
      <c r="G177" s="81">
        <v>229404.91084822363</v>
      </c>
      <c r="H177" s="81">
        <v>0</v>
      </c>
      <c r="I177" s="81">
        <v>0</v>
      </c>
      <c r="J177" s="81">
        <v>0</v>
      </c>
      <c r="K177" s="82">
        <f t="shared" si="12"/>
        <v>229404.91084822363</v>
      </c>
      <c r="L177" s="81">
        <v>222446.91603092258</v>
      </c>
      <c r="M177" s="81">
        <v>0</v>
      </c>
      <c r="N177" s="81">
        <v>0</v>
      </c>
      <c r="O177" s="81">
        <v>0</v>
      </c>
      <c r="P177" s="82">
        <f t="shared" si="13"/>
        <v>222446.91603092258</v>
      </c>
      <c r="Q177" s="81">
        <v>231433.57000000007</v>
      </c>
      <c r="R177" s="81">
        <v>0</v>
      </c>
      <c r="S177" s="81">
        <v>0</v>
      </c>
      <c r="T177" s="81">
        <v>0</v>
      </c>
      <c r="U177" s="82">
        <f t="shared" si="14"/>
        <v>231433.57000000007</v>
      </c>
      <c r="V177" s="81">
        <v>236742.18</v>
      </c>
      <c r="W177" s="81">
        <v>0</v>
      </c>
      <c r="X177" s="81">
        <v>0</v>
      </c>
      <c r="Y177" s="82">
        <v>236742.18</v>
      </c>
      <c r="Z177" s="81">
        <v>240902.71000000002</v>
      </c>
      <c r="AA177" s="81">
        <v>0</v>
      </c>
      <c r="AB177" s="81">
        <v>0</v>
      </c>
      <c r="AC177" s="82">
        <v>240902.71000000002</v>
      </c>
      <c r="AD177" s="81">
        <v>245293.53999999998</v>
      </c>
      <c r="AE177" s="81">
        <v>0</v>
      </c>
      <c r="AF177" s="81">
        <v>0</v>
      </c>
      <c r="AG177" s="82">
        <v>245293.53999999998</v>
      </c>
      <c r="AH177" s="81">
        <v>248215.30000000005</v>
      </c>
      <c r="AI177" s="81">
        <v>0</v>
      </c>
      <c r="AJ177" s="81">
        <v>0</v>
      </c>
      <c r="AK177" s="82">
        <v>248215.30000000005</v>
      </c>
      <c r="AM177" s="74" t="str">
        <f t="shared" si="15"/>
        <v/>
      </c>
      <c r="AN177" s="74" t="str">
        <f t="shared" si="16"/>
        <v>MPOW</v>
      </c>
      <c r="AO177" s="74" t="str">
        <f t="shared" si="17"/>
        <v>CUL</v>
      </c>
      <c r="AP177" s="82"/>
    </row>
    <row r="178" spans="2:42" x14ac:dyDescent="0.3">
      <c r="B178" s="74" t="s">
        <v>102</v>
      </c>
      <c r="C178" s="74" t="s">
        <v>441</v>
      </c>
      <c r="D178" s="74" t="s">
        <v>442</v>
      </c>
      <c r="E178" s="74" t="s">
        <v>142</v>
      </c>
      <c r="F178" s="74" t="s">
        <v>143</v>
      </c>
      <c r="G178" s="81">
        <v>78512.372966529525</v>
      </c>
      <c r="H178" s="81">
        <v>747411.72</v>
      </c>
      <c r="I178" s="81">
        <v>1529100.87</v>
      </c>
      <c r="J178" s="81">
        <v>0</v>
      </c>
      <c r="K178" s="82">
        <f t="shared" si="12"/>
        <v>2355024.9629665297</v>
      </c>
      <c r="L178" s="81">
        <v>109297.39567941286</v>
      </c>
      <c r="M178" s="81">
        <v>770165.15</v>
      </c>
      <c r="N178" s="81">
        <v>1592161.22</v>
      </c>
      <c r="O178" s="81">
        <v>0</v>
      </c>
      <c r="P178" s="82">
        <f t="shared" si="13"/>
        <v>2471623.765679413</v>
      </c>
      <c r="Q178" s="81">
        <v>168892.28</v>
      </c>
      <c r="R178" s="81">
        <v>943694.93</v>
      </c>
      <c r="S178" s="81">
        <v>1862578.85</v>
      </c>
      <c r="T178" s="81">
        <v>0</v>
      </c>
      <c r="U178" s="82">
        <f t="shared" si="14"/>
        <v>2975166.06</v>
      </c>
      <c r="V178" s="81">
        <v>271329.63</v>
      </c>
      <c r="W178" s="81">
        <v>997912.12</v>
      </c>
      <c r="X178" s="81">
        <v>2294283.1</v>
      </c>
      <c r="Y178" s="82">
        <v>3563524.85</v>
      </c>
      <c r="Z178" s="81">
        <v>353771.08999999997</v>
      </c>
      <c r="AA178" s="81">
        <v>911862.43</v>
      </c>
      <c r="AB178" s="81">
        <v>2378683.86</v>
      </c>
      <c r="AC178" s="82">
        <v>3644317.38</v>
      </c>
      <c r="AD178" s="81">
        <v>421659.19999999995</v>
      </c>
      <c r="AE178" s="81">
        <v>974523.82</v>
      </c>
      <c r="AF178" s="81">
        <v>2406851.54</v>
      </c>
      <c r="AG178" s="82">
        <v>3803034.56</v>
      </c>
      <c r="AH178" s="81">
        <v>505924.5</v>
      </c>
      <c r="AI178" s="81">
        <v>988092.3</v>
      </c>
      <c r="AJ178" s="81">
        <v>2458056.4900000002</v>
      </c>
      <c r="AK178" s="82">
        <v>3952073.29</v>
      </c>
      <c r="AM178" s="74" t="str">
        <f t="shared" si="15"/>
        <v>OFT</v>
      </c>
      <c r="AN178" s="74" t="str">
        <f t="shared" si="16"/>
        <v>MPOW</v>
      </c>
      <c r="AO178" s="74" t="str">
        <f t="shared" si="17"/>
        <v>KAI</v>
      </c>
      <c r="AP178" s="82"/>
    </row>
    <row r="179" spans="2:42" x14ac:dyDescent="0.3">
      <c r="B179" s="74" t="s">
        <v>102</v>
      </c>
      <c r="C179" s="74" t="s">
        <v>441</v>
      </c>
      <c r="D179" s="74" t="s">
        <v>442</v>
      </c>
      <c r="E179" s="74" t="s">
        <v>146</v>
      </c>
      <c r="F179" s="74" t="s">
        <v>583</v>
      </c>
      <c r="G179" s="81">
        <v>371302.63479798974</v>
      </c>
      <c r="H179" s="81">
        <v>0</v>
      </c>
      <c r="I179" s="81">
        <v>0</v>
      </c>
      <c r="J179" s="81">
        <v>0</v>
      </c>
      <c r="K179" s="82">
        <f t="shared" si="12"/>
        <v>371302.63479798974</v>
      </c>
      <c r="L179" s="81">
        <v>354908.56560230406</v>
      </c>
      <c r="M179" s="81">
        <v>0</v>
      </c>
      <c r="N179" s="81">
        <v>0</v>
      </c>
      <c r="O179" s="81">
        <v>0</v>
      </c>
      <c r="P179" s="82">
        <f t="shared" si="13"/>
        <v>354908.56560230406</v>
      </c>
      <c r="Q179" s="81">
        <v>369293.54000000004</v>
      </c>
      <c r="R179" s="81">
        <v>0</v>
      </c>
      <c r="S179" s="81">
        <v>0</v>
      </c>
      <c r="T179" s="81">
        <v>0</v>
      </c>
      <c r="U179" s="82">
        <f t="shared" si="14"/>
        <v>369293.54000000004</v>
      </c>
      <c r="V179" s="81">
        <v>378777.29</v>
      </c>
      <c r="W179" s="81">
        <v>0</v>
      </c>
      <c r="X179" s="81">
        <v>0</v>
      </c>
      <c r="Y179" s="82">
        <v>378777.29</v>
      </c>
      <c r="Z179" s="81">
        <v>384886.68999999994</v>
      </c>
      <c r="AA179" s="81">
        <v>0</v>
      </c>
      <c r="AB179" s="81">
        <v>0</v>
      </c>
      <c r="AC179" s="82">
        <v>384886.68999999994</v>
      </c>
      <c r="AD179" s="81">
        <v>391670.40999999986</v>
      </c>
      <c r="AE179" s="81">
        <v>0</v>
      </c>
      <c r="AF179" s="81">
        <v>0</v>
      </c>
      <c r="AG179" s="82">
        <v>391670.40999999986</v>
      </c>
      <c r="AH179" s="81">
        <v>396089.37</v>
      </c>
      <c r="AI179" s="81">
        <v>0</v>
      </c>
      <c r="AJ179" s="81">
        <v>0</v>
      </c>
      <c r="AK179" s="82">
        <v>396089.37</v>
      </c>
      <c r="AM179" s="74" t="str">
        <f t="shared" si="15"/>
        <v/>
      </c>
      <c r="AN179" s="74" t="str">
        <f t="shared" si="16"/>
        <v>MPOW</v>
      </c>
      <c r="AO179" s="74" t="str">
        <f t="shared" si="17"/>
        <v>KAI</v>
      </c>
      <c r="AP179" s="82"/>
    </row>
    <row r="180" spans="2:42" x14ac:dyDescent="0.3">
      <c r="B180" s="74" t="s">
        <v>102</v>
      </c>
      <c r="C180" s="74" t="s">
        <v>443</v>
      </c>
      <c r="D180" s="74" t="s">
        <v>444</v>
      </c>
      <c r="E180" s="74" t="s">
        <v>142</v>
      </c>
      <c r="F180" s="74" t="s">
        <v>143</v>
      </c>
      <c r="G180" s="81">
        <v>134089.93476906591</v>
      </c>
      <c r="H180" s="81">
        <v>244117.39</v>
      </c>
      <c r="I180" s="81">
        <v>2655731.52</v>
      </c>
      <c r="J180" s="81">
        <v>0</v>
      </c>
      <c r="K180" s="82">
        <f t="shared" si="12"/>
        <v>3033938.8447690662</v>
      </c>
      <c r="L180" s="81">
        <v>186667.14441918788</v>
      </c>
      <c r="M180" s="81">
        <v>250228.8</v>
      </c>
      <c r="N180" s="81">
        <v>2715138.36</v>
      </c>
      <c r="O180" s="81">
        <v>0</v>
      </c>
      <c r="P180" s="82">
        <f t="shared" si="13"/>
        <v>3152034.3044191878</v>
      </c>
      <c r="Q180" s="81">
        <v>288448.23</v>
      </c>
      <c r="R180" s="81">
        <v>302869.12</v>
      </c>
      <c r="S180" s="81">
        <v>3193009.09</v>
      </c>
      <c r="T180" s="81">
        <v>0</v>
      </c>
      <c r="U180" s="82">
        <f t="shared" si="14"/>
        <v>3784326.44</v>
      </c>
      <c r="V180" s="81">
        <v>463399.19</v>
      </c>
      <c r="W180" s="81">
        <v>320269.57</v>
      </c>
      <c r="X180" s="81">
        <v>3933077.41</v>
      </c>
      <c r="Y180" s="82">
        <v>4716746.17</v>
      </c>
      <c r="Z180" s="81">
        <v>604199.59000000008</v>
      </c>
      <c r="AA180" s="81">
        <v>292652.81</v>
      </c>
      <c r="AB180" s="81">
        <v>4077765.19</v>
      </c>
      <c r="AC180" s="82">
        <v>4974617.59</v>
      </c>
      <c r="AD180" s="81">
        <v>720144.46</v>
      </c>
      <c r="AE180" s="81">
        <v>312763.33</v>
      </c>
      <c r="AF180" s="81">
        <v>4126052.89</v>
      </c>
      <c r="AG180" s="82">
        <v>5158960.68</v>
      </c>
      <c r="AH180" s="81">
        <v>864059.74</v>
      </c>
      <c r="AI180" s="81">
        <v>317118</v>
      </c>
      <c r="AJ180" s="81">
        <v>4213833.26</v>
      </c>
      <c r="AK180" s="82">
        <v>5395011</v>
      </c>
      <c r="AM180" s="74" t="str">
        <f t="shared" si="15"/>
        <v>OFT</v>
      </c>
      <c r="AN180" s="74" t="str">
        <f t="shared" si="16"/>
        <v>MPOW</v>
      </c>
      <c r="AO180" s="74" t="str">
        <f t="shared" si="17"/>
        <v>SBK</v>
      </c>
      <c r="AP180" s="82"/>
    </row>
    <row r="181" spans="2:42" x14ac:dyDescent="0.3">
      <c r="B181" s="74" t="s">
        <v>102</v>
      </c>
      <c r="C181" s="74" t="s">
        <v>443</v>
      </c>
      <c r="D181" s="74" t="s">
        <v>444</v>
      </c>
      <c r="E181" s="74" t="s">
        <v>146</v>
      </c>
      <c r="F181" s="74" t="s">
        <v>583</v>
      </c>
      <c r="G181" s="81">
        <v>610843.90979708324</v>
      </c>
      <c r="H181" s="81">
        <v>0</v>
      </c>
      <c r="I181" s="81">
        <v>0</v>
      </c>
      <c r="J181" s="81">
        <v>0</v>
      </c>
      <c r="K181" s="82">
        <f t="shared" si="12"/>
        <v>610843.90979708324</v>
      </c>
      <c r="L181" s="81">
        <v>586566.83947398397</v>
      </c>
      <c r="M181" s="81">
        <v>0</v>
      </c>
      <c r="N181" s="81">
        <v>0</v>
      </c>
      <c r="O181" s="81">
        <v>0</v>
      </c>
      <c r="P181" s="82">
        <f t="shared" si="13"/>
        <v>586566.83947398397</v>
      </c>
      <c r="Q181" s="81">
        <v>610312.43000000005</v>
      </c>
      <c r="R181" s="81">
        <v>0</v>
      </c>
      <c r="S181" s="81">
        <v>0</v>
      </c>
      <c r="T181" s="81">
        <v>0</v>
      </c>
      <c r="U181" s="82">
        <f t="shared" si="14"/>
        <v>610312.43000000005</v>
      </c>
      <c r="V181" s="81">
        <v>625383.01</v>
      </c>
      <c r="W181" s="81">
        <v>0</v>
      </c>
      <c r="X181" s="81">
        <v>0</v>
      </c>
      <c r="Y181" s="82">
        <v>625383.01</v>
      </c>
      <c r="Z181" s="81">
        <v>635772.72</v>
      </c>
      <c r="AA181" s="81">
        <v>0</v>
      </c>
      <c r="AB181" s="81">
        <v>0</v>
      </c>
      <c r="AC181" s="82">
        <v>635772.72</v>
      </c>
      <c r="AD181" s="81">
        <v>647102.80000000005</v>
      </c>
      <c r="AE181" s="81">
        <v>0</v>
      </c>
      <c r="AF181" s="81">
        <v>0</v>
      </c>
      <c r="AG181" s="82">
        <v>647102.80000000005</v>
      </c>
      <c r="AH181" s="81">
        <v>654537.56000000006</v>
      </c>
      <c r="AI181" s="81">
        <v>0</v>
      </c>
      <c r="AJ181" s="81">
        <v>0</v>
      </c>
      <c r="AK181" s="82">
        <v>654537.56000000006</v>
      </c>
      <c r="AM181" s="74" t="str">
        <f t="shared" si="15"/>
        <v/>
      </c>
      <c r="AN181" s="74" t="str">
        <f t="shared" si="16"/>
        <v>MPOW</v>
      </c>
      <c r="AO181" s="74" t="str">
        <f t="shared" si="17"/>
        <v>SBK</v>
      </c>
      <c r="AP181" s="82"/>
    </row>
    <row r="182" spans="2:42" x14ac:dyDescent="0.3">
      <c r="B182" s="74" t="s">
        <v>102</v>
      </c>
      <c r="C182" s="74" t="s">
        <v>445</v>
      </c>
      <c r="D182" s="74" t="s">
        <v>446</v>
      </c>
      <c r="E182" s="74" t="s">
        <v>142</v>
      </c>
      <c r="F182" s="74" t="s">
        <v>143</v>
      </c>
      <c r="G182" s="81">
        <v>32416.501217135032</v>
      </c>
      <c r="H182" s="81">
        <v>228789.14</v>
      </c>
      <c r="I182" s="81">
        <v>817093.17</v>
      </c>
      <c r="J182" s="81">
        <v>0</v>
      </c>
      <c r="K182" s="82">
        <f t="shared" si="12"/>
        <v>1078298.8112171351</v>
      </c>
      <c r="L182" s="81">
        <v>45127.145214817319</v>
      </c>
      <c r="M182" s="81">
        <v>232728.87</v>
      </c>
      <c r="N182" s="81">
        <v>841320.75</v>
      </c>
      <c r="O182" s="81">
        <v>0</v>
      </c>
      <c r="P182" s="82">
        <f t="shared" si="13"/>
        <v>1119176.7652148174</v>
      </c>
      <c r="Q182" s="81">
        <v>69732.929999999993</v>
      </c>
      <c r="R182" s="81">
        <v>262088.52</v>
      </c>
      <c r="S182" s="81">
        <v>976461.59</v>
      </c>
      <c r="T182" s="81">
        <v>0</v>
      </c>
      <c r="U182" s="82">
        <f t="shared" si="14"/>
        <v>1308283.04</v>
      </c>
      <c r="V182" s="81">
        <v>112027.66</v>
      </c>
      <c r="W182" s="81">
        <v>277146.03999999998</v>
      </c>
      <c r="X182" s="81">
        <v>1202783.6200000001</v>
      </c>
      <c r="Y182" s="82">
        <v>1591957.32</v>
      </c>
      <c r="Z182" s="81">
        <v>146066.4</v>
      </c>
      <c r="AA182" s="81">
        <v>253247.81</v>
      </c>
      <c r="AB182" s="81">
        <v>1247030.93</v>
      </c>
      <c r="AC182" s="82">
        <v>1646345.14</v>
      </c>
      <c r="AD182" s="81">
        <v>174096.33</v>
      </c>
      <c r="AE182" s="81">
        <v>270650.5</v>
      </c>
      <c r="AF182" s="81">
        <v>1261797.8999999999</v>
      </c>
      <c r="AG182" s="82">
        <v>1706544.73</v>
      </c>
      <c r="AH182" s="81">
        <v>208888.13</v>
      </c>
      <c r="AI182" s="81">
        <v>274418.82</v>
      </c>
      <c r="AJ182" s="81">
        <v>1288642.22</v>
      </c>
      <c r="AK182" s="82">
        <v>1771949.17</v>
      </c>
      <c r="AM182" s="74" t="str">
        <f t="shared" si="15"/>
        <v>OFT</v>
      </c>
      <c r="AN182" s="74" t="str">
        <f t="shared" si="16"/>
        <v>MPOW</v>
      </c>
      <c r="AO182" s="74" t="str">
        <f t="shared" si="17"/>
        <v>WPR</v>
      </c>
      <c r="AP182" s="82"/>
    </row>
    <row r="183" spans="2:42" x14ac:dyDescent="0.3">
      <c r="B183" s="74" t="s">
        <v>102</v>
      </c>
      <c r="C183" s="74" t="s">
        <v>445</v>
      </c>
      <c r="D183" s="74" t="s">
        <v>446</v>
      </c>
      <c r="E183" s="74" t="s">
        <v>146</v>
      </c>
      <c r="F183" s="74" t="s">
        <v>583</v>
      </c>
      <c r="G183" s="81">
        <v>134744.64430192928</v>
      </c>
      <c r="H183" s="81">
        <v>0</v>
      </c>
      <c r="I183" s="81">
        <v>0</v>
      </c>
      <c r="J183" s="81">
        <v>0</v>
      </c>
      <c r="K183" s="82">
        <f t="shared" si="12"/>
        <v>134744.64430192928</v>
      </c>
      <c r="L183" s="81">
        <v>130055.79054904282</v>
      </c>
      <c r="M183" s="81">
        <v>0</v>
      </c>
      <c r="N183" s="81">
        <v>0</v>
      </c>
      <c r="O183" s="81">
        <v>0</v>
      </c>
      <c r="P183" s="82">
        <f t="shared" si="13"/>
        <v>130055.79054904282</v>
      </c>
      <c r="Q183" s="81">
        <v>135351.47999999998</v>
      </c>
      <c r="R183" s="81">
        <v>0</v>
      </c>
      <c r="S183" s="81">
        <v>0</v>
      </c>
      <c r="T183" s="81">
        <v>0</v>
      </c>
      <c r="U183" s="82">
        <f t="shared" si="14"/>
        <v>135351.47999999998</v>
      </c>
      <c r="V183" s="81">
        <v>138626.78000000003</v>
      </c>
      <c r="W183" s="81">
        <v>0</v>
      </c>
      <c r="X183" s="81">
        <v>0</v>
      </c>
      <c r="Y183" s="82">
        <v>138626.78000000003</v>
      </c>
      <c r="Z183" s="81">
        <v>141009.74</v>
      </c>
      <c r="AA183" s="81">
        <v>0</v>
      </c>
      <c r="AB183" s="81">
        <v>0</v>
      </c>
      <c r="AC183" s="82">
        <v>141009.74</v>
      </c>
      <c r="AD183" s="81">
        <v>143565.76999999999</v>
      </c>
      <c r="AE183" s="81">
        <v>0</v>
      </c>
      <c r="AF183" s="81">
        <v>0</v>
      </c>
      <c r="AG183" s="82">
        <v>143565.76999999999</v>
      </c>
      <c r="AH183" s="81">
        <v>145269.71</v>
      </c>
      <c r="AI183" s="81">
        <v>0</v>
      </c>
      <c r="AJ183" s="81">
        <v>0</v>
      </c>
      <c r="AK183" s="82">
        <v>145269.71</v>
      </c>
      <c r="AM183" s="74" t="str">
        <f t="shared" si="15"/>
        <v/>
      </c>
      <c r="AN183" s="74" t="str">
        <f t="shared" si="16"/>
        <v>MPOW</v>
      </c>
      <c r="AO183" s="74" t="str">
        <f t="shared" si="17"/>
        <v>WPR</v>
      </c>
      <c r="AP183" s="82"/>
    </row>
    <row r="184" spans="2:42" x14ac:dyDescent="0.3">
      <c r="B184" s="74" t="s">
        <v>102</v>
      </c>
      <c r="C184" s="74" t="s">
        <v>445</v>
      </c>
      <c r="D184" s="74" t="s">
        <v>446</v>
      </c>
      <c r="E184" s="74" t="s">
        <v>144</v>
      </c>
      <c r="F184" s="74" t="s">
        <v>145</v>
      </c>
      <c r="G184" s="81">
        <v>7.4896291856348871E-2</v>
      </c>
      <c r="H184" s="81">
        <v>0</v>
      </c>
      <c r="I184" s="81">
        <v>0</v>
      </c>
      <c r="J184" s="81">
        <v>0</v>
      </c>
      <c r="K184" s="82">
        <f t="shared" si="12"/>
        <v>7.4896291856348871E-2</v>
      </c>
      <c r="L184" s="81">
        <v>0.10164226567922857</v>
      </c>
      <c r="M184" s="81">
        <v>0</v>
      </c>
      <c r="N184" s="81">
        <v>0</v>
      </c>
      <c r="O184" s="81">
        <v>0</v>
      </c>
      <c r="P184" s="82">
        <f t="shared" si="13"/>
        <v>0.10164226567922857</v>
      </c>
      <c r="Q184" s="81">
        <v>0.16</v>
      </c>
      <c r="R184" s="81">
        <v>22389.48</v>
      </c>
      <c r="S184" s="81">
        <v>0</v>
      </c>
      <c r="T184" s="81">
        <v>0</v>
      </c>
      <c r="U184" s="82">
        <f t="shared" si="14"/>
        <v>22389.64</v>
      </c>
      <c r="V184" s="81">
        <v>0.33</v>
      </c>
      <c r="W184" s="81">
        <v>23675.8</v>
      </c>
      <c r="X184" s="81">
        <v>0</v>
      </c>
      <c r="Y184" s="82">
        <v>23676.13</v>
      </c>
      <c r="Z184" s="81">
        <v>0.4</v>
      </c>
      <c r="AA184" s="81">
        <v>21634.240000000002</v>
      </c>
      <c r="AB184" s="81">
        <v>0</v>
      </c>
      <c r="AC184" s="82">
        <v>21634.640000000003</v>
      </c>
      <c r="AD184" s="81">
        <v>0.45</v>
      </c>
      <c r="AE184" s="81">
        <v>23120.91</v>
      </c>
      <c r="AF184" s="81">
        <v>0</v>
      </c>
      <c r="AG184" s="82">
        <v>23121.360000000001</v>
      </c>
      <c r="AH184" s="81">
        <v>0.53</v>
      </c>
      <c r="AI184" s="81">
        <v>23442.82</v>
      </c>
      <c r="AJ184" s="81">
        <v>0</v>
      </c>
      <c r="AK184" s="82">
        <v>23443.35</v>
      </c>
      <c r="AM184" s="74" t="str">
        <f t="shared" si="15"/>
        <v>INJ</v>
      </c>
      <c r="AN184" s="74" t="str">
        <f t="shared" si="16"/>
        <v>MPOW</v>
      </c>
      <c r="AO184" s="74" t="str">
        <f t="shared" si="17"/>
        <v>WPR</v>
      </c>
      <c r="AP184" s="82"/>
    </row>
    <row r="185" spans="2:42" x14ac:dyDescent="0.3">
      <c r="B185" s="74" t="s">
        <v>98</v>
      </c>
      <c r="C185" s="74" t="s">
        <v>525</v>
      </c>
      <c r="D185" s="74" t="s">
        <v>546</v>
      </c>
      <c r="E185" s="74" t="s">
        <v>146</v>
      </c>
      <c r="F185" s="74" t="s">
        <v>583</v>
      </c>
      <c r="G185" s="81">
        <v>0</v>
      </c>
      <c r="H185" s="81">
        <v>0</v>
      </c>
      <c r="I185" s="81">
        <v>0</v>
      </c>
      <c r="J185" s="81">
        <v>31097.84</v>
      </c>
      <c r="K185" s="82">
        <f t="shared" si="12"/>
        <v>31097.84</v>
      </c>
      <c r="L185" s="81">
        <v>0</v>
      </c>
      <c r="M185" s="81">
        <v>0</v>
      </c>
      <c r="N185" s="81">
        <v>0</v>
      </c>
      <c r="O185" s="81">
        <v>6781.9</v>
      </c>
      <c r="P185" s="82">
        <f t="shared" si="13"/>
        <v>6781.9</v>
      </c>
      <c r="Q185" s="81">
        <v>0</v>
      </c>
      <c r="R185" s="81">
        <v>0</v>
      </c>
      <c r="S185" s="81">
        <v>0</v>
      </c>
      <c r="T185" s="81">
        <v>4817.09</v>
      </c>
      <c r="U185" s="82">
        <f t="shared" si="14"/>
        <v>4817.09</v>
      </c>
      <c r="V185" s="81">
        <v>0</v>
      </c>
      <c r="W185" s="81">
        <v>0</v>
      </c>
      <c r="X185" s="81">
        <v>0</v>
      </c>
      <c r="Y185" s="82">
        <v>0</v>
      </c>
      <c r="Z185" s="81">
        <v>0</v>
      </c>
      <c r="AA185" s="81">
        <v>0</v>
      </c>
      <c r="AB185" s="81">
        <v>0</v>
      </c>
      <c r="AC185" s="82">
        <v>0</v>
      </c>
      <c r="AD185" s="81">
        <v>0</v>
      </c>
      <c r="AE185" s="81">
        <v>0</v>
      </c>
      <c r="AF185" s="81">
        <v>0</v>
      </c>
      <c r="AG185" s="82">
        <v>0</v>
      </c>
      <c r="AH185" s="81">
        <v>0</v>
      </c>
      <c r="AI185" s="81">
        <v>0</v>
      </c>
      <c r="AJ185" s="81">
        <v>0</v>
      </c>
      <c r="AK185" s="82">
        <v>0</v>
      </c>
      <c r="AM185" s="74" t="str">
        <f t="shared" si="15"/>
        <v/>
      </c>
      <c r="AN185" s="74" t="str">
        <f t="shared" si="16"/>
        <v>MRPL</v>
      </c>
      <c r="AO185" s="74" t="str">
        <f t="shared" si="17"/>
        <v>All locations</v>
      </c>
      <c r="AP185" s="82"/>
    </row>
    <row r="186" spans="2:42" x14ac:dyDescent="0.3">
      <c r="B186" s="74" t="s">
        <v>98</v>
      </c>
      <c r="C186" s="74" t="s">
        <v>410</v>
      </c>
      <c r="D186" s="74" t="s">
        <v>411</v>
      </c>
      <c r="E186" s="74" t="s">
        <v>142</v>
      </c>
      <c r="F186" s="74" t="s">
        <v>143</v>
      </c>
      <c r="G186" s="81">
        <v>0.11043831750470802</v>
      </c>
      <c r="H186" s="81">
        <v>8572.68</v>
      </c>
      <c r="I186" s="81">
        <v>0</v>
      </c>
      <c r="J186" s="81">
        <v>0</v>
      </c>
      <c r="K186" s="82">
        <f t="shared" si="12"/>
        <v>8572.7904383175046</v>
      </c>
      <c r="L186" s="81">
        <v>0.15322911405711728</v>
      </c>
      <c r="M186" s="81">
        <v>1409.28</v>
      </c>
      <c r="N186" s="81">
        <v>0</v>
      </c>
      <c r="O186" s="81">
        <v>0</v>
      </c>
      <c r="P186" s="82">
        <f t="shared" si="13"/>
        <v>1409.433229114057</v>
      </c>
      <c r="Q186" s="81">
        <v>0.2</v>
      </c>
      <c r="R186" s="81">
        <v>0</v>
      </c>
      <c r="S186" s="81">
        <v>2.94</v>
      </c>
      <c r="T186" s="81">
        <v>0</v>
      </c>
      <c r="U186" s="82">
        <f t="shared" si="14"/>
        <v>3.14</v>
      </c>
      <c r="V186" s="81">
        <v>0.25</v>
      </c>
      <c r="W186" s="81">
        <v>0</v>
      </c>
      <c r="X186" s="81">
        <v>3.62</v>
      </c>
      <c r="Y186" s="82">
        <v>3.87</v>
      </c>
      <c r="Z186" s="81">
        <v>0.31</v>
      </c>
      <c r="AA186" s="81">
        <v>0</v>
      </c>
      <c r="AB186" s="81">
        <v>3.75</v>
      </c>
      <c r="AC186" s="82">
        <v>4.0599999999999996</v>
      </c>
      <c r="AD186" s="81">
        <v>0.4</v>
      </c>
      <c r="AE186" s="81">
        <v>0</v>
      </c>
      <c r="AF186" s="81">
        <v>3.8</v>
      </c>
      <c r="AG186" s="82">
        <v>4.2</v>
      </c>
      <c r="AH186" s="81">
        <v>0.46000000000000008</v>
      </c>
      <c r="AI186" s="81">
        <v>0</v>
      </c>
      <c r="AJ186" s="81">
        <v>3.88</v>
      </c>
      <c r="AK186" s="82">
        <v>4.34</v>
      </c>
      <c r="AM186" s="74" t="str">
        <f t="shared" si="15"/>
        <v>OFT</v>
      </c>
      <c r="AN186" s="74" t="str">
        <f t="shared" si="16"/>
        <v>MRPL</v>
      </c>
      <c r="AO186" s="74" t="str">
        <f t="shared" si="17"/>
        <v>ARA</v>
      </c>
      <c r="AP186" s="82"/>
    </row>
    <row r="187" spans="2:42" x14ac:dyDescent="0.3">
      <c r="B187" s="74" t="s">
        <v>98</v>
      </c>
      <c r="C187" s="74" t="s">
        <v>410</v>
      </c>
      <c r="D187" s="74" t="s">
        <v>411</v>
      </c>
      <c r="E187" s="74" t="s">
        <v>146</v>
      </c>
      <c r="F187" s="74" t="s">
        <v>583</v>
      </c>
      <c r="G187" s="81">
        <v>744000.35665052163</v>
      </c>
      <c r="H187" s="81">
        <v>0</v>
      </c>
      <c r="I187" s="81">
        <v>0</v>
      </c>
      <c r="J187" s="81">
        <v>0</v>
      </c>
      <c r="K187" s="82">
        <f t="shared" si="12"/>
        <v>744000.35665052163</v>
      </c>
      <c r="L187" s="81">
        <v>756665.10253720684</v>
      </c>
      <c r="M187" s="81">
        <v>0</v>
      </c>
      <c r="N187" s="81">
        <v>0</v>
      </c>
      <c r="O187" s="81">
        <v>0</v>
      </c>
      <c r="P187" s="82">
        <f t="shared" si="13"/>
        <v>756665.10253720684</v>
      </c>
      <c r="Q187" s="81">
        <v>777036.76</v>
      </c>
      <c r="R187" s="81">
        <v>0</v>
      </c>
      <c r="S187" s="81">
        <v>0</v>
      </c>
      <c r="T187" s="81">
        <v>0</v>
      </c>
      <c r="U187" s="82">
        <f t="shared" si="14"/>
        <v>777036.76</v>
      </c>
      <c r="V187" s="81">
        <v>774237.41</v>
      </c>
      <c r="W187" s="81">
        <v>0</v>
      </c>
      <c r="X187" s="81">
        <v>0</v>
      </c>
      <c r="Y187" s="82">
        <v>774237.41</v>
      </c>
      <c r="Z187" s="81">
        <v>793209.32</v>
      </c>
      <c r="AA187" s="81">
        <v>0</v>
      </c>
      <c r="AB187" s="81">
        <v>0</v>
      </c>
      <c r="AC187" s="82">
        <v>793209.32</v>
      </c>
      <c r="AD187" s="81">
        <v>808350.41999999993</v>
      </c>
      <c r="AE187" s="81">
        <v>0</v>
      </c>
      <c r="AF187" s="81">
        <v>0</v>
      </c>
      <c r="AG187" s="82">
        <v>808350.41999999993</v>
      </c>
      <c r="AH187" s="81">
        <v>820212.17999999993</v>
      </c>
      <c r="AI187" s="81">
        <v>0</v>
      </c>
      <c r="AJ187" s="81">
        <v>0</v>
      </c>
      <c r="AK187" s="82">
        <v>820212.17999999993</v>
      </c>
      <c r="AM187" s="74" t="str">
        <f t="shared" si="15"/>
        <v/>
      </c>
      <c r="AN187" s="74" t="str">
        <f t="shared" si="16"/>
        <v>MRPL</v>
      </c>
      <c r="AO187" s="74" t="str">
        <f t="shared" si="17"/>
        <v>ARA</v>
      </c>
      <c r="AP187" s="82"/>
    </row>
    <row r="188" spans="2:42" x14ac:dyDescent="0.3">
      <c r="B188" s="74" t="s">
        <v>98</v>
      </c>
      <c r="C188" s="74" t="s">
        <v>410</v>
      </c>
      <c r="D188" s="74" t="s">
        <v>411</v>
      </c>
      <c r="E188" s="74" t="s">
        <v>144</v>
      </c>
      <c r="F188" s="74" t="s">
        <v>145</v>
      </c>
      <c r="G188" s="81">
        <v>201928.18845828791</v>
      </c>
      <c r="H188" s="81">
        <v>608465.81000000006</v>
      </c>
      <c r="I188" s="81">
        <v>0</v>
      </c>
      <c r="J188" s="81">
        <v>0</v>
      </c>
      <c r="K188" s="82">
        <f t="shared" si="12"/>
        <v>810393.99845828791</v>
      </c>
      <c r="L188" s="81">
        <v>269954.55882698187</v>
      </c>
      <c r="M188" s="81">
        <v>634759.73</v>
      </c>
      <c r="N188" s="81">
        <v>0</v>
      </c>
      <c r="O188" s="81">
        <v>0</v>
      </c>
      <c r="P188" s="82">
        <f t="shared" si="13"/>
        <v>904714.28882698179</v>
      </c>
      <c r="Q188" s="81">
        <v>378386.86999999994</v>
      </c>
      <c r="R188" s="81">
        <v>787934.17</v>
      </c>
      <c r="S188" s="81">
        <v>0</v>
      </c>
      <c r="T188" s="81">
        <v>0</v>
      </c>
      <c r="U188" s="82">
        <f t="shared" si="14"/>
        <v>1166321.04</v>
      </c>
      <c r="V188" s="81">
        <v>460482.24999999994</v>
      </c>
      <c r="W188" s="81">
        <v>833202.59</v>
      </c>
      <c r="X188" s="81">
        <v>0</v>
      </c>
      <c r="Y188" s="82">
        <v>1293684.8399999999</v>
      </c>
      <c r="Z188" s="81">
        <v>592945.71999999986</v>
      </c>
      <c r="AA188" s="81">
        <v>761355.76</v>
      </c>
      <c r="AB188" s="81">
        <v>0</v>
      </c>
      <c r="AC188" s="82">
        <v>1354301.48</v>
      </c>
      <c r="AD188" s="81">
        <v>717692.71999999986</v>
      </c>
      <c r="AE188" s="81">
        <v>813674.62</v>
      </c>
      <c r="AF188" s="81">
        <v>0</v>
      </c>
      <c r="AG188" s="82">
        <v>1531367.3399999999</v>
      </c>
      <c r="AH188" s="81">
        <v>832780.20000000019</v>
      </c>
      <c r="AI188" s="81">
        <v>825003.57</v>
      </c>
      <c r="AJ188" s="81">
        <v>0</v>
      </c>
      <c r="AK188" s="82">
        <v>1657783.77</v>
      </c>
      <c r="AM188" s="74" t="str">
        <f t="shared" si="15"/>
        <v>INJ</v>
      </c>
      <c r="AN188" s="74" t="str">
        <f t="shared" si="16"/>
        <v>MRPL</v>
      </c>
      <c r="AO188" s="74" t="str">
        <f t="shared" si="17"/>
        <v>ARA</v>
      </c>
      <c r="AP188" s="82"/>
    </row>
    <row r="189" spans="2:42" x14ac:dyDescent="0.3">
      <c r="B189" s="74" t="s">
        <v>98</v>
      </c>
      <c r="C189" s="74" t="s">
        <v>333</v>
      </c>
      <c r="D189" s="74" t="s">
        <v>412</v>
      </c>
      <c r="E189" s="74" t="s">
        <v>142</v>
      </c>
      <c r="F189" s="74" t="s">
        <v>143</v>
      </c>
      <c r="G189" s="81">
        <v>1016.3963920285113</v>
      </c>
      <c r="H189" s="81">
        <v>2382.11</v>
      </c>
      <c r="I189" s="81">
        <v>18490.7</v>
      </c>
      <c r="J189" s="81">
        <v>0</v>
      </c>
      <c r="K189" s="82">
        <f t="shared" si="12"/>
        <v>21889.206392028511</v>
      </c>
      <c r="L189" s="81">
        <v>1374.3845170864752</v>
      </c>
      <c r="M189" s="81">
        <v>2145.87</v>
      </c>
      <c r="N189" s="81">
        <v>19516.400000000001</v>
      </c>
      <c r="O189" s="81">
        <v>0</v>
      </c>
      <c r="P189" s="82">
        <f t="shared" si="13"/>
        <v>23036.654517086477</v>
      </c>
      <c r="Q189" s="81">
        <v>1859.18</v>
      </c>
      <c r="R189" s="81">
        <v>4272.72</v>
      </c>
      <c r="S189" s="81">
        <v>29205.61</v>
      </c>
      <c r="T189" s="81">
        <v>0</v>
      </c>
      <c r="U189" s="82">
        <f t="shared" si="14"/>
        <v>35337.51</v>
      </c>
      <c r="V189" s="81">
        <v>2081.62</v>
      </c>
      <c r="W189" s="81">
        <v>4518.2</v>
      </c>
      <c r="X189" s="81">
        <v>35974.82</v>
      </c>
      <c r="Y189" s="82">
        <v>42574.64</v>
      </c>
      <c r="Z189" s="81">
        <v>2562.1799999999998</v>
      </c>
      <c r="AA189" s="81">
        <v>4128.59</v>
      </c>
      <c r="AB189" s="81">
        <v>37298.239999999998</v>
      </c>
      <c r="AC189" s="82">
        <v>43989.009999999995</v>
      </c>
      <c r="AD189" s="81">
        <v>3047</v>
      </c>
      <c r="AE189" s="81">
        <v>4412.3</v>
      </c>
      <c r="AF189" s="81">
        <v>37739.910000000003</v>
      </c>
      <c r="AG189" s="82">
        <v>45199.210000000006</v>
      </c>
      <c r="AH189" s="81">
        <v>3680.45</v>
      </c>
      <c r="AI189" s="81">
        <v>4473.74</v>
      </c>
      <c r="AJ189" s="81">
        <v>38542.82</v>
      </c>
      <c r="AK189" s="82">
        <v>46697.01</v>
      </c>
      <c r="AM189" s="74" t="str">
        <f t="shared" si="15"/>
        <v>OFT</v>
      </c>
      <c r="AN189" s="74" t="str">
        <f t="shared" si="16"/>
        <v>MRPL</v>
      </c>
      <c r="AO189" s="74" t="str">
        <f t="shared" si="17"/>
        <v>ARI</v>
      </c>
      <c r="AP189" s="82"/>
    </row>
    <row r="190" spans="2:42" x14ac:dyDescent="0.3">
      <c r="B190" s="74" t="s">
        <v>98</v>
      </c>
      <c r="C190" s="74" t="s">
        <v>333</v>
      </c>
      <c r="D190" s="74" t="s">
        <v>412</v>
      </c>
      <c r="E190" s="74" t="s">
        <v>146</v>
      </c>
      <c r="F190" s="74" t="s">
        <v>583</v>
      </c>
      <c r="G190" s="81">
        <v>733292.66511852841</v>
      </c>
      <c r="H190" s="81">
        <v>0</v>
      </c>
      <c r="I190" s="81">
        <v>0</v>
      </c>
      <c r="J190" s="81">
        <v>0</v>
      </c>
      <c r="K190" s="82">
        <f t="shared" si="12"/>
        <v>733292.66511852841</v>
      </c>
      <c r="L190" s="81">
        <v>744467.93355125433</v>
      </c>
      <c r="M190" s="81">
        <v>0</v>
      </c>
      <c r="N190" s="81">
        <v>0</v>
      </c>
      <c r="O190" s="81">
        <v>0</v>
      </c>
      <c r="P190" s="82">
        <f t="shared" si="13"/>
        <v>744467.93355125433</v>
      </c>
      <c r="Q190" s="81">
        <v>765598.28999999992</v>
      </c>
      <c r="R190" s="81">
        <v>0</v>
      </c>
      <c r="S190" s="81">
        <v>0</v>
      </c>
      <c r="T190" s="81">
        <v>0</v>
      </c>
      <c r="U190" s="82">
        <f t="shared" si="14"/>
        <v>765598.28999999992</v>
      </c>
      <c r="V190" s="81">
        <v>761729.08</v>
      </c>
      <c r="W190" s="81">
        <v>0</v>
      </c>
      <c r="X190" s="81">
        <v>0</v>
      </c>
      <c r="Y190" s="82">
        <v>761729.08</v>
      </c>
      <c r="Z190" s="81">
        <v>778359.50000000012</v>
      </c>
      <c r="AA190" s="81">
        <v>0</v>
      </c>
      <c r="AB190" s="81">
        <v>0</v>
      </c>
      <c r="AC190" s="82">
        <v>778359.50000000012</v>
      </c>
      <c r="AD190" s="81">
        <v>791599.19000000006</v>
      </c>
      <c r="AE190" s="81">
        <v>0</v>
      </c>
      <c r="AF190" s="81">
        <v>0</v>
      </c>
      <c r="AG190" s="82">
        <v>791599.19000000006</v>
      </c>
      <c r="AH190" s="81">
        <v>800050.91</v>
      </c>
      <c r="AI190" s="81">
        <v>0</v>
      </c>
      <c r="AJ190" s="81">
        <v>0</v>
      </c>
      <c r="AK190" s="82">
        <v>800050.91</v>
      </c>
      <c r="AM190" s="74" t="str">
        <f t="shared" si="15"/>
        <v/>
      </c>
      <c r="AN190" s="74" t="str">
        <f t="shared" si="16"/>
        <v>MRPL</v>
      </c>
      <c r="AO190" s="74" t="str">
        <f t="shared" si="17"/>
        <v>ARI</v>
      </c>
      <c r="AP190" s="82"/>
    </row>
    <row r="191" spans="2:42" x14ac:dyDescent="0.3">
      <c r="B191" s="74" t="s">
        <v>98</v>
      </c>
      <c r="C191" s="74" t="s">
        <v>333</v>
      </c>
      <c r="D191" s="74" t="s">
        <v>412</v>
      </c>
      <c r="E191" s="74" t="s">
        <v>144</v>
      </c>
      <c r="F191" s="74" t="s">
        <v>145</v>
      </c>
      <c r="G191" s="81">
        <v>289409.20508006681</v>
      </c>
      <c r="H191" s="81">
        <v>178088.06</v>
      </c>
      <c r="I191" s="81">
        <v>0</v>
      </c>
      <c r="J191" s="81">
        <v>0</v>
      </c>
      <c r="K191" s="82">
        <f t="shared" si="12"/>
        <v>467497.26508006681</v>
      </c>
      <c r="L191" s="81">
        <v>397208.01609373331</v>
      </c>
      <c r="M191" s="81">
        <v>180183.84</v>
      </c>
      <c r="N191" s="81">
        <v>0</v>
      </c>
      <c r="O191" s="81">
        <v>0</v>
      </c>
      <c r="P191" s="82">
        <f t="shared" si="13"/>
        <v>577391.85609373334</v>
      </c>
      <c r="Q191" s="81">
        <v>538968.48</v>
      </c>
      <c r="R191" s="81">
        <v>221506.64</v>
      </c>
      <c r="S191" s="81">
        <v>0</v>
      </c>
      <c r="T191" s="81">
        <v>0</v>
      </c>
      <c r="U191" s="82">
        <f t="shared" si="14"/>
        <v>760475.12</v>
      </c>
      <c r="V191" s="81">
        <v>604193.77</v>
      </c>
      <c r="W191" s="81">
        <v>234232.65</v>
      </c>
      <c r="X191" s="81">
        <v>0</v>
      </c>
      <c r="Y191" s="82">
        <v>838426.42</v>
      </c>
      <c r="Z191" s="81">
        <v>760932.83000000007</v>
      </c>
      <c r="AA191" s="81">
        <v>214034.83</v>
      </c>
      <c r="AB191" s="81">
        <v>0</v>
      </c>
      <c r="AC191" s="82">
        <v>974967.66</v>
      </c>
      <c r="AD191" s="81">
        <v>927929.3</v>
      </c>
      <c r="AE191" s="81">
        <v>228742.88</v>
      </c>
      <c r="AF191" s="81">
        <v>0</v>
      </c>
      <c r="AG191" s="82">
        <v>1156672.1800000002</v>
      </c>
      <c r="AH191" s="81">
        <v>1260825.6700000002</v>
      </c>
      <c r="AI191" s="81">
        <v>231927.71</v>
      </c>
      <c r="AJ191" s="81">
        <v>0</v>
      </c>
      <c r="AK191" s="82">
        <v>1492753.3800000001</v>
      </c>
      <c r="AM191" s="74" t="str">
        <f t="shared" si="15"/>
        <v>INJ</v>
      </c>
      <c r="AN191" s="74" t="str">
        <f t="shared" si="16"/>
        <v>MRPL</v>
      </c>
      <c r="AO191" s="74" t="str">
        <f t="shared" si="17"/>
        <v>ARI</v>
      </c>
      <c r="AP191" s="82"/>
    </row>
    <row r="192" spans="2:42" x14ac:dyDescent="0.3">
      <c r="B192" s="74" t="s">
        <v>98</v>
      </c>
      <c r="C192" s="74" t="s">
        <v>413</v>
      </c>
      <c r="D192" s="74" t="s">
        <v>414</v>
      </c>
      <c r="E192" s="74" t="s">
        <v>142</v>
      </c>
      <c r="F192" s="74" t="s">
        <v>143</v>
      </c>
      <c r="G192" s="81">
        <v>123.13606055869838</v>
      </c>
      <c r="H192" s="81">
        <v>5052.3100000000004</v>
      </c>
      <c r="I192" s="81">
        <v>192059.02</v>
      </c>
      <c r="J192" s="81">
        <v>0</v>
      </c>
      <c r="K192" s="82">
        <f t="shared" si="12"/>
        <v>197234.46606055868</v>
      </c>
      <c r="L192" s="81">
        <v>170.86343362853924</v>
      </c>
      <c r="M192" s="81">
        <v>1259.1500000000001</v>
      </c>
      <c r="N192" s="81">
        <v>221185.84</v>
      </c>
      <c r="O192" s="81">
        <v>0</v>
      </c>
      <c r="P192" s="82">
        <f t="shared" si="13"/>
        <v>222615.85343362854</v>
      </c>
      <c r="Q192" s="81">
        <v>228.45</v>
      </c>
      <c r="R192" s="81">
        <v>4054.33</v>
      </c>
      <c r="S192" s="81">
        <v>270723.63</v>
      </c>
      <c r="T192" s="81">
        <v>0</v>
      </c>
      <c r="U192" s="82">
        <f t="shared" si="14"/>
        <v>275006.41000000003</v>
      </c>
      <c r="V192" s="81">
        <v>278.29000000000002</v>
      </c>
      <c r="W192" s="81">
        <v>4287.26</v>
      </c>
      <c r="X192" s="81">
        <v>333471.33</v>
      </c>
      <c r="Y192" s="82">
        <v>338036.88</v>
      </c>
      <c r="Z192" s="81">
        <v>365.62</v>
      </c>
      <c r="AA192" s="81">
        <v>3917.57</v>
      </c>
      <c r="AB192" s="81">
        <v>345738.88</v>
      </c>
      <c r="AC192" s="82">
        <v>350022.07</v>
      </c>
      <c r="AD192" s="81">
        <v>437.35999999999996</v>
      </c>
      <c r="AE192" s="81">
        <v>4186.78</v>
      </c>
      <c r="AF192" s="81">
        <v>349833.02</v>
      </c>
      <c r="AG192" s="82">
        <v>354457.16000000003</v>
      </c>
      <c r="AH192" s="81">
        <v>516.92999999999995</v>
      </c>
      <c r="AI192" s="81">
        <v>4245.07</v>
      </c>
      <c r="AJ192" s="81">
        <v>357275.6</v>
      </c>
      <c r="AK192" s="82">
        <v>362037.6</v>
      </c>
      <c r="AM192" s="74" t="str">
        <f t="shared" si="15"/>
        <v>OFT</v>
      </c>
      <c r="AN192" s="74" t="str">
        <f t="shared" si="16"/>
        <v>MRPL</v>
      </c>
      <c r="AO192" s="74" t="str">
        <f t="shared" si="17"/>
        <v>ATI</v>
      </c>
      <c r="AP192" s="82"/>
    </row>
    <row r="193" spans="2:42" x14ac:dyDescent="0.3">
      <c r="B193" s="74" t="s">
        <v>98</v>
      </c>
      <c r="C193" s="74" t="s">
        <v>413</v>
      </c>
      <c r="D193" s="74" t="s">
        <v>414</v>
      </c>
      <c r="E193" s="74" t="s">
        <v>146</v>
      </c>
      <c r="F193" s="74" t="s">
        <v>583</v>
      </c>
      <c r="G193" s="81">
        <v>511473.67093875736</v>
      </c>
      <c r="H193" s="81">
        <v>0</v>
      </c>
      <c r="I193" s="81">
        <v>0</v>
      </c>
      <c r="J193" s="81">
        <v>0</v>
      </c>
      <c r="K193" s="82">
        <f t="shared" si="12"/>
        <v>511473.67093875736</v>
      </c>
      <c r="L193" s="81">
        <v>519377.03877156402</v>
      </c>
      <c r="M193" s="81">
        <v>0</v>
      </c>
      <c r="N193" s="81">
        <v>0</v>
      </c>
      <c r="O193" s="81">
        <v>0</v>
      </c>
      <c r="P193" s="82">
        <f t="shared" si="13"/>
        <v>519377.03877156402</v>
      </c>
      <c r="Q193" s="81">
        <v>533958.47000000009</v>
      </c>
      <c r="R193" s="81">
        <v>0</v>
      </c>
      <c r="S193" s="81">
        <v>0</v>
      </c>
      <c r="T193" s="81">
        <v>0</v>
      </c>
      <c r="U193" s="82">
        <f t="shared" si="14"/>
        <v>533958.47000000009</v>
      </c>
      <c r="V193" s="81">
        <v>531316.22000000009</v>
      </c>
      <c r="W193" s="81">
        <v>0</v>
      </c>
      <c r="X193" s="81">
        <v>0</v>
      </c>
      <c r="Y193" s="82">
        <v>531316.22000000009</v>
      </c>
      <c r="Z193" s="81">
        <v>543057.15</v>
      </c>
      <c r="AA193" s="81">
        <v>0</v>
      </c>
      <c r="AB193" s="81">
        <v>0</v>
      </c>
      <c r="AC193" s="82">
        <v>543057.15</v>
      </c>
      <c r="AD193" s="81">
        <v>552399.57999999996</v>
      </c>
      <c r="AE193" s="81">
        <v>0</v>
      </c>
      <c r="AF193" s="81">
        <v>0</v>
      </c>
      <c r="AG193" s="82">
        <v>552399.57999999996</v>
      </c>
      <c r="AH193" s="81">
        <v>558518.36</v>
      </c>
      <c r="AI193" s="81">
        <v>0</v>
      </c>
      <c r="AJ193" s="81">
        <v>0</v>
      </c>
      <c r="AK193" s="82">
        <v>558518.36</v>
      </c>
      <c r="AM193" s="74" t="str">
        <f t="shared" si="15"/>
        <v/>
      </c>
      <c r="AN193" s="74" t="str">
        <f t="shared" si="16"/>
        <v>MRPL</v>
      </c>
      <c r="AO193" s="74" t="str">
        <f t="shared" si="17"/>
        <v>ATI</v>
      </c>
      <c r="AP193" s="82"/>
    </row>
    <row r="194" spans="2:42" x14ac:dyDescent="0.3">
      <c r="B194" s="74" t="s">
        <v>98</v>
      </c>
      <c r="C194" s="74" t="s">
        <v>413</v>
      </c>
      <c r="D194" s="74" t="s">
        <v>414</v>
      </c>
      <c r="E194" s="74" t="s">
        <v>144</v>
      </c>
      <c r="F194" s="74" t="s">
        <v>145</v>
      </c>
      <c r="G194" s="81">
        <v>167397.85918113348</v>
      </c>
      <c r="H194" s="81">
        <v>70165.16</v>
      </c>
      <c r="I194" s="81">
        <v>0</v>
      </c>
      <c r="J194" s="81">
        <v>0</v>
      </c>
      <c r="K194" s="82">
        <f t="shared" si="12"/>
        <v>237563.01918113348</v>
      </c>
      <c r="L194" s="81">
        <v>223791.51554747959</v>
      </c>
      <c r="M194" s="81">
        <v>75807.92</v>
      </c>
      <c r="N194" s="81">
        <v>0</v>
      </c>
      <c r="O194" s="81">
        <v>0</v>
      </c>
      <c r="P194" s="82">
        <f t="shared" si="13"/>
        <v>299599.4355474796</v>
      </c>
      <c r="Q194" s="81">
        <v>313681.58999999997</v>
      </c>
      <c r="R194" s="81">
        <v>91363.520000000004</v>
      </c>
      <c r="S194" s="81">
        <v>0</v>
      </c>
      <c r="T194" s="81">
        <v>0</v>
      </c>
      <c r="U194" s="82">
        <f t="shared" si="14"/>
        <v>405045.11</v>
      </c>
      <c r="V194" s="81">
        <v>381738.40999999992</v>
      </c>
      <c r="W194" s="81">
        <v>96612.54</v>
      </c>
      <c r="X194" s="81">
        <v>0</v>
      </c>
      <c r="Y194" s="82">
        <v>478350.9499999999</v>
      </c>
      <c r="Z194" s="81">
        <v>491550.20999999996</v>
      </c>
      <c r="AA194" s="81">
        <v>88281.67</v>
      </c>
      <c r="AB194" s="81">
        <v>0</v>
      </c>
      <c r="AC194" s="82">
        <v>579831.88</v>
      </c>
      <c r="AD194" s="81">
        <v>594965.08000000007</v>
      </c>
      <c r="AE194" s="81">
        <v>94348.21</v>
      </c>
      <c r="AF194" s="81">
        <v>0</v>
      </c>
      <c r="AG194" s="82">
        <v>689313.29</v>
      </c>
      <c r="AH194" s="81">
        <v>690372.29</v>
      </c>
      <c r="AI194" s="81">
        <v>95661.84</v>
      </c>
      <c r="AJ194" s="81">
        <v>0</v>
      </c>
      <c r="AK194" s="82">
        <v>786034.13</v>
      </c>
      <c r="AM194" s="74" t="str">
        <f t="shared" si="15"/>
        <v>INJ</v>
      </c>
      <c r="AN194" s="74" t="str">
        <f t="shared" si="16"/>
        <v>MRPL</v>
      </c>
      <c r="AO194" s="74" t="str">
        <f t="shared" si="17"/>
        <v>ATI</v>
      </c>
      <c r="AP194" s="82"/>
    </row>
    <row r="195" spans="2:42" x14ac:dyDescent="0.3">
      <c r="B195" s="74" t="s">
        <v>98</v>
      </c>
      <c r="C195" s="74" t="s">
        <v>415</v>
      </c>
      <c r="D195" s="74" t="s">
        <v>416</v>
      </c>
      <c r="E195" s="74" t="s">
        <v>146</v>
      </c>
      <c r="F195" s="74" t="s">
        <v>583</v>
      </c>
      <c r="G195" s="81">
        <v>299023.14718568046</v>
      </c>
      <c r="H195" s="81">
        <v>0</v>
      </c>
      <c r="I195" s="81">
        <v>0</v>
      </c>
      <c r="J195" s="81">
        <v>0</v>
      </c>
      <c r="K195" s="82">
        <f t="shared" si="12"/>
        <v>299023.14718568046</v>
      </c>
      <c r="L195" s="81">
        <v>303262.06327195343</v>
      </c>
      <c r="M195" s="81">
        <v>0</v>
      </c>
      <c r="N195" s="81">
        <v>0</v>
      </c>
      <c r="O195" s="81">
        <v>0</v>
      </c>
      <c r="P195" s="82">
        <f t="shared" si="13"/>
        <v>303262.06327195343</v>
      </c>
      <c r="Q195" s="81">
        <v>312231.67</v>
      </c>
      <c r="R195" s="81">
        <v>0</v>
      </c>
      <c r="S195" s="81">
        <v>0</v>
      </c>
      <c r="T195" s="81">
        <v>0</v>
      </c>
      <c r="U195" s="82">
        <f t="shared" si="14"/>
        <v>312231.67</v>
      </c>
      <c r="V195" s="81">
        <v>310454.38999999996</v>
      </c>
      <c r="W195" s="81">
        <v>0</v>
      </c>
      <c r="X195" s="81">
        <v>0</v>
      </c>
      <c r="Y195" s="82">
        <v>310454.38999999996</v>
      </c>
      <c r="Z195" s="81">
        <v>316772.71999999997</v>
      </c>
      <c r="AA195" s="81">
        <v>0</v>
      </c>
      <c r="AB195" s="81">
        <v>0</v>
      </c>
      <c r="AC195" s="82">
        <v>316772.71999999997</v>
      </c>
      <c r="AD195" s="81">
        <v>321817.16000000003</v>
      </c>
      <c r="AE195" s="81">
        <v>0</v>
      </c>
      <c r="AF195" s="81">
        <v>0</v>
      </c>
      <c r="AG195" s="82">
        <v>321817.16000000003</v>
      </c>
      <c r="AH195" s="81">
        <v>324571.71000000002</v>
      </c>
      <c r="AI195" s="81">
        <v>0</v>
      </c>
      <c r="AJ195" s="81">
        <v>0</v>
      </c>
      <c r="AK195" s="82">
        <v>324571.71000000002</v>
      </c>
      <c r="AM195" s="74" t="str">
        <f t="shared" si="15"/>
        <v/>
      </c>
      <c r="AN195" s="74" t="str">
        <f t="shared" si="16"/>
        <v>MRPL</v>
      </c>
      <c r="AO195" s="74" t="str">
        <f t="shared" si="17"/>
        <v>KPO</v>
      </c>
      <c r="AP195" s="82"/>
    </row>
    <row r="196" spans="2:42" x14ac:dyDescent="0.3">
      <c r="B196" s="74" t="s">
        <v>98</v>
      </c>
      <c r="C196" s="74" t="s">
        <v>415</v>
      </c>
      <c r="D196" s="74" t="s">
        <v>416</v>
      </c>
      <c r="E196" s="74" t="s">
        <v>144</v>
      </c>
      <c r="F196" s="74" t="s">
        <v>145</v>
      </c>
      <c r="G196" s="81">
        <v>252592.62801250274</v>
      </c>
      <c r="H196" s="81">
        <v>55989.15</v>
      </c>
      <c r="I196" s="81">
        <v>0</v>
      </c>
      <c r="J196" s="81">
        <v>0</v>
      </c>
      <c r="K196" s="82">
        <f t="shared" si="12"/>
        <v>308581.77801250276</v>
      </c>
      <c r="L196" s="81">
        <v>337910.09007842338</v>
      </c>
      <c r="M196" s="81">
        <v>57369.08</v>
      </c>
      <c r="N196" s="81">
        <v>0</v>
      </c>
      <c r="O196" s="81">
        <v>0</v>
      </c>
      <c r="P196" s="82">
        <f t="shared" si="13"/>
        <v>395279.1700784234</v>
      </c>
      <c r="Q196" s="81">
        <v>458308.71</v>
      </c>
      <c r="R196" s="81">
        <v>71013.41</v>
      </c>
      <c r="S196" s="81">
        <v>0</v>
      </c>
      <c r="T196" s="81">
        <v>0</v>
      </c>
      <c r="U196" s="82">
        <f t="shared" si="14"/>
        <v>529322.12</v>
      </c>
      <c r="V196" s="81">
        <v>486304.59</v>
      </c>
      <c r="W196" s="81">
        <v>75093.27</v>
      </c>
      <c r="X196" s="81">
        <v>0</v>
      </c>
      <c r="Y196" s="82">
        <v>561397.86</v>
      </c>
      <c r="Z196" s="81">
        <v>563084.23</v>
      </c>
      <c r="AA196" s="81">
        <v>68618</v>
      </c>
      <c r="AB196" s="81">
        <v>0</v>
      </c>
      <c r="AC196" s="82">
        <v>631702.23</v>
      </c>
      <c r="AD196" s="81">
        <v>655311.75</v>
      </c>
      <c r="AE196" s="81">
        <v>73333.3</v>
      </c>
      <c r="AF196" s="81">
        <v>0</v>
      </c>
      <c r="AG196" s="82">
        <v>728645.05</v>
      </c>
      <c r="AH196" s="81">
        <v>742389.99</v>
      </c>
      <c r="AI196" s="81">
        <v>74354.33</v>
      </c>
      <c r="AJ196" s="81">
        <v>0</v>
      </c>
      <c r="AK196" s="82">
        <v>816744.32</v>
      </c>
      <c r="AM196" s="74" t="str">
        <f t="shared" si="15"/>
        <v>INJ</v>
      </c>
      <c r="AN196" s="74" t="str">
        <f t="shared" si="16"/>
        <v>MRPL</v>
      </c>
      <c r="AO196" s="74" t="str">
        <f t="shared" si="17"/>
        <v>KPO</v>
      </c>
      <c r="AP196" s="82"/>
    </row>
    <row r="197" spans="2:42" x14ac:dyDescent="0.3">
      <c r="B197" s="74" t="s">
        <v>98</v>
      </c>
      <c r="C197" s="74" t="s">
        <v>417</v>
      </c>
      <c r="D197" s="74" t="s">
        <v>418</v>
      </c>
      <c r="E197" s="74" t="s">
        <v>142</v>
      </c>
      <c r="F197" s="74" t="s">
        <v>143</v>
      </c>
      <c r="G197" s="81">
        <v>115.81963920991075</v>
      </c>
      <c r="H197" s="81">
        <v>11065.88</v>
      </c>
      <c r="I197" s="81">
        <v>1918.85</v>
      </c>
      <c r="J197" s="81">
        <v>0</v>
      </c>
      <c r="K197" s="82">
        <f t="shared" si="12"/>
        <v>13100.54963920991</v>
      </c>
      <c r="L197" s="81">
        <v>160.71284537981802</v>
      </c>
      <c r="M197" s="81">
        <v>9534.57</v>
      </c>
      <c r="N197" s="81">
        <v>3794.86</v>
      </c>
      <c r="O197" s="81">
        <v>0</v>
      </c>
      <c r="P197" s="82">
        <f t="shared" si="13"/>
        <v>13490.142845379818</v>
      </c>
      <c r="Q197" s="81">
        <v>214.86999999999998</v>
      </c>
      <c r="R197" s="81">
        <v>13995.51</v>
      </c>
      <c r="S197" s="81">
        <v>6321.76</v>
      </c>
      <c r="T197" s="81">
        <v>0</v>
      </c>
      <c r="U197" s="82">
        <f t="shared" si="14"/>
        <v>20532.14</v>
      </c>
      <c r="V197" s="81">
        <v>261.77</v>
      </c>
      <c r="W197" s="81">
        <v>14799.58</v>
      </c>
      <c r="X197" s="81">
        <v>7787</v>
      </c>
      <c r="Y197" s="82">
        <v>22848.35</v>
      </c>
      <c r="Z197" s="81">
        <v>343.90000000000003</v>
      </c>
      <c r="AA197" s="81">
        <v>13523.42</v>
      </c>
      <c r="AB197" s="81">
        <v>8073.47</v>
      </c>
      <c r="AC197" s="82">
        <v>21940.79</v>
      </c>
      <c r="AD197" s="81">
        <v>411.39</v>
      </c>
      <c r="AE197" s="81">
        <v>14452.72</v>
      </c>
      <c r="AF197" s="81">
        <v>8169.07</v>
      </c>
      <c r="AG197" s="82">
        <v>23033.18</v>
      </c>
      <c r="AH197" s="81">
        <v>486.22</v>
      </c>
      <c r="AI197" s="81">
        <v>14653.95</v>
      </c>
      <c r="AJ197" s="81">
        <v>8342.86</v>
      </c>
      <c r="AK197" s="82">
        <v>23483.03</v>
      </c>
      <c r="AM197" s="74" t="str">
        <f t="shared" si="15"/>
        <v>OFT</v>
      </c>
      <c r="AN197" s="74" t="str">
        <f t="shared" si="16"/>
        <v>MRPL</v>
      </c>
      <c r="AO197" s="74" t="str">
        <f t="shared" si="17"/>
        <v>MTI</v>
      </c>
      <c r="AP197" s="82"/>
    </row>
    <row r="198" spans="2:42" x14ac:dyDescent="0.3">
      <c r="B198" s="74" t="s">
        <v>98</v>
      </c>
      <c r="C198" s="74" t="s">
        <v>417</v>
      </c>
      <c r="D198" s="74" t="s">
        <v>418</v>
      </c>
      <c r="E198" s="74" t="s">
        <v>146</v>
      </c>
      <c r="F198" s="74" t="s">
        <v>583</v>
      </c>
      <c r="G198" s="81">
        <v>1306104.4688141169</v>
      </c>
      <c r="H198" s="81">
        <v>0</v>
      </c>
      <c r="I198" s="81">
        <v>0</v>
      </c>
      <c r="J198" s="81">
        <v>0</v>
      </c>
      <c r="K198" s="82">
        <f t="shared" si="12"/>
        <v>1306104.4688141169</v>
      </c>
      <c r="L198" s="81">
        <v>1324624.5108845825</v>
      </c>
      <c r="M198" s="81">
        <v>0</v>
      </c>
      <c r="N198" s="81">
        <v>0</v>
      </c>
      <c r="O198" s="81">
        <v>0</v>
      </c>
      <c r="P198" s="82">
        <f t="shared" si="13"/>
        <v>1324624.5108845825</v>
      </c>
      <c r="Q198" s="81">
        <v>1363700.46</v>
      </c>
      <c r="R198" s="81">
        <v>0</v>
      </c>
      <c r="S198" s="81">
        <v>0</v>
      </c>
      <c r="T198" s="81">
        <v>0</v>
      </c>
      <c r="U198" s="82">
        <f t="shared" si="14"/>
        <v>1363700.46</v>
      </c>
      <c r="V198" s="81">
        <v>1355877.8099999998</v>
      </c>
      <c r="W198" s="81">
        <v>0</v>
      </c>
      <c r="X198" s="81">
        <v>0</v>
      </c>
      <c r="Y198" s="82">
        <v>1355877.8099999998</v>
      </c>
      <c r="Z198" s="81">
        <v>1383441.54</v>
      </c>
      <c r="AA198" s="81">
        <v>0</v>
      </c>
      <c r="AB198" s="81">
        <v>0</v>
      </c>
      <c r="AC198" s="82">
        <v>1383441.54</v>
      </c>
      <c r="AD198" s="81">
        <v>1405429.33</v>
      </c>
      <c r="AE198" s="81">
        <v>0</v>
      </c>
      <c r="AF198" s="81">
        <v>0</v>
      </c>
      <c r="AG198" s="82">
        <v>1405429.33</v>
      </c>
      <c r="AH198" s="81">
        <v>1417387.71</v>
      </c>
      <c r="AI198" s="81">
        <v>0</v>
      </c>
      <c r="AJ198" s="81">
        <v>0</v>
      </c>
      <c r="AK198" s="82">
        <v>1417387.71</v>
      </c>
      <c r="AM198" s="74" t="str">
        <f t="shared" si="15"/>
        <v/>
      </c>
      <c r="AN198" s="74" t="str">
        <f t="shared" si="16"/>
        <v>MRPL</v>
      </c>
      <c r="AO198" s="74" t="str">
        <f t="shared" si="17"/>
        <v>MTI</v>
      </c>
      <c r="AP198" s="82"/>
    </row>
    <row r="199" spans="2:42" x14ac:dyDescent="0.3">
      <c r="B199" s="74" t="s">
        <v>98</v>
      </c>
      <c r="C199" s="74" t="s">
        <v>417</v>
      </c>
      <c r="D199" s="74" t="s">
        <v>418</v>
      </c>
      <c r="E199" s="74" t="s">
        <v>144</v>
      </c>
      <c r="F199" s="74" t="s">
        <v>145</v>
      </c>
      <c r="G199" s="81">
        <v>521962.89975423488</v>
      </c>
      <c r="H199" s="81">
        <v>1362796.34</v>
      </c>
      <c r="I199" s="81">
        <v>0</v>
      </c>
      <c r="J199" s="81">
        <v>0</v>
      </c>
      <c r="K199" s="82">
        <f t="shared" si="12"/>
        <v>1884759.2397542349</v>
      </c>
      <c r="L199" s="81">
        <v>697803.83545231703</v>
      </c>
      <c r="M199" s="81">
        <v>1398448.55</v>
      </c>
      <c r="N199" s="81">
        <v>0</v>
      </c>
      <c r="O199" s="81">
        <v>0</v>
      </c>
      <c r="P199" s="82">
        <f t="shared" si="13"/>
        <v>2096252.3854523171</v>
      </c>
      <c r="Q199" s="81">
        <v>978089.84999999974</v>
      </c>
      <c r="R199" s="81">
        <v>1711145.19</v>
      </c>
      <c r="S199" s="81">
        <v>0</v>
      </c>
      <c r="T199" s="81">
        <v>0</v>
      </c>
      <c r="U199" s="82">
        <f t="shared" si="14"/>
        <v>2689235.0399999996</v>
      </c>
      <c r="V199" s="81">
        <v>1190297.7200000002</v>
      </c>
      <c r="W199" s="81">
        <v>1809453.96</v>
      </c>
      <c r="X199" s="81">
        <v>0</v>
      </c>
      <c r="Y199" s="82">
        <v>2999751.68</v>
      </c>
      <c r="Z199" s="81">
        <v>1532701.64</v>
      </c>
      <c r="AA199" s="81">
        <v>1653425.24</v>
      </c>
      <c r="AB199" s="81">
        <v>0</v>
      </c>
      <c r="AC199" s="82">
        <v>3186126.88</v>
      </c>
      <c r="AD199" s="81">
        <v>1855159.32</v>
      </c>
      <c r="AE199" s="81">
        <v>1767045.36</v>
      </c>
      <c r="AF199" s="81">
        <v>0</v>
      </c>
      <c r="AG199" s="82">
        <v>3622204.68</v>
      </c>
      <c r="AH199" s="81">
        <v>2152648.3000000003</v>
      </c>
      <c r="AI199" s="81">
        <v>1791648.26</v>
      </c>
      <c r="AJ199" s="81">
        <v>0</v>
      </c>
      <c r="AK199" s="82">
        <v>3944296.5600000005</v>
      </c>
      <c r="AM199" s="74" t="str">
        <f t="shared" si="15"/>
        <v>INJ</v>
      </c>
      <c r="AN199" s="74" t="str">
        <f t="shared" si="16"/>
        <v>MRPL</v>
      </c>
      <c r="AO199" s="74" t="str">
        <f t="shared" si="17"/>
        <v>MTI</v>
      </c>
      <c r="AP199" s="82"/>
    </row>
    <row r="200" spans="2:42" x14ac:dyDescent="0.3">
      <c r="B200" s="74" t="s">
        <v>98</v>
      </c>
      <c r="C200" s="74" t="s">
        <v>419</v>
      </c>
      <c r="D200" s="74" t="s">
        <v>420</v>
      </c>
      <c r="E200" s="74" t="s">
        <v>142</v>
      </c>
      <c r="F200" s="74" t="s">
        <v>143</v>
      </c>
      <c r="G200" s="81">
        <v>135.89121317214878</v>
      </c>
      <c r="H200" s="81">
        <v>1091.33</v>
      </c>
      <c r="I200" s="81">
        <v>5233.22</v>
      </c>
      <c r="J200" s="81">
        <v>0</v>
      </c>
      <c r="K200" s="82">
        <f t="shared" ref="K200:K263" si="18">SUM(G200:J200)</f>
        <v>6460.4412131721492</v>
      </c>
      <c r="L200" s="81">
        <v>188.5636528585971</v>
      </c>
      <c r="M200" s="81">
        <v>1047.81</v>
      </c>
      <c r="N200" s="81">
        <v>5601.93</v>
      </c>
      <c r="O200" s="81">
        <v>0</v>
      </c>
      <c r="P200" s="82">
        <f t="shared" ref="P200:P263" si="19">SUM(L200:O200)</f>
        <v>6838.3036528585972</v>
      </c>
      <c r="Q200" s="81">
        <v>252.11999999999998</v>
      </c>
      <c r="R200" s="81">
        <v>1330.63</v>
      </c>
      <c r="S200" s="81">
        <v>6371.75</v>
      </c>
      <c r="T200" s="81">
        <v>0</v>
      </c>
      <c r="U200" s="82">
        <f t="shared" ref="U200:U263" si="20">SUM(Q200:T200)</f>
        <v>7954.5</v>
      </c>
      <c r="V200" s="81">
        <v>307.12</v>
      </c>
      <c r="W200" s="81">
        <v>1407.08</v>
      </c>
      <c r="X200" s="81">
        <v>7848.58</v>
      </c>
      <c r="Y200" s="82">
        <v>9562.7799999999988</v>
      </c>
      <c r="Z200" s="81">
        <v>403.50999999999993</v>
      </c>
      <c r="AA200" s="81">
        <v>1285.75</v>
      </c>
      <c r="AB200" s="81">
        <v>8137.31</v>
      </c>
      <c r="AC200" s="82">
        <v>9826.57</v>
      </c>
      <c r="AD200" s="81">
        <v>482.68</v>
      </c>
      <c r="AE200" s="81">
        <v>1374.1</v>
      </c>
      <c r="AF200" s="81">
        <v>8233.67</v>
      </c>
      <c r="AG200" s="82">
        <v>10090.450000000001</v>
      </c>
      <c r="AH200" s="81">
        <v>570.4799999999999</v>
      </c>
      <c r="AI200" s="81">
        <v>1393.23</v>
      </c>
      <c r="AJ200" s="81">
        <v>8408.84</v>
      </c>
      <c r="AK200" s="82">
        <v>10372.549999999999</v>
      </c>
      <c r="AM200" s="74" t="str">
        <f t="shared" ref="AM200:AM263" si="21">IF(F200="GXP","OFT",IF(F200="GIP","INJ",""))</f>
        <v>OFT</v>
      </c>
      <c r="AN200" s="74" t="str">
        <f t="shared" ref="AN200:AN263" si="22">LEFT(D200,4)</f>
        <v>MRPL</v>
      </c>
      <c r="AO200" s="74" t="str">
        <f t="shared" ref="AO200:AO263" si="23">IF(LEN(D200)=4,"All locations",MID(D200,5,20))</f>
        <v>OHK</v>
      </c>
      <c r="AP200" s="82"/>
    </row>
    <row r="201" spans="2:42" x14ac:dyDescent="0.3">
      <c r="B201" s="74" t="s">
        <v>98</v>
      </c>
      <c r="C201" s="74" t="s">
        <v>419</v>
      </c>
      <c r="D201" s="74" t="s">
        <v>420</v>
      </c>
      <c r="E201" s="74" t="s">
        <v>146</v>
      </c>
      <c r="F201" s="74" t="s">
        <v>583</v>
      </c>
      <c r="G201" s="81">
        <v>1031848.4492090279</v>
      </c>
      <c r="H201" s="81">
        <v>0</v>
      </c>
      <c r="I201" s="81">
        <v>0</v>
      </c>
      <c r="J201" s="81">
        <v>0</v>
      </c>
      <c r="K201" s="82">
        <f t="shared" si="18"/>
        <v>1031848.4492090279</v>
      </c>
      <c r="L201" s="81">
        <v>1049305.405744476</v>
      </c>
      <c r="M201" s="81">
        <v>0</v>
      </c>
      <c r="N201" s="81">
        <v>0</v>
      </c>
      <c r="O201" s="81">
        <v>0</v>
      </c>
      <c r="P201" s="82">
        <f t="shared" si="19"/>
        <v>1049305.405744476</v>
      </c>
      <c r="Q201" s="81">
        <v>1077403.29</v>
      </c>
      <c r="R201" s="81">
        <v>0</v>
      </c>
      <c r="S201" s="81">
        <v>0</v>
      </c>
      <c r="T201" s="81">
        <v>0</v>
      </c>
      <c r="U201" s="82">
        <f t="shared" si="20"/>
        <v>1077403.29</v>
      </c>
      <c r="V201" s="81">
        <v>1073291.44</v>
      </c>
      <c r="W201" s="81">
        <v>0</v>
      </c>
      <c r="X201" s="81">
        <v>0</v>
      </c>
      <c r="Y201" s="82">
        <v>1073291.44</v>
      </c>
      <c r="Z201" s="81">
        <v>1099328.2599999998</v>
      </c>
      <c r="AA201" s="81">
        <v>0</v>
      </c>
      <c r="AB201" s="81">
        <v>0</v>
      </c>
      <c r="AC201" s="82">
        <v>1099328.2599999998</v>
      </c>
      <c r="AD201" s="81">
        <v>1120069.95</v>
      </c>
      <c r="AE201" s="81">
        <v>0</v>
      </c>
      <c r="AF201" s="81">
        <v>0</v>
      </c>
      <c r="AG201" s="82">
        <v>1120069.95</v>
      </c>
      <c r="AH201" s="81">
        <v>1136074.1600000001</v>
      </c>
      <c r="AI201" s="81">
        <v>0</v>
      </c>
      <c r="AJ201" s="81">
        <v>0</v>
      </c>
      <c r="AK201" s="82">
        <v>1136074.1600000001</v>
      </c>
      <c r="AM201" s="74" t="str">
        <f t="shared" si="21"/>
        <v/>
      </c>
      <c r="AN201" s="74" t="str">
        <f t="shared" si="22"/>
        <v>MRPL</v>
      </c>
      <c r="AO201" s="74" t="str">
        <f t="shared" si="23"/>
        <v>OHK</v>
      </c>
      <c r="AP201" s="82"/>
    </row>
    <row r="202" spans="2:42" x14ac:dyDescent="0.3">
      <c r="B202" s="74" t="s">
        <v>98</v>
      </c>
      <c r="C202" s="74" t="s">
        <v>419</v>
      </c>
      <c r="D202" s="74" t="s">
        <v>420</v>
      </c>
      <c r="E202" s="74" t="s">
        <v>144</v>
      </c>
      <c r="F202" s="74" t="s">
        <v>145</v>
      </c>
      <c r="G202" s="81">
        <v>243654.78529685305</v>
      </c>
      <c r="H202" s="81">
        <v>84679.72</v>
      </c>
      <c r="I202" s="81">
        <v>0</v>
      </c>
      <c r="J202" s="81">
        <v>0</v>
      </c>
      <c r="K202" s="82">
        <f t="shared" si="18"/>
        <v>328334.50529685302</v>
      </c>
      <c r="L202" s="81">
        <v>325738.17720487836</v>
      </c>
      <c r="M202" s="81">
        <v>87035.36</v>
      </c>
      <c r="N202" s="81">
        <v>0</v>
      </c>
      <c r="O202" s="81">
        <v>0</v>
      </c>
      <c r="P202" s="82">
        <f t="shared" si="19"/>
        <v>412773.53720487835</v>
      </c>
      <c r="Q202" s="81">
        <v>456577.04999999993</v>
      </c>
      <c r="R202" s="81">
        <v>107753.36</v>
      </c>
      <c r="S202" s="81">
        <v>0</v>
      </c>
      <c r="T202" s="81">
        <v>0</v>
      </c>
      <c r="U202" s="82">
        <f t="shared" si="20"/>
        <v>564330.40999999992</v>
      </c>
      <c r="V202" s="81">
        <v>555636.65000000014</v>
      </c>
      <c r="W202" s="81">
        <v>113944.01</v>
      </c>
      <c r="X202" s="81">
        <v>0</v>
      </c>
      <c r="Y202" s="82">
        <v>669580.66000000015</v>
      </c>
      <c r="Z202" s="81">
        <v>715472.48999999987</v>
      </c>
      <c r="AA202" s="81">
        <v>104118.65</v>
      </c>
      <c r="AB202" s="81">
        <v>0</v>
      </c>
      <c r="AC202" s="82">
        <v>819591.1399999999</v>
      </c>
      <c r="AD202" s="81">
        <v>865997.2699999999</v>
      </c>
      <c r="AE202" s="81">
        <v>111273.48</v>
      </c>
      <c r="AF202" s="81">
        <v>0</v>
      </c>
      <c r="AG202" s="82">
        <v>977270.74999999988</v>
      </c>
      <c r="AH202" s="81">
        <v>1004866.54</v>
      </c>
      <c r="AI202" s="81">
        <v>112822.76</v>
      </c>
      <c r="AJ202" s="81">
        <v>0</v>
      </c>
      <c r="AK202" s="82">
        <v>1117689.3</v>
      </c>
      <c r="AM202" s="74" t="str">
        <f t="shared" si="21"/>
        <v>INJ</v>
      </c>
      <c r="AN202" s="74" t="str">
        <f t="shared" si="22"/>
        <v>MRPL</v>
      </c>
      <c r="AO202" s="74" t="str">
        <f t="shared" si="23"/>
        <v>OHK</v>
      </c>
      <c r="AP202" s="82"/>
    </row>
    <row r="203" spans="2:42" x14ac:dyDescent="0.3">
      <c r="B203" s="74" t="s">
        <v>98</v>
      </c>
      <c r="C203" s="74" t="s">
        <v>257</v>
      </c>
      <c r="D203" s="74" t="s">
        <v>586</v>
      </c>
      <c r="E203" s="74" t="s">
        <v>142</v>
      </c>
      <c r="F203" s="74" t="s">
        <v>143</v>
      </c>
      <c r="G203" s="81">
        <v>0</v>
      </c>
      <c r="H203" s="81">
        <v>0</v>
      </c>
      <c r="I203" s="81">
        <v>0</v>
      </c>
      <c r="J203" s="81">
        <v>0</v>
      </c>
      <c r="K203" s="82">
        <f t="shared" si="18"/>
        <v>0</v>
      </c>
      <c r="L203" s="81">
        <v>0</v>
      </c>
      <c r="M203" s="81">
        <v>0</v>
      </c>
      <c r="N203" s="81">
        <v>0</v>
      </c>
      <c r="O203" s="81">
        <v>0</v>
      </c>
      <c r="P203" s="82">
        <f t="shared" si="19"/>
        <v>0</v>
      </c>
      <c r="Q203" s="81">
        <v>2732.3400000000006</v>
      </c>
      <c r="R203" s="81">
        <v>0</v>
      </c>
      <c r="S203" s="81">
        <v>0</v>
      </c>
      <c r="T203" s="81">
        <v>0</v>
      </c>
      <c r="U203" s="82">
        <f t="shared" si="20"/>
        <v>2732.3400000000006</v>
      </c>
      <c r="V203" s="81">
        <v>3408.7400000000002</v>
      </c>
      <c r="W203" s="81">
        <v>0</v>
      </c>
      <c r="X203" s="81">
        <v>0</v>
      </c>
      <c r="Y203" s="82">
        <v>3408.7400000000002</v>
      </c>
      <c r="Z203" s="81">
        <v>4442.92</v>
      </c>
      <c r="AA203" s="81">
        <v>0</v>
      </c>
      <c r="AB203" s="81">
        <v>0</v>
      </c>
      <c r="AC203" s="82">
        <v>4442.92</v>
      </c>
      <c r="AD203" s="81">
        <v>5620.83</v>
      </c>
      <c r="AE203" s="81">
        <v>0</v>
      </c>
      <c r="AF203" s="81">
        <v>0</v>
      </c>
      <c r="AG203" s="82">
        <v>5620.83</v>
      </c>
      <c r="AH203" s="81">
        <v>6669.1100000000006</v>
      </c>
      <c r="AI203" s="81">
        <v>0</v>
      </c>
      <c r="AJ203" s="81">
        <v>0</v>
      </c>
      <c r="AK203" s="82">
        <v>6669.1100000000006</v>
      </c>
      <c r="AM203" s="74" t="str">
        <f t="shared" si="21"/>
        <v>OFT</v>
      </c>
      <c r="AN203" s="74" t="str">
        <f t="shared" si="22"/>
        <v>MRPL</v>
      </c>
      <c r="AO203" s="74" t="str">
        <f t="shared" si="23"/>
        <v>SWN</v>
      </c>
      <c r="AP203" s="82"/>
    </row>
    <row r="204" spans="2:42" x14ac:dyDescent="0.3">
      <c r="B204" s="74" t="s">
        <v>98</v>
      </c>
      <c r="C204" s="74" t="s">
        <v>257</v>
      </c>
      <c r="D204" s="74" t="s">
        <v>586</v>
      </c>
      <c r="E204" s="74" t="s">
        <v>146</v>
      </c>
      <c r="F204" s="74" t="s">
        <v>583</v>
      </c>
      <c r="G204" s="81">
        <v>0</v>
      </c>
      <c r="H204" s="81">
        <v>0</v>
      </c>
      <c r="I204" s="81">
        <v>0</v>
      </c>
      <c r="J204" s="81">
        <v>0</v>
      </c>
      <c r="K204" s="82">
        <f t="shared" si="18"/>
        <v>0</v>
      </c>
      <c r="L204" s="81">
        <v>0</v>
      </c>
      <c r="M204" s="81">
        <v>0</v>
      </c>
      <c r="N204" s="81">
        <v>0</v>
      </c>
      <c r="O204" s="81">
        <v>0</v>
      </c>
      <c r="P204" s="82">
        <f t="shared" si="19"/>
        <v>0</v>
      </c>
      <c r="Q204" s="81">
        <v>347.24</v>
      </c>
      <c r="R204" s="81">
        <v>0</v>
      </c>
      <c r="S204" s="81">
        <v>0</v>
      </c>
      <c r="T204" s="81">
        <v>0</v>
      </c>
      <c r="U204" s="82">
        <f t="shared" si="20"/>
        <v>347.24</v>
      </c>
      <c r="V204" s="81">
        <v>424.62</v>
      </c>
      <c r="W204" s="81">
        <v>0</v>
      </c>
      <c r="X204" s="81">
        <v>0</v>
      </c>
      <c r="Y204" s="82">
        <v>424.62</v>
      </c>
      <c r="Z204" s="81">
        <v>497.66</v>
      </c>
      <c r="AA204" s="81">
        <v>0</v>
      </c>
      <c r="AB204" s="81">
        <v>0</v>
      </c>
      <c r="AC204" s="82">
        <v>497.66</v>
      </c>
      <c r="AD204" s="81">
        <v>522.91999999999996</v>
      </c>
      <c r="AE204" s="81">
        <v>0</v>
      </c>
      <c r="AF204" s="81">
        <v>0</v>
      </c>
      <c r="AG204" s="82">
        <v>522.91999999999996</v>
      </c>
      <c r="AH204" s="81">
        <v>540.46</v>
      </c>
      <c r="AI204" s="81">
        <v>0</v>
      </c>
      <c r="AJ204" s="81">
        <v>0</v>
      </c>
      <c r="AK204" s="82">
        <v>540.46</v>
      </c>
      <c r="AM204" s="74" t="str">
        <f t="shared" si="21"/>
        <v/>
      </c>
      <c r="AN204" s="74" t="str">
        <f t="shared" si="22"/>
        <v>MRPL</v>
      </c>
      <c r="AO204" s="74" t="str">
        <f t="shared" si="23"/>
        <v>SWN</v>
      </c>
      <c r="AP204" s="82"/>
    </row>
    <row r="205" spans="2:42" x14ac:dyDescent="0.3">
      <c r="B205" s="74" t="s">
        <v>98</v>
      </c>
      <c r="C205" s="74" t="s">
        <v>257</v>
      </c>
      <c r="D205" s="74" t="s">
        <v>586</v>
      </c>
      <c r="E205" s="74" t="s">
        <v>144</v>
      </c>
      <c r="F205" s="74" t="s">
        <v>145</v>
      </c>
      <c r="G205" s="81">
        <v>0</v>
      </c>
      <c r="H205" s="81">
        <v>0</v>
      </c>
      <c r="I205" s="81">
        <v>0</v>
      </c>
      <c r="J205" s="81">
        <v>0</v>
      </c>
      <c r="K205" s="82">
        <f t="shared" si="18"/>
        <v>0</v>
      </c>
      <c r="L205" s="81">
        <v>0</v>
      </c>
      <c r="M205" s="81">
        <v>0</v>
      </c>
      <c r="N205" s="81">
        <v>0</v>
      </c>
      <c r="O205" s="81">
        <v>0</v>
      </c>
      <c r="P205" s="82">
        <f t="shared" si="19"/>
        <v>0</v>
      </c>
      <c r="Q205" s="81">
        <v>387.27000000000004</v>
      </c>
      <c r="R205" s="81">
        <v>0</v>
      </c>
      <c r="S205" s="81">
        <v>0</v>
      </c>
      <c r="T205" s="81">
        <v>0</v>
      </c>
      <c r="U205" s="82">
        <f t="shared" si="20"/>
        <v>387.27000000000004</v>
      </c>
      <c r="V205" s="81">
        <v>482.60999999999996</v>
      </c>
      <c r="W205" s="81">
        <v>0</v>
      </c>
      <c r="X205" s="81">
        <v>0</v>
      </c>
      <c r="Y205" s="82">
        <v>482.60999999999996</v>
      </c>
      <c r="Z205" s="81">
        <v>611.64</v>
      </c>
      <c r="AA205" s="81">
        <v>0</v>
      </c>
      <c r="AB205" s="81">
        <v>0</v>
      </c>
      <c r="AC205" s="82">
        <v>611.64</v>
      </c>
      <c r="AD205" s="81">
        <v>781.24</v>
      </c>
      <c r="AE205" s="81">
        <v>0</v>
      </c>
      <c r="AF205" s="81">
        <v>0</v>
      </c>
      <c r="AG205" s="82">
        <v>781.24</v>
      </c>
      <c r="AH205" s="81">
        <v>918.06000000000006</v>
      </c>
      <c r="AI205" s="81">
        <v>0</v>
      </c>
      <c r="AJ205" s="81">
        <v>0</v>
      </c>
      <c r="AK205" s="82">
        <v>918.06000000000006</v>
      </c>
      <c r="AM205" s="74" t="str">
        <f t="shared" si="21"/>
        <v>INJ</v>
      </c>
      <c r="AN205" s="74" t="str">
        <f t="shared" si="22"/>
        <v>MRPL</v>
      </c>
      <c r="AO205" s="74" t="str">
        <f t="shared" si="23"/>
        <v>SWN</v>
      </c>
      <c r="AP205" s="82"/>
    </row>
    <row r="206" spans="2:42" x14ac:dyDescent="0.3">
      <c r="B206" s="74" t="s">
        <v>98</v>
      </c>
      <c r="C206" s="74" t="s">
        <v>421</v>
      </c>
      <c r="D206" s="74" t="s">
        <v>422</v>
      </c>
      <c r="E206" s="74" t="s">
        <v>142</v>
      </c>
      <c r="F206" s="74" t="s">
        <v>143</v>
      </c>
      <c r="G206" s="81">
        <v>0</v>
      </c>
      <c r="H206" s="81">
        <v>0</v>
      </c>
      <c r="I206" s="81">
        <v>1526180.18</v>
      </c>
      <c r="J206" s="81">
        <v>0</v>
      </c>
      <c r="K206" s="82">
        <f t="shared" si="18"/>
        <v>1526180.18</v>
      </c>
      <c r="L206" s="81">
        <v>0</v>
      </c>
      <c r="M206" s="81">
        <v>0</v>
      </c>
      <c r="N206" s="81">
        <v>1556071.27</v>
      </c>
      <c r="O206" s="81">
        <v>0</v>
      </c>
      <c r="P206" s="82">
        <f t="shared" si="19"/>
        <v>1556071.27</v>
      </c>
      <c r="Q206" s="81">
        <v>0</v>
      </c>
      <c r="R206" s="81">
        <v>0</v>
      </c>
      <c r="S206" s="81">
        <v>1797190.77</v>
      </c>
      <c r="T206" s="81">
        <v>0</v>
      </c>
      <c r="U206" s="82">
        <f t="shared" si="20"/>
        <v>1797190.77</v>
      </c>
      <c r="V206" s="81">
        <v>0</v>
      </c>
      <c r="W206" s="81">
        <v>0</v>
      </c>
      <c r="X206" s="81">
        <v>2213739.52</v>
      </c>
      <c r="Y206" s="82">
        <v>2213739.52</v>
      </c>
      <c r="Z206" s="81">
        <v>0</v>
      </c>
      <c r="AA206" s="81">
        <v>0</v>
      </c>
      <c r="AB206" s="81">
        <v>2295177.2999999998</v>
      </c>
      <c r="AC206" s="82">
        <v>2295177.2999999998</v>
      </c>
      <c r="AD206" s="81">
        <v>0</v>
      </c>
      <c r="AE206" s="81">
        <v>0</v>
      </c>
      <c r="AF206" s="81">
        <v>2322356.11</v>
      </c>
      <c r="AG206" s="82">
        <v>2322356.11</v>
      </c>
      <c r="AH206" s="81">
        <v>0</v>
      </c>
      <c r="AI206" s="81">
        <v>0</v>
      </c>
      <c r="AJ206" s="81">
        <v>2371763.44</v>
      </c>
      <c r="AK206" s="82">
        <v>2371763.44</v>
      </c>
      <c r="AM206" s="74" t="str">
        <f t="shared" si="21"/>
        <v>OFT</v>
      </c>
      <c r="AN206" s="74" t="str">
        <f t="shared" si="22"/>
        <v>MRPL</v>
      </c>
      <c r="AO206" s="74" t="str">
        <f t="shared" si="23"/>
        <v>WKM</v>
      </c>
      <c r="AP206" s="82"/>
    </row>
    <row r="207" spans="2:42" x14ac:dyDescent="0.3">
      <c r="B207" s="74" t="s">
        <v>98</v>
      </c>
      <c r="C207" s="74" t="s">
        <v>421</v>
      </c>
      <c r="D207" s="74" t="s">
        <v>422</v>
      </c>
      <c r="E207" s="74" t="s">
        <v>146</v>
      </c>
      <c r="F207" s="74" t="s">
        <v>583</v>
      </c>
      <c r="G207" s="81">
        <v>1156901.4596269878</v>
      </c>
      <c r="H207" s="81">
        <v>0</v>
      </c>
      <c r="I207" s="81">
        <v>0</v>
      </c>
      <c r="J207" s="81">
        <v>0</v>
      </c>
      <c r="K207" s="82">
        <f t="shared" si="18"/>
        <v>1156901.4596269878</v>
      </c>
      <c r="L207" s="81">
        <v>1165891.0537305307</v>
      </c>
      <c r="M207" s="81">
        <v>0</v>
      </c>
      <c r="N207" s="81">
        <v>0</v>
      </c>
      <c r="O207" s="81">
        <v>0</v>
      </c>
      <c r="P207" s="82">
        <f t="shared" si="19"/>
        <v>1165891.0537305307</v>
      </c>
      <c r="Q207" s="81">
        <v>1200214.51</v>
      </c>
      <c r="R207" s="81">
        <v>0</v>
      </c>
      <c r="S207" s="81">
        <v>0</v>
      </c>
      <c r="T207" s="81">
        <v>0</v>
      </c>
      <c r="U207" s="82">
        <f t="shared" si="20"/>
        <v>1200214.51</v>
      </c>
      <c r="V207" s="81">
        <v>1195804.1099999999</v>
      </c>
      <c r="W207" s="81">
        <v>0</v>
      </c>
      <c r="X207" s="81">
        <v>0</v>
      </c>
      <c r="Y207" s="82">
        <v>1195804.1099999999</v>
      </c>
      <c r="Z207" s="81">
        <v>1219242.0400000003</v>
      </c>
      <c r="AA207" s="81">
        <v>0</v>
      </c>
      <c r="AB207" s="81">
        <v>0</v>
      </c>
      <c r="AC207" s="82">
        <v>1219242.0400000003</v>
      </c>
      <c r="AD207" s="81">
        <v>1238365.1500000001</v>
      </c>
      <c r="AE207" s="81">
        <v>0</v>
      </c>
      <c r="AF207" s="81">
        <v>0</v>
      </c>
      <c r="AG207" s="82">
        <v>1238365.1500000001</v>
      </c>
      <c r="AH207" s="81">
        <v>1248686.8799999999</v>
      </c>
      <c r="AI207" s="81">
        <v>0</v>
      </c>
      <c r="AJ207" s="81">
        <v>0</v>
      </c>
      <c r="AK207" s="82">
        <v>1248686.8799999999</v>
      </c>
      <c r="AM207" s="74" t="str">
        <f t="shared" si="21"/>
        <v/>
      </c>
      <c r="AN207" s="74" t="str">
        <f t="shared" si="22"/>
        <v>MRPL</v>
      </c>
      <c r="AO207" s="74" t="str">
        <f t="shared" si="23"/>
        <v>WKM</v>
      </c>
      <c r="AP207" s="82"/>
    </row>
    <row r="208" spans="2:42" x14ac:dyDescent="0.3">
      <c r="B208" s="74" t="s">
        <v>98</v>
      </c>
      <c r="C208" s="74" t="s">
        <v>421</v>
      </c>
      <c r="D208" s="74" t="s">
        <v>422</v>
      </c>
      <c r="E208" s="74" t="s">
        <v>144</v>
      </c>
      <c r="F208" s="74" t="s">
        <v>145</v>
      </c>
      <c r="G208" s="81">
        <v>295384.763874278</v>
      </c>
      <c r="H208" s="81">
        <v>141113.79</v>
      </c>
      <c r="I208" s="81">
        <v>0</v>
      </c>
      <c r="J208" s="81">
        <v>0</v>
      </c>
      <c r="K208" s="82">
        <f t="shared" si="18"/>
        <v>436498.55387427798</v>
      </c>
      <c r="L208" s="81">
        <v>394895.15646997851</v>
      </c>
      <c r="M208" s="81">
        <v>144445.68</v>
      </c>
      <c r="N208" s="81">
        <v>0</v>
      </c>
      <c r="O208" s="81">
        <v>0</v>
      </c>
      <c r="P208" s="82">
        <f t="shared" si="19"/>
        <v>539340.83646997856</v>
      </c>
      <c r="Q208" s="81">
        <v>553512.21000000008</v>
      </c>
      <c r="R208" s="81">
        <v>178743.45</v>
      </c>
      <c r="S208" s="81">
        <v>0</v>
      </c>
      <c r="T208" s="81">
        <v>0</v>
      </c>
      <c r="U208" s="82">
        <f t="shared" si="20"/>
        <v>732255.66000000015</v>
      </c>
      <c r="V208" s="81">
        <v>673603.07999999984</v>
      </c>
      <c r="W208" s="81">
        <v>189012.62</v>
      </c>
      <c r="X208" s="81">
        <v>0</v>
      </c>
      <c r="Y208" s="82">
        <v>862615.69999999984</v>
      </c>
      <c r="Z208" s="81">
        <v>867373.34</v>
      </c>
      <c r="AA208" s="81">
        <v>172714.12</v>
      </c>
      <c r="AB208" s="81">
        <v>0</v>
      </c>
      <c r="AC208" s="82">
        <v>1040087.46</v>
      </c>
      <c r="AD208" s="81">
        <v>1049855.83</v>
      </c>
      <c r="AE208" s="81">
        <v>184582.69</v>
      </c>
      <c r="AF208" s="81">
        <v>0</v>
      </c>
      <c r="AG208" s="82">
        <v>1234438.52</v>
      </c>
      <c r="AH208" s="81">
        <v>1218208.2499999998</v>
      </c>
      <c r="AI208" s="81">
        <v>187152.67</v>
      </c>
      <c r="AJ208" s="81">
        <v>0</v>
      </c>
      <c r="AK208" s="82">
        <v>1405360.9199999997</v>
      </c>
      <c r="AM208" s="74" t="str">
        <f t="shared" si="21"/>
        <v>INJ</v>
      </c>
      <c r="AN208" s="74" t="str">
        <f t="shared" si="22"/>
        <v>MRPL</v>
      </c>
      <c r="AO208" s="74" t="str">
        <f t="shared" si="23"/>
        <v>WKM</v>
      </c>
      <c r="AP208" s="82"/>
    </row>
    <row r="209" spans="2:42" x14ac:dyDescent="0.3">
      <c r="B209" s="74" t="s">
        <v>98</v>
      </c>
      <c r="C209" s="74" t="s">
        <v>423</v>
      </c>
      <c r="D209" s="74" t="s">
        <v>424</v>
      </c>
      <c r="E209" s="74" t="s">
        <v>142</v>
      </c>
      <c r="F209" s="74" t="s">
        <v>143</v>
      </c>
      <c r="G209" s="81">
        <v>26.277569826821676</v>
      </c>
      <c r="H209" s="81">
        <v>2186.7600000000002</v>
      </c>
      <c r="I209" s="81">
        <v>523.32000000000005</v>
      </c>
      <c r="J209" s="81">
        <v>0</v>
      </c>
      <c r="K209" s="82">
        <f t="shared" si="18"/>
        <v>2736.3575698268219</v>
      </c>
      <c r="L209" s="81">
        <v>36.463717592117064</v>
      </c>
      <c r="M209" s="81">
        <v>2188.94</v>
      </c>
      <c r="N209" s="81">
        <v>903.54</v>
      </c>
      <c r="O209" s="81">
        <v>0</v>
      </c>
      <c r="P209" s="82">
        <f t="shared" si="19"/>
        <v>3128.9437175921171</v>
      </c>
      <c r="Q209" s="81">
        <v>48.760000000000005</v>
      </c>
      <c r="R209" s="81">
        <v>3189.4</v>
      </c>
      <c r="S209" s="81">
        <v>1425.89</v>
      </c>
      <c r="T209" s="81">
        <v>0</v>
      </c>
      <c r="U209" s="82">
        <f t="shared" si="20"/>
        <v>4664.05</v>
      </c>
      <c r="V209" s="81">
        <v>59.38000000000001</v>
      </c>
      <c r="W209" s="81">
        <v>3372.64</v>
      </c>
      <c r="X209" s="81">
        <v>1756.38</v>
      </c>
      <c r="Y209" s="82">
        <v>5188.3999999999996</v>
      </c>
      <c r="Z209" s="81">
        <v>78.02000000000001</v>
      </c>
      <c r="AA209" s="81">
        <v>3081.82</v>
      </c>
      <c r="AB209" s="81">
        <v>1820.99</v>
      </c>
      <c r="AC209" s="82">
        <v>4980.83</v>
      </c>
      <c r="AD209" s="81">
        <v>93.340000000000018</v>
      </c>
      <c r="AE209" s="81">
        <v>3293.59</v>
      </c>
      <c r="AF209" s="81">
        <v>1842.56</v>
      </c>
      <c r="AG209" s="82">
        <v>5229.49</v>
      </c>
      <c r="AH209" s="81">
        <v>110.32</v>
      </c>
      <c r="AI209" s="81">
        <v>3339.45</v>
      </c>
      <c r="AJ209" s="81">
        <v>1881.76</v>
      </c>
      <c r="AK209" s="82">
        <v>5331.53</v>
      </c>
      <c r="AM209" s="74" t="str">
        <f t="shared" si="21"/>
        <v>OFT</v>
      </c>
      <c r="AN209" s="74" t="str">
        <f t="shared" si="22"/>
        <v>MRPL</v>
      </c>
      <c r="AO209" s="74" t="str">
        <f t="shared" si="23"/>
        <v>WPA</v>
      </c>
      <c r="AP209" s="82"/>
    </row>
    <row r="210" spans="2:42" x14ac:dyDescent="0.3">
      <c r="B210" s="74" t="s">
        <v>98</v>
      </c>
      <c r="C210" s="74" t="s">
        <v>423</v>
      </c>
      <c r="D210" s="74" t="s">
        <v>424</v>
      </c>
      <c r="E210" s="74" t="s">
        <v>146</v>
      </c>
      <c r="F210" s="74" t="s">
        <v>583</v>
      </c>
      <c r="G210" s="81">
        <v>290259.04182477982</v>
      </c>
      <c r="H210" s="81">
        <v>0</v>
      </c>
      <c r="I210" s="81">
        <v>0</v>
      </c>
      <c r="J210" s="81">
        <v>0</v>
      </c>
      <c r="K210" s="82">
        <f t="shared" si="18"/>
        <v>290259.04182477982</v>
      </c>
      <c r="L210" s="81">
        <v>294374.23001528141</v>
      </c>
      <c r="M210" s="81">
        <v>0</v>
      </c>
      <c r="N210" s="81">
        <v>0</v>
      </c>
      <c r="O210" s="81">
        <v>0</v>
      </c>
      <c r="P210" s="82">
        <f t="shared" si="19"/>
        <v>294374.23001528141</v>
      </c>
      <c r="Q210" s="81">
        <v>302987.87</v>
      </c>
      <c r="R210" s="81">
        <v>0</v>
      </c>
      <c r="S210" s="81">
        <v>0</v>
      </c>
      <c r="T210" s="81">
        <v>0</v>
      </c>
      <c r="U210" s="82">
        <f t="shared" si="20"/>
        <v>302987.87</v>
      </c>
      <c r="V210" s="81">
        <v>301215.32000000007</v>
      </c>
      <c r="W210" s="81">
        <v>0</v>
      </c>
      <c r="X210" s="81">
        <v>0</v>
      </c>
      <c r="Y210" s="82">
        <v>301215.32000000007</v>
      </c>
      <c r="Z210" s="81">
        <v>307308.51999999996</v>
      </c>
      <c r="AA210" s="81">
        <v>0</v>
      </c>
      <c r="AB210" s="81">
        <v>0</v>
      </c>
      <c r="AC210" s="82">
        <v>307308.51999999996</v>
      </c>
      <c r="AD210" s="81">
        <v>312162.85000000003</v>
      </c>
      <c r="AE210" s="81">
        <v>0</v>
      </c>
      <c r="AF210" s="81">
        <v>0</v>
      </c>
      <c r="AG210" s="82">
        <v>312162.85000000003</v>
      </c>
      <c r="AH210" s="81">
        <v>314777.03000000003</v>
      </c>
      <c r="AI210" s="81">
        <v>0</v>
      </c>
      <c r="AJ210" s="81">
        <v>0</v>
      </c>
      <c r="AK210" s="82">
        <v>314777.03000000003</v>
      </c>
      <c r="AM210" s="74" t="str">
        <f t="shared" si="21"/>
        <v/>
      </c>
      <c r="AN210" s="74" t="str">
        <f t="shared" si="22"/>
        <v>MRPL</v>
      </c>
      <c r="AO210" s="74" t="str">
        <f t="shared" si="23"/>
        <v>WPA</v>
      </c>
      <c r="AP210" s="82"/>
    </row>
    <row r="211" spans="2:42" x14ac:dyDescent="0.3">
      <c r="B211" s="74" t="s">
        <v>98</v>
      </c>
      <c r="C211" s="74" t="s">
        <v>423</v>
      </c>
      <c r="D211" s="74" t="s">
        <v>424</v>
      </c>
      <c r="E211" s="74" t="s">
        <v>144</v>
      </c>
      <c r="F211" s="74" t="s">
        <v>145</v>
      </c>
      <c r="G211" s="81">
        <v>138388.92404364157</v>
      </c>
      <c r="H211" s="81">
        <v>760652.81</v>
      </c>
      <c r="I211" s="81">
        <v>0</v>
      </c>
      <c r="J211" s="81">
        <v>0</v>
      </c>
      <c r="K211" s="82">
        <f t="shared" si="18"/>
        <v>899041.7340436416</v>
      </c>
      <c r="L211" s="81">
        <v>185009.93580354133</v>
      </c>
      <c r="M211" s="81">
        <v>785341.6</v>
      </c>
      <c r="N211" s="81">
        <v>0</v>
      </c>
      <c r="O211" s="81">
        <v>0</v>
      </c>
      <c r="P211" s="82">
        <f t="shared" si="19"/>
        <v>970351.53580354131</v>
      </c>
      <c r="Q211" s="81">
        <v>259322.66000000003</v>
      </c>
      <c r="R211" s="81">
        <v>976050.1</v>
      </c>
      <c r="S211" s="81">
        <v>0</v>
      </c>
      <c r="T211" s="81">
        <v>0</v>
      </c>
      <c r="U211" s="82">
        <f t="shared" si="20"/>
        <v>1235372.76</v>
      </c>
      <c r="V211" s="81">
        <v>315585.67999999993</v>
      </c>
      <c r="W211" s="81">
        <v>1032126.16</v>
      </c>
      <c r="X211" s="81">
        <v>0</v>
      </c>
      <c r="Y211" s="82">
        <v>1347711.8399999999</v>
      </c>
      <c r="Z211" s="81">
        <v>406367.85</v>
      </c>
      <c r="AA211" s="81">
        <v>943126.21</v>
      </c>
      <c r="AB211" s="81">
        <v>0</v>
      </c>
      <c r="AC211" s="82">
        <v>1349494.06</v>
      </c>
      <c r="AD211" s="81">
        <v>491861.58999999997</v>
      </c>
      <c r="AE211" s="81">
        <v>1007935.98</v>
      </c>
      <c r="AF211" s="81">
        <v>0</v>
      </c>
      <c r="AG211" s="82">
        <v>1499797.5699999998</v>
      </c>
      <c r="AH211" s="81">
        <v>570735.35000000009</v>
      </c>
      <c r="AI211" s="81">
        <v>1021969.66</v>
      </c>
      <c r="AJ211" s="81">
        <v>0</v>
      </c>
      <c r="AK211" s="82">
        <v>1592705.0100000002</v>
      </c>
      <c r="AM211" s="74" t="str">
        <f t="shared" si="21"/>
        <v>INJ</v>
      </c>
      <c r="AN211" s="74" t="str">
        <f t="shared" si="22"/>
        <v>MRPL</v>
      </c>
      <c r="AO211" s="74" t="str">
        <f t="shared" si="23"/>
        <v>WPA</v>
      </c>
      <c r="AP211" s="82"/>
    </row>
    <row r="212" spans="2:42" x14ac:dyDescent="0.3">
      <c r="B212" s="74" t="s">
        <v>108</v>
      </c>
      <c r="C212" s="74" t="s">
        <v>525</v>
      </c>
      <c r="D212" s="74" t="s">
        <v>547</v>
      </c>
      <c r="E212" s="74" t="s">
        <v>146</v>
      </c>
      <c r="F212" s="74" t="s">
        <v>583</v>
      </c>
      <c r="G212" s="81">
        <v>0</v>
      </c>
      <c r="H212" s="81">
        <v>0</v>
      </c>
      <c r="I212" s="81">
        <v>0</v>
      </c>
      <c r="J212" s="81">
        <v>890.22</v>
      </c>
      <c r="K212" s="82">
        <f t="shared" si="18"/>
        <v>890.22</v>
      </c>
      <c r="L212" s="81">
        <v>0</v>
      </c>
      <c r="M212" s="81">
        <v>0</v>
      </c>
      <c r="N212" s="81">
        <v>0</v>
      </c>
      <c r="O212" s="81">
        <v>191.36</v>
      </c>
      <c r="P212" s="82">
        <f t="shared" si="19"/>
        <v>191.36</v>
      </c>
      <c r="Q212" s="81">
        <v>0</v>
      </c>
      <c r="R212" s="81">
        <v>0</v>
      </c>
      <c r="S212" s="81">
        <v>0</v>
      </c>
      <c r="T212" s="81">
        <v>157.61000000000001</v>
      </c>
      <c r="U212" s="82">
        <f t="shared" si="20"/>
        <v>157.61000000000001</v>
      </c>
      <c r="V212" s="81">
        <v>0</v>
      </c>
      <c r="W212" s="81">
        <v>0</v>
      </c>
      <c r="X212" s="81">
        <v>0</v>
      </c>
      <c r="Y212" s="82">
        <v>0</v>
      </c>
      <c r="Z212" s="81">
        <v>0</v>
      </c>
      <c r="AA212" s="81">
        <v>0</v>
      </c>
      <c r="AB212" s="81">
        <v>0</v>
      </c>
      <c r="AC212" s="82">
        <v>0</v>
      </c>
      <c r="AD212" s="81">
        <v>0</v>
      </c>
      <c r="AE212" s="81">
        <v>0</v>
      </c>
      <c r="AF212" s="81">
        <v>0</v>
      </c>
      <c r="AG212" s="82">
        <v>0</v>
      </c>
      <c r="AH212" s="81">
        <v>0</v>
      </c>
      <c r="AI212" s="81">
        <v>0</v>
      </c>
      <c r="AJ212" s="81">
        <v>0</v>
      </c>
      <c r="AK212" s="82">
        <v>0</v>
      </c>
      <c r="AM212" s="74" t="str">
        <f t="shared" si="21"/>
        <v/>
      </c>
      <c r="AN212" s="74" t="str">
        <f t="shared" si="22"/>
        <v>MSVP</v>
      </c>
      <c r="AO212" s="74" t="str">
        <f t="shared" si="23"/>
        <v>All locations</v>
      </c>
      <c r="AP212" s="82"/>
    </row>
    <row r="213" spans="2:42" x14ac:dyDescent="0.3">
      <c r="B213" s="74" t="s">
        <v>108</v>
      </c>
      <c r="C213" s="74" t="s">
        <v>301</v>
      </c>
      <c r="D213" s="74" t="s">
        <v>409</v>
      </c>
      <c r="E213" s="74" t="s">
        <v>142</v>
      </c>
      <c r="F213" s="74" t="s">
        <v>143</v>
      </c>
      <c r="G213" s="81">
        <v>265.86658540046352</v>
      </c>
      <c r="H213" s="81">
        <v>797.97</v>
      </c>
      <c r="I213" s="81">
        <v>0</v>
      </c>
      <c r="J213" s="81">
        <v>0</v>
      </c>
      <c r="K213" s="82">
        <f t="shared" si="18"/>
        <v>1063.8365854004635</v>
      </c>
      <c r="L213" s="81">
        <v>368.91858680259793</v>
      </c>
      <c r="M213" s="81">
        <v>779.85</v>
      </c>
      <c r="N213" s="81">
        <v>0</v>
      </c>
      <c r="O213" s="81">
        <v>0</v>
      </c>
      <c r="P213" s="82">
        <f t="shared" si="19"/>
        <v>1148.7685868025978</v>
      </c>
      <c r="Q213" s="81">
        <v>493.25</v>
      </c>
      <c r="R213" s="81">
        <v>928.73</v>
      </c>
      <c r="S213" s="81">
        <v>44042.95</v>
      </c>
      <c r="T213" s="81">
        <v>0</v>
      </c>
      <c r="U213" s="82">
        <f t="shared" si="20"/>
        <v>45464.93</v>
      </c>
      <c r="V213" s="81">
        <v>600.89</v>
      </c>
      <c r="W213" s="81">
        <v>982.09</v>
      </c>
      <c r="X213" s="81">
        <v>54251.12</v>
      </c>
      <c r="Y213" s="82">
        <v>55834.100000000006</v>
      </c>
      <c r="Z213" s="81">
        <v>789.42999999999984</v>
      </c>
      <c r="AA213" s="81">
        <v>897.4</v>
      </c>
      <c r="AB213" s="81">
        <v>56246.879999999997</v>
      </c>
      <c r="AC213" s="82">
        <v>57933.71</v>
      </c>
      <c r="AD213" s="81">
        <v>944.34999999999991</v>
      </c>
      <c r="AE213" s="81">
        <v>959.07</v>
      </c>
      <c r="AF213" s="81">
        <v>56912.94</v>
      </c>
      <c r="AG213" s="82">
        <v>58816.36</v>
      </c>
      <c r="AH213" s="81">
        <v>1116.0899999999999</v>
      </c>
      <c r="AI213" s="81">
        <v>972.42</v>
      </c>
      <c r="AJ213" s="81">
        <v>58123.75</v>
      </c>
      <c r="AK213" s="82">
        <v>60212.26</v>
      </c>
      <c r="AM213" s="74" t="str">
        <f t="shared" si="21"/>
        <v>OFT</v>
      </c>
      <c r="AN213" s="74" t="str">
        <f t="shared" si="22"/>
        <v>MSVP</v>
      </c>
      <c r="AO213" s="74" t="str">
        <f t="shared" si="23"/>
        <v>LTN</v>
      </c>
      <c r="AP213" s="82"/>
    </row>
    <row r="214" spans="2:42" x14ac:dyDescent="0.3">
      <c r="B214" s="74" t="s">
        <v>108</v>
      </c>
      <c r="C214" s="74" t="s">
        <v>301</v>
      </c>
      <c r="D214" s="74" t="s">
        <v>409</v>
      </c>
      <c r="E214" s="74" t="s">
        <v>146</v>
      </c>
      <c r="F214" s="74" t="s">
        <v>583</v>
      </c>
      <c r="G214" s="81">
        <v>223780.97243704778</v>
      </c>
      <c r="H214" s="81">
        <v>0</v>
      </c>
      <c r="I214" s="81">
        <v>0</v>
      </c>
      <c r="J214" s="81">
        <v>0</v>
      </c>
      <c r="K214" s="82">
        <f t="shared" si="18"/>
        <v>223780.97243704778</v>
      </c>
      <c r="L214" s="81">
        <v>224764.34451909462</v>
      </c>
      <c r="M214" s="81">
        <v>0</v>
      </c>
      <c r="N214" s="81">
        <v>0</v>
      </c>
      <c r="O214" s="81">
        <v>0</v>
      </c>
      <c r="P214" s="82">
        <f t="shared" si="19"/>
        <v>224764.34451909462</v>
      </c>
      <c r="Q214" s="81">
        <v>232342.93000000002</v>
      </c>
      <c r="R214" s="81">
        <v>0</v>
      </c>
      <c r="S214" s="81">
        <v>0</v>
      </c>
      <c r="T214" s="81">
        <v>0</v>
      </c>
      <c r="U214" s="82">
        <f t="shared" si="20"/>
        <v>232342.93000000002</v>
      </c>
      <c r="V214" s="81">
        <v>232141.36</v>
      </c>
      <c r="W214" s="81">
        <v>0</v>
      </c>
      <c r="X214" s="81">
        <v>0</v>
      </c>
      <c r="Y214" s="82">
        <v>232141.36</v>
      </c>
      <c r="Z214" s="81">
        <v>237027.38999999998</v>
      </c>
      <c r="AA214" s="81">
        <v>0</v>
      </c>
      <c r="AB214" s="81">
        <v>0</v>
      </c>
      <c r="AC214" s="82">
        <v>237027.38999999998</v>
      </c>
      <c r="AD214" s="81">
        <v>241101.96999999997</v>
      </c>
      <c r="AE214" s="81">
        <v>0</v>
      </c>
      <c r="AF214" s="81">
        <v>0</v>
      </c>
      <c r="AG214" s="82">
        <v>241101.96999999997</v>
      </c>
      <c r="AH214" s="81">
        <v>243547.61</v>
      </c>
      <c r="AI214" s="81">
        <v>0</v>
      </c>
      <c r="AJ214" s="81">
        <v>0</v>
      </c>
      <c r="AK214" s="82">
        <v>243547.61</v>
      </c>
      <c r="AM214" s="74" t="str">
        <f t="shared" si="21"/>
        <v/>
      </c>
      <c r="AN214" s="74" t="str">
        <f t="shared" si="22"/>
        <v>MSVP</v>
      </c>
      <c r="AO214" s="74" t="str">
        <f t="shared" si="23"/>
        <v>LTN</v>
      </c>
      <c r="AP214" s="82"/>
    </row>
    <row r="215" spans="2:42" x14ac:dyDescent="0.3">
      <c r="B215" s="74" t="s">
        <v>108</v>
      </c>
      <c r="C215" s="74" t="s">
        <v>301</v>
      </c>
      <c r="D215" s="74" t="s">
        <v>409</v>
      </c>
      <c r="E215" s="74" t="s">
        <v>144</v>
      </c>
      <c r="F215" s="74" t="s">
        <v>145</v>
      </c>
      <c r="G215" s="81">
        <v>333110.04578522348</v>
      </c>
      <c r="H215" s="81">
        <v>49157.16</v>
      </c>
      <c r="I215" s="81">
        <v>0</v>
      </c>
      <c r="J215" s="81">
        <v>0</v>
      </c>
      <c r="K215" s="82">
        <f t="shared" si="18"/>
        <v>382267.20578522352</v>
      </c>
      <c r="L215" s="81">
        <v>445329.48221467604</v>
      </c>
      <c r="M215" s="81">
        <v>50423.33</v>
      </c>
      <c r="N215" s="81">
        <v>0</v>
      </c>
      <c r="O215" s="81">
        <v>0</v>
      </c>
      <c r="P215" s="82">
        <f t="shared" si="19"/>
        <v>495752.81221467606</v>
      </c>
      <c r="Q215" s="81">
        <v>624204.43999999994</v>
      </c>
      <c r="R215" s="81">
        <v>56516.98</v>
      </c>
      <c r="S215" s="81">
        <v>0</v>
      </c>
      <c r="T215" s="81">
        <v>0</v>
      </c>
      <c r="U215" s="82">
        <f t="shared" si="20"/>
        <v>680721.41999999993</v>
      </c>
      <c r="V215" s="81">
        <v>761286.13</v>
      </c>
      <c r="W215" s="81">
        <v>59764</v>
      </c>
      <c r="X215" s="81">
        <v>0</v>
      </c>
      <c r="Y215" s="82">
        <v>821050.13</v>
      </c>
      <c r="Z215" s="81">
        <v>984921.02</v>
      </c>
      <c r="AA215" s="81">
        <v>54610.559999999998</v>
      </c>
      <c r="AB215" s="81">
        <v>0</v>
      </c>
      <c r="AC215" s="82">
        <v>1039531.5800000001</v>
      </c>
      <c r="AD215" s="81">
        <v>1192988.4099999999</v>
      </c>
      <c r="AE215" s="81">
        <v>58363.29</v>
      </c>
      <c r="AF215" s="81">
        <v>0</v>
      </c>
      <c r="AG215" s="82">
        <v>1251351.7</v>
      </c>
      <c r="AH215" s="81">
        <v>1402211.5399999996</v>
      </c>
      <c r="AI215" s="81">
        <v>59175.9</v>
      </c>
      <c r="AJ215" s="81">
        <v>0</v>
      </c>
      <c r="AK215" s="82">
        <v>1461387.4399999995</v>
      </c>
      <c r="AM215" s="74" t="str">
        <f t="shared" si="21"/>
        <v>INJ</v>
      </c>
      <c r="AN215" s="74" t="str">
        <f t="shared" si="22"/>
        <v>MSVP</v>
      </c>
      <c r="AO215" s="74" t="str">
        <f t="shared" si="23"/>
        <v>LTN</v>
      </c>
      <c r="AP215" s="82"/>
    </row>
    <row r="216" spans="2:42" x14ac:dyDescent="0.3">
      <c r="B216" s="74" t="s">
        <v>116</v>
      </c>
      <c r="C216" s="74" t="s">
        <v>525</v>
      </c>
      <c r="D216" s="74" t="s">
        <v>548</v>
      </c>
      <c r="E216" s="74" t="s">
        <v>146</v>
      </c>
      <c r="F216" s="74" t="s">
        <v>583</v>
      </c>
      <c r="G216" s="81">
        <v>0</v>
      </c>
      <c r="H216" s="81">
        <v>0</v>
      </c>
      <c r="I216" s="81">
        <v>0</v>
      </c>
      <c r="J216" s="81">
        <v>7144.49</v>
      </c>
      <c r="K216" s="82">
        <f t="shared" si="18"/>
        <v>7144.49</v>
      </c>
      <c r="L216" s="81">
        <v>0</v>
      </c>
      <c r="M216" s="81">
        <v>0</v>
      </c>
      <c r="N216" s="81">
        <v>0</v>
      </c>
      <c r="O216" s="81">
        <v>1534.31</v>
      </c>
      <c r="P216" s="82">
        <f t="shared" si="19"/>
        <v>1534.31</v>
      </c>
      <c r="Q216" s="81">
        <v>0</v>
      </c>
      <c r="R216" s="81">
        <v>0</v>
      </c>
      <c r="S216" s="81">
        <v>0</v>
      </c>
      <c r="T216" s="81">
        <v>1056.44</v>
      </c>
      <c r="U216" s="82">
        <f t="shared" si="20"/>
        <v>1056.44</v>
      </c>
      <c r="V216" s="81">
        <v>0</v>
      </c>
      <c r="W216" s="81">
        <v>0</v>
      </c>
      <c r="X216" s="81">
        <v>0</v>
      </c>
      <c r="Y216" s="82">
        <v>0</v>
      </c>
      <c r="Z216" s="81">
        <v>0</v>
      </c>
      <c r="AA216" s="81">
        <v>0</v>
      </c>
      <c r="AB216" s="81">
        <v>0</v>
      </c>
      <c r="AC216" s="82">
        <v>0</v>
      </c>
      <c r="AD216" s="81">
        <v>0</v>
      </c>
      <c r="AE216" s="81">
        <v>0</v>
      </c>
      <c r="AF216" s="81">
        <v>0</v>
      </c>
      <c r="AG216" s="82">
        <v>0</v>
      </c>
      <c r="AH216" s="81">
        <v>0</v>
      </c>
      <c r="AI216" s="81">
        <v>0</v>
      </c>
      <c r="AJ216" s="81">
        <v>0</v>
      </c>
      <c r="AK216" s="82">
        <v>0</v>
      </c>
      <c r="AM216" s="74" t="str">
        <f t="shared" si="21"/>
        <v/>
      </c>
      <c r="AN216" s="74" t="str">
        <f t="shared" si="22"/>
        <v>NAPA</v>
      </c>
      <c r="AO216" s="74" t="str">
        <f t="shared" si="23"/>
        <v>All locations</v>
      </c>
      <c r="AP216" s="82"/>
    </row>
    <row r="217" spans="2:42" x14ac:dyDescent="0.3">
      <c r="B217" s="74" t="s">
        <v>116</v>
      </c>
      <c r="C217" s="74" t="s">
        <v>374</v>
      </c>
      <c r="D217" s="74" t="s">
        <v>376</v>
      </c>
      <c r="E217" s="74" t="s">
        <v>142</v>
      </c>
      <c r="F217" s="74" t="s">
        <v>143</v>
      </c>
      <c r="G217" s="81">
        <v>46.30044900066644</v>
      </c>
      <c r="H217" s="81">
        <v>13543.1</v>
      </c>
      <c r="I217" s="81">
        <v>281733.43</v>
      </c>
      <c r="J217" s="81">
        <v>0</v>
      </c>
      <c r="K217" s="82">
        <f t="shared" si="18"/>
        <v>295322.83044900064</v>
      </c>
      <c r="L217" s="81">
        <v>64.246034428880677</v>
      </c>
      <c r="M217" s="81">
        <v>15563.45</v>
      </c>
      <c r="N217" s="81">
        <v>261464.76</v>
      </c>
      <c r="O217" s="81">
        <v>0</v>
      </c>
      <c r="P217" s="82">
        <f t="shared" si="19"/>
        <v>277092.45603442891</v>
      </c>
      <c r="Q217" s="81">
        <v>85.9</v>
      </c>
      <c r="R217" s="81">
        <v>0</v>
      </c>
      <c r="S217" s="81">
        <v>270773.3</v>
      </c>
      <c r="T217" s="81">
        <v>0</v>
      </c>
      <c r="U217" s="82">
        <f t="shared" si="20"/>
        <v>270859.2</v>
      </c>
      <c r="V217" s="81">
        <v>104.63000000000001</v>
      </c>
      <c r="W217" s="81">
        <v>0</v>
      </c>
      <c r="X217" s="81">
        <v>333532.51</v>
      </c>
      <c r="Y217" s="82">
        <v>333637.14</v>
      </c>
      <c r="Z217" s="81">
        <v>137.49</v>
      </c>
      <c r="AA217" s="81">
        <v>0</v>
      </c>
      <c r="AB217" s="81">
        <v>345802.32</v>
      </c>
      <c r="AC217" s="82">
        <v>345939.81</v>
      </c>
      <c r="AD217" s="81">
        <v>164.45999999999998</v>
      </c>
      <c r="AE217" s="81">
        <v>0</v>
      </c>
      <c r="AF217" s="81">
        <v>349897.21</v>
      </c>
      <c r="AG217" s="82">
        <v>350061.67000000004</v>
      </c>
      <c r="AH217" s="81">
        <v>194.37</v>
      </c>
      <c r="AI217" s="81">
        <v>0</v>
      </c>
      <c r="AJ217" s="81">
        <v>357341.15</v>
      </c>
      <c r="AK217" s="82">
        <v>357535.52</v>
      </c>
      <c r="AM217" s="74" t="str">
        <f t="shared" si="21"/>
        <v>OFT</v>
      </c>
      <c r="AN217" s="74" t="str">
        <f t="shared" si="22"/>
        <v>NAPA</v>
      </c>
      <c r="AO217" s="74" t="str">
        <f t="shared" si="23"/>
        <v>NAP</v>
      </c>
      <c r="AP217" s="82"/>
    </row>
    <row r="218" spans="2:42" x14ac:dyDescent="0.3">
      <c r="B218" s="74" t="s">
        <v>116</v>
      </c>
      <c r="C218" s="74" t="s">
        <v>374</v>
      </c>
      <c r="D218" s="74" t="s">
        <v>376</v>
      </c>
      <c r="E218" s="74" t="s">
        <v>146</v>
      </c>
      <c r="F218" s="74" t="s">
        <v>583</v>
      </c>
      <c r="G218" s="81">
        <v>1514233.1067481302</v>
      </c>
      <c r="H218" s="81">
        <v>0</v>
      </c>
      <c r="I218" s="81">
        <v>0</v>
      </c>
      <c r="J218" s="81">
        <v>0</v>
      </c>
      <c r="K218" s="82">
        <f t="shared" si="18"/>
        <v>1514233.1067481302</v>
      </c>
      <c r="L218" s="81">
        <v>1540504.8066797492</v>
      </c>
      <c r="M218" s="81">
        <v>0</v>
      </c>
      <c r="N218" s="81">
        <v>0</v>
      </c>
      <c r="O218" s="81">
        <v>0</v>
      </c>
      <c r="P218" s="82">
        <f t="shared" si="19"/>
        <v>1540504.8066797492</v>
      </c>
      <c r="Q218" s="81">
        <v>1581155.2900000003</v>
      </c>
      <c r="R218" s="81">
        <v>0</v>
      </c>
      <c r="S218" s="81">
        <v>0</v>
      </c>
      <c r="T218" s="81">
        <v>0</v>
      </c>
      <c r="U218" s="82">
        <f t="shared" si="20"/>
        <v>1581155.2900000003</v>
      </c>
      <c r="V218" s="81">
        <v>1575697.1099999999</v>
      </c>
      <c r="W218" s="81">
        <v>0</v>
      </c>
      <c r="X218" s="81">
        <v>0</v>
      </c>
      <c r="Y218" s="82">
        <v>1575697.1099999999</v>
      </c>
      <c r="Z218" s="81">
        <v>1614954.46</v>
      </c>
      <c r="AA218" s="81">
        <v>0</v>
      </c>
      <c r="AB218" s="81">
        <v>0</v>
      </c>
      <c r="AC218" s="82">
        <v>1614954.46</v>
      </c>
      <c r="AD218" s="81">
        <v>1646251.71</v>
      </c>
      <c r="AE218" s="81">
        <v>0</v>
      </c>
      <c r="AF218" s="81">
        <v>0</v>
      </c>
      <c r="AG218" s="82">
        <v>1646251.71</v>
      </c>
      <c r="AH218" s="81">
        <v>1671409.23</v>
      </c>
      <c r="AI218" s="81">
        <v>0</v>
      </c>
      <c r="AJ218" s="81">
        <v>0</v>
      </c>
      <c r="AK218" s="82">
        <v>1671409.23</v>
      </c>
      <c r="AM218" s="74" t="str">
        <f t="shared" si="21"/>
        <v/>
      </c>
      <c r="AN218" s="74" t="str">
        <f t="shared" si="22"/>
        <v>NAPA</v>
      </c>
      <c r="AO218" s="74" t="str">
        <f t="shared" si="23"/>
        <v>NAP</v>
      </c>
      <c r="AP218" s="82"/>
    </row>
    <row r="219" spans="2:42" x14ac:dyDescent="0.3">
      <c r="B219" s="74" t="s">
        <v>116</v>
      </c>
      <c r="C219" s="74" t="s">
        <v>374</v>
      </c>
      <c r="D219" s="74" t="s">
        <v>376</v>
      </c>
      <c r="E219" s="74" t="s">
        <v>144</v>
      </c>
      <c r="F219" s="74" t="s">
        <v>145</v>
      </c>
      <c r="G219" s="81">
        <v>672665.24079810863</v>
      </c>
      <c r="H219" s="81">
        <v>428937.34</v>
      </c>
      <c r="I219" s="81">
        <v>0</v>
      </c>
      <c r="J219" s="81">
        <v>0</v>
      </c>
      <c r="K219" s="82">
        <f t="shared" si="18"/>
        <v>1101602.5807981086</v>
      </c>
      <c r="L219" s="81">
        <v>899275.38106513699</v>
      </c>
      <c r="M219" s="81">
        <v>452218.08</v>
      </c>
      <c r="N219" s="81">
        <v>0</v>
      </c>
      <c r="O219" s="81">
        <v>0</v>
      </c>
      <c r="P219" s="82">
        <f t="shared" si="19"/>
        <v>1351493.4610651371</v>
      </c>
      <c r="Q219" s="81">
        <v>1260486.2400000002</v>
      </c>
      <c r="R219" s="81">
        <v>561126.86</v>
      </c>
      <c r="S219" s="81">
        <v>0</v>
      </c>
      <c r="T219" s="81">
        <v>0</v>
      </c>
      <c r="U219" s="82">
        <f t="shared" si="20"/>
        <v>1821613.1</v>
      </c>
      <c r="V219" s="81">
        <v>1533963.19</v>
      </c>
      <c r="W219" s="81">
        <v>593364.74</v>
      </c>
      <c r="X219" s="81">
        <v>0</v>
      </c>
      <c r="Y219" s="82">
        <v>2127327.9299999997</v>
      </c>
      <c r="Z219" s="81">
        <v>1975226.82</v>
      </c>
      <c r="AA219" s="81">
        <v>542199.06000000006</v>
      </c>
      <c r="AB219" s="81">
        <v>0</v>
      </c>
      <c r="AC219" s="82">
        <v>2517425.88</v>
      </c>
      <c r="AD219" s="81">
        <v>2390785.25</v>
      </c>
      <c r="AE219" s="81">
        <v>579457.91</v>
      </c>
      <c r="AF219" s="81">
        <v>0</v>
      </c>
      <c r="AG219" s="82">
        <v>2970243.16</v>
      </c>
      <c r="AH219" s="81">
        <v>2774165.8899999997</v>
      </c>
      <c r="AI219" s="81">
        <v>587525.81000000006</v>
      </c>
      <c r="AJ219" s="81">
        <v>0</v>
      </c>
      <c r="AK219" s="82">
        <v>3361691.6999999997</v>
      </c>
      <c r="AM219" s="74" t="str">
        <f t="shared" si="21"/>
        <v>INJ</v>
      </c>
      <c r="AN219" s="74" t="str">
        <f t="shared" si="22"/>
        <v>NAPA</v>
      </c>
      <c r="AO219" s="74" t="str">
        <f t="shared" si="23"/>
        <v>NAP</v>
      </c>
      <c r="AP219" s="82"/>
    </row>
    <row r="220" spans="2:42" x14ac:dyDescent="0.3">
      <c r="B220" s="74" t="s">
        <v>113</v>
      </c>
      <c r="C220" s="74" t="s">
        <v>525</v>
      </c>
      <c r="D220" s="74" t="s">
        <v>549</v>
      </c>
      <c r="E220" s="74" t="s">
        <v>146</v>
      </c>
      <c r="F220" s="74" t="s">
        <v>583</v>
      </c>
      <c r="G220" s="81">
        <v>0</v>
      </c>
      <c r="H220" s="81">
        <v>0</v>
      </c>
      <c r="I220" s="81">
        <v>0</v>
      </c>
      <c r="J220" s="81">
        <v>3433.37</v>
      </c>
      <c r="K220" s="82">
        <f t="shared" si="18"/>
        <v>3433.37</v>
      </c>
      <c r="L220" s="81">
        <v>0</v>
      </c>
      <c r="M220" s="81">
        <v>0</v>
      </c>
      <c r="N220" s="81">
        <v>0</v>
      </c>
      <c r="O220" s="81">
        <v>741.42</v>
      </c>
      <c r="P220" s="82">
        <f t="shared" si="19"/>
        <v>741.42</v>
      </c>
      <c r="Q220" s="81">
        <v>0</v>
      </c>
      <c r="R220" s="81">
        <v>0</v>
      </c>
      <c r="S220" s="81">
        <v>0</v>
      </c>
      <c r="T220" s="81">
        <v>561.77</v>
      </c>
      <c r="U220" s="82">
        <f t="shared" si="20"/>
        <v>561.77</v>
      </c>
      <c r="V220" s="81">
        <v>0</v>
      </c>
      <c r="W220" s="81">
        <v>0</v>
      </c>
      <c r="X220" s="81">
        <v>0</v>
      </c>
      <c r="Y220" s="82">
        <v>0</v>
      </c>
      <c r="Z220" s="81">
        <v>0</v>
      </c>
      <c r="AA220" s="81">
        <v>0</v>
      </c>
      <c r="AB220" s="81">
        <v>0</v>
      </c>
      <c r="AC220" s="82">
        <v>0</v>
      </c>
      <c r="AD220" s="81">
        <v>0</v>
      </c>
      <c r="AE220" s="81">
        <v>0</v>
      </c>
      <c r="AF220" s="81">
        <v>0</v>
      </c>
      <c r="AG220" s="82">
        <v>0</v>
      </c>
      <c r="AH220" s="81">
        <v>0</v>
      </c>
      <c r="AI220" s="81">
        <v>0</v>
      </c>
      <c r="AJ220" s="81">
        <v>0</v>
      </c>
      <c r="AK220" s="82">
        <v>0</v>
      </c>
      <c r="AM220" s="74" t="str">
        <f t="shared" si="21"/>
        <v/>
      </c>
      <c r="AN220" s="74" t="str">
        <f t="shared" si="22"/>
        <v>NELS</v>
      </c>
      <c r="AO220" s="74" t="str">
        <f t="shared" si="23"/>
        <v>All locations</v>
      </c>
      <c r="AP220" s="82"/>
    </row>
    <row r="221" spans="2:42" x14ac:dyDescent="0.3">
      <c r="B221" s="74" t="s">
        <v>113</v>
      </c>
      <c r="C221" s="74" t="s">
        <v>389</v>
      </c>
      <c r="D221" s="74" t="s">
        <v>391</v>
      </c>
      <c r="E221" s="74" t="s">
        <v>142</v>
      </c>
      <c r="F221" s="74" t="s">
        <v>143</v>
      </c>
      <c r="G221" s="81">
        <v>16214.229611747065</v>
      </c>
      <c r="H221" s="81">
        <v>46790.3</v>
      </c>
      <c r="I221" s="81">
        <v>747777.95</v>
      </c>
      <c r="J221" s="81">
        <v>0</v>
      </c>
      <c r="K221" s="82">
        <f t="shared" si="18"/>
        <v>810782.47961174697</v>
      </c>
      <c r="L221" s="81">
        <v>23088.302467263824</v>
      </c>
      <c r="M221" s="81">
        <v>67692.75</v>
      </c>
      <c r="N221" s="81">
        <v>762578.28</v>
      </c>
      <c r="O221" s="81">
        <v>0</v>
      </c>
      <c r="P221" s="82">
        <f t="shared" si="19"/>
        <v>853359.3324672638</v>
      </c>
      <c r="Q221" s="81">
        <v>33823.279999999999</v>
      </c>
      <c r="R221" s="81">
        <v>87037.56</v>
      </c>
      <c r="S221" s="81">
        <v>872401.25</v>
      </c>
      <c r="T221" s="81">
        <v>0</v>
      </c>
      <c r="U221" s="82">
        <f t="shared" si="20"/>
        <v>993262.09</v>
      </c>
      <c r="V221" s="81">
        <v>43404.930000000008</v>
      </c>
      <c r="W221" s="81">
        <v>92038.04</v>
      </c>
      <c r="X221" s="81">
        <v>1074604.4099999999</v>
      </c>
      <c r="Y221" s="82">
        <v>1210047.3799999999</v>
      </c>
      <c r="Z221" s="81">
        <v>61462.739999999991</v>
      </c>
      <c r="AA221" s="81">
        <v>84101.63</v>
      </c>
      <c r="AB221" s="81">
        <v>1114136.3400000001</v>
      </c>
      <c r="AC221" s="82">
        <v>1259700.71</v>
      </c>
      <c r="AD221" s="81">
        <v>77027.669999999984</v>
      </c>
      <c r="AE221" s="81">
        <v>89880.93</v>
      </c>
      <c r="AF221" s="81">
        <v>1127329.6100000001</v>
      </c>
      <c r="AG221" s="82">
        <v>1294238.21</v>
      </c>
      <c r="AH221" s="81">
        <v>94220.650000000009</v>
      </c>
      <c r="AI221" s="81">
        <v>91132.36</v>
      </c>
      <c r="AJ221" s="81">
        <v>1151313.1599999999</v>
      </c>
      <c r="AK221" s="82">
        <v>1336666.17</v>
      </c>
      <c r="AM221" s="74" t="str">
        <f t="shared" si="21"/>
        <v>OFT</v>
      </c>
      <c r="AN221" s="74" t="str">
        <f t="shared" si="22"/>
        <v>NELS</v>
      </c>
      <c r="AO221" s="74" t="str">
        <f t="shared" si="23"/>
        <v>STK</v>
      </c>
      <c r="AP221" s="82"/>
    </row>
    <row r="222" spans="2:42" x14ac:dyDescent="0.3">
      <c r="B222" s="74" t="s">
        <v>113</v>
      </c>
      <c r="C222" s="74" t="s">
        <v>389</v>
      </c>
      <c r="D222" s="74" t="s">
        <v>391</v>
      </c>
      <c r="E222" s="74" t="s">
        <v>146</v>
      </c>
      <c r="F222" s="74" t="s">
        <v>583</v>
      </c>
      <c r="G222" s="81">
        <v>120095.9697517532</v>
      </c>
      <c r="H222" s="81">
        <v>0</v>
      </c>
      <c r="I222" s="81">
        <v>0</v>
      </c>
      <c r="J222" s="81">
        <v>0</v>
      </c>
      <c r="K222" s="82">
        <f t="shared" si="18"/>
        <v>120095.9697517532</v>
      </c>
      <c r="L222" s="81">
        <v>115830.54533427049</v>
      </c>
      <c r="M222" s="81">
        <v>0</v>
      </c>
      <c r="N222" s="81">
        <v>0</v>
      </c>
      <c r="O222" s="81">
        <v>0</v>
      </c>
      <c r="P222" s="82">
        <f t="shared" si="19"/>
        <v>115830.54533427049</v>
      </c>
      <c r="Q222" s="81">
        <v>120611.82</v>
      </c>
      <c r="R222" s="81">
        <v>0</v>
      </c>
      <c r="S222" s="81">
        <v>0</v>
      </c>
      <c r="T222" s="81">
        <v>0</v>
      </c>
      <c r="U222" s="82">
        <f t="shared" si="20"/>
        <v>120611.82</v>
      </c>
      <c r="V222" s="81">
        <v>123549.3</v>
      </c>
      <c r="W222" s="81">
        <v>0</v>
      </c>
      <c r="X222" s="81">
        <v>0</v>
      </c>
      <c r="Y222" s="82">
        <v>123549.3</v>
      </c>
      <c r="Z222" s="81">
        <v>125701.14000000001</v>
      </c>
      <c r="AA222" s="81">
        <v>0</v>
      </c>
      <c r="AB222" s="81">
        <v>0</v>
      </c>
      <c r="AC222" s="82">
        <v>125701.14000000001</v>
      </c>
      <c r="AD222" s="81">
        <v>128000.63</v>
      </c>
      <c r="AE222" s="81">
        <v>0</v>
      </c>
      <c r="AF222" s="81">
        <v>0</v>
      </c>
      <c r="AG222" s="82">
        <v>128000.63</v>
      </c>
      <c r="AH222" s="81">
        <v>129561.71000000002</v>
      </c>
      <c r="AI222" s="81">
        <v>0</v>
      </c>
      <c r="AJ222" s="81">
        <v>0</v>
      </c>
      <c r="AK222" s="82">
        <v>129561.71000000002</v>
      </c>
      <c r="AM222" s="74" t="str">
        <f t="shared" si="21"/>
        <v/>
      </c>
      <c r="AN222" s="74" t="str">
        <f t="shared" si="22"/>
        <v>NELS</v>
      </c>
      <c r="AO222" s="74" t="str">
        <f t="shared" si="23"/>
        <v>STK</v>
      </c>
      <c r="AP222" s="82"/>
    </row>
    <row r="223" spans="2:42" x14ac:dyDescent="0.3">
      <c r="B223" s="74" t="s">
        <v>95</v>
      </c>
      <c r="C223" s="74" t="s">
        <v>525</v>
      </c>
      <c r="D223" s="74" t="s">
        <v>550</v>
      </c>
      <c r="E223" s="74" t="s">
        <v>146</v>
      </c>
      <c r="F223" s="74" t="s">
        <v>583</v>
      </c>
      <c r="G223" s="81">
        <v>0</v>
      </c>
      <c r="H223" s="81">
        <v>0</v>
      </c>
      <c r="I223" s="81">
        <v>0</v>
      </c>
      <c r="J223" s="81">
        <v>62389.66</v>
      </c>
      <c r="K223" s="82">
        <f t="shared" si="18"/>
        <v>62389.66</v>
      </c>
      <c r="L223" s="81">
        <v>0</v>
      </c>
      <c r="M223" s="81">
        <v>0</v>
      </c>
      <c r="N223" s="81">
        <v>0</v>
      </c>
      <c r="O223" s="81">
        <v>10579.99</v>
      </c>
      <c r="P223" s="82">
        <f t="shared" si="19"/>
        <v>10579.99</v>
      </c>
      <c r="Q223" s="81">
        <v>0</v>
      </c>
      <c r="R223" s="81">
        <v>0</v>
      </c>
      <c r="S223" s="81">
        <v>0</v>
      </c>
      <c r="T223" s="81">
        <v>7741.17</v>
      </c>
      <c r="U223" s="82">
        <f t="shared" si="20"/>
        <v>7741.17</v>
      </c>
      <c r="V223" s="81">
        <v>0</v>
      </c>
      <c r="W223" s="81">
        <v>0</v>
      </c>
      <c r="X223" s="81">
        <v>0</v>
      </c>
      <c r="Y223" s="82">
        <v>0</v>
      </c>
      <c r="Z223" s="81">
        <v>0</v>
      </c>
      <c r="AA223" s="81">
        <v>0</v>
      </c>
      <c r="AB223" s="81">
        <v>0</v>
      </c>
      <c r="AC223" s="82">
        <v>0</v>
      </c>
      <c r="AD223" s="81">
        <v>0</v>
      </c>
      <c r="AE223" s="81">
        <v>0</v>
      </c>
      <c r="AF223" s="81">
        <v>0</v>
      </c>
      <c r="AG223" s="82">
        <v>0</v>
      </c>
      <c r="AH223" s="81">
        <v>0</v>
      </c>
      <c r="AI223" s="81">
        <v>0</v>
      </c>
      <c r="AJ223" s="81">
        <v>0</v>
      </c>
      <c r="AK223" s="82">
        <v>0</v>
      </c>
      <c r="AM223" s="74" t="str">
        <f t="shared" si="21"/>
        <v/>
      </c>
      <c r="AN223" s="74" t="str">
        <f t="shared" si="22"/>
        <v>NPOW</v>
      </c>
      <c r="AO223" s="74" t="str">
        <f t="shared" si="23"/>
        <v>All locations</v>
      </c>
      <c r="AP223" s="82"/>
    </row>
    <row r="224" spans="2:42" x14ac:dyDescent="0.3">
      <c r="B224" s="74" t="s">
        <v>95</v>
      </c>
      <c r="C224" s="74" t="s">
        <v>367</v>
      </c>
      <c r="D224" s="74" t="s">
        <v>368</v>
      </c>
      <c r="E224" s="74" t="s">
        <v>142</v>
      </c>
      <c r="F224" s="74" t="s">
        <v>143</v>
      </c>
      <c r="G224" s="81">
        <v>873992.66203437722</v>
      </c>
      <c r="H224" s="81">
        <v>2429583.4700000002</v>
      </c>
      <c r="I224" s="81">
        <v>3516691.37</v>
      </c>
      <c r="J224" s="81">
        <v>0</v>
      </c>
      <c r="K224" s="82">
        <f t="shared" si="18"/>
        <v>6820267.5020343773</v>
      </c>
      <c r="L224" s="81">
        <v>1196726.3005583095</v>
      </c>
      <c r="M224" s="81">
        <v>2508260.56</v>
      </c>
      <c r="N224" s="81">
        <v>902607.18</v>
      </c>
      <c r="O224" s="81">
        <v>0</v>
      </c>
      <c r="P224" s="82">
        <f t="shared" si="19"/>
        <v>4607594.0405583093</v>
      </c>
      <c r="Q224" s="81">
        <v>1563328.1499999997</v>
      </c>
      <c r="R224" s="81">
        <v>3115877.93</v>
      </c>
      <c r="S224" s="81">
        <v>3094284.09</v>
      </c>
      <c r="T224" s="81">
        <v>0</v>
      </c>
      <c r="U224" s="82">
        <f t="shared" si="20"/>
        <v>7773490.1699999999</v>
      </c>
      <c r="V224" s="81">
        <v>1911843.9999999998</v>
      </c>
      <c r="W224" s="81">
        <v>3294891.45</v>
      </c>
      <c r="X224" s="81">
        <v>3811470.16</v>
      </c>
      <c r="Y224" s="82">
        <v>9018205.6099999994</v>
      </c>
      <c r="Z224" s="81">
        <v>2347338.5399999996</v>
      </c>
      <c r="AA224" s="81">
        <v>3010773.87</v>
      </c>
      <c r="AB224" s="81">
        <v>3951684.32</v>
      </c>
      <c r="AC224" s="82">
        <v>9309796.7300000004</v>
      </c>
      <c r="AD224" s="81">
        <v>2763681.7699999996</v>
      </c>
      <c r="AE224" s="81">
        <v>3217668.29</v>
      </c>
      <c r="AF224" s="81">
        <v>3998479.01</v>
      </c>
      <c r="AG224" s="82">
        <v>9979829.0700000003</v>
      </c>
      <c r="AH224" s="81">
        <v>3242290.47</v>
      </c>
      <c r="AI224" s="81">
        <v>3262468.5</v>
      </c>
      <c r="AJ224" s="81">
        <v>4083545.28</v>
      </c>
      <c r="AK224" s="82">
        <v>10588304.25</v>
      </c>
      <c r="AM224" s="74" t="str">
        <f t="shared" si="21"/>
        <v>OFT</v>
      </c>
      <c r="AN224" s="74" t="str">
        <f t="shared" si="22"/>
        <v>NPOW</v>
      </c>
      <c r="AO224" s="74" t="str">
        <f t="shared" si="23"/>
        <v>BRB</v>
      </c>
      <c r="AP224" s="82"/>
    </row>
    <row r="225" spans="2:42" x14ac:dyDescent="0.3">
      <c r="B225" s="74" t="s">
        <v>95</v>
      </c>
      <c r="C225" s="74" t="s">
        <v>367</v>
      </c>
      <c r="D225" s="74" t="s">
        <v>368</v>
      </c>
      <c r="E225" s="74" t="s">
        <v>146</v>
      </c>
      <c r="F225" s="74" t="s">
        <v>583</v>
      </c>
      <c r="G225" s="81">
        <v>1978884.2026938039</v>
      </c>
      <c r="H225" s="81">
        <v>0</v>
      </c>
      <c r="I225" s="81">
        <v>0</v>
      </c>
      <c r="J225" s="81">
        <v>0</v>
      </c>
      <c r="K225" s="82">
        <f t="shared" si="18"/>
        <v>1978884.2026938039</v>
      </c>
      <c r="L225" s="81">
        <v>582418.47426189855</v>
      </c>
      <c r="M225" s="81">
        <v>0</v>
      </c>
      <c r="N225" s="81">
        <v>0</v>
      </c>
      <c r="O225" s="81">
        <v>0</v>
      </c>
      <c r="P225" s="82">
        <f t="shared" si="19"/>
        <v>582418.47426189855</v>
      </c>
      <c r="Q225" s="81">
        <v>616125.12999999989</v>
      </c>
      <c r="R225" s="81">
        <v>0</v>
      </c>
      <c r="S225" s="81">
        <v>0</v>
      </c>
      <c r="T225" s="81">
        <v>0</v>
      </c>
      <c r="U225" s="82">
        <f t="shared" si="20"/>
        <v>616125.12999999989</v>
      </c>
      <c r="V225" s="81">
        <v>621453.55999999994</v>
      </c>
      <c r="W225" s="81">
        <v>0</v>
      </c>
      <c r="X225" s="81">
        <v>0</v>
      </c>
      <c r="Y225" s="82">
        <v>621453.55999999994</v>
      </c>
      <c r="Z225" s="81">
        <v>650308.66999999993</v>
      </c>
      <c r="AA225" s="81">
        <v>0</v>
      </c>
      <c r="AB225" s="81">
        <v>0</v>
      </c>
      <c r="AC225" s="82">
        <v>650308.66999999993</v>
      </c>
      <c r="AD225" s="81">
        <v>667428.52</v>
      </c>
      <c r="AE225" s="81">
        <v>0</v>
      </c>
      <c r="AF225" s="81">
        <v>0</v>
      </c>
      <c r="AG225" s="82">
        <v>667428.52</v>
      </c>
      <c r="AH225" s="81">
        <v>675119.9</v>
      </c>
      <c r="AI225" s="81">
        <v>0</v>
      </c>
      <c r="AJ225" s="81">
        <v>0</v>
      </c>
      <c r="AK225" s="82">
        <v>675119.9</v>
      </c>
      <c r="AM225" s="74" t="str">
        <f t="shared" si="21"/>
        <v/>
      </c>
      <c r="AN225" s="74" t="str">
        <f t="shared" si="22"/>
        <v>NPOW</v>
      </c>
      <c r="AO225" s="74" t="str">
        <f t="shared" si="23"/>
        <v>BRB</v>
      </c>
      <c r="AP225" s="82"/>
    </row>
    <row r="226" spans="2:42" x14ac:dyDescent="0.3">
      <c r="B226" s="74" t="s">
        <v>95</v>
      </c>
      <c r="C226" s="74" t="s">
        <v>369</v>
      </c>
      <c r="D226" s="74" t="s">
        <v>370</v>
      </c>
      <c r="E226" s="74" t="s">
        <v>142</v>
      </c>
      <c r="F226" s="74" t="s">
        <v>143</v>
      </c>
      <c r="G226" s="81">
        <v>1559624.711463898</v>
      </c>
      <c r="H226" s="81">
        <v>314426.28000000003</v>
      </c>
      <c r="I226" s="81">
        <v>5305069.4000000004</v>
      </c>
      <c r="J226" s="81">
        <v>0</v>
      </c>
      <c r="K226" s="82">
        <f t="shared" si="18"/>
        <v>7179120.3914638981</v>
      </c>
      <c r="L226" s="81">
        <v>2158265.0986858997</v>
      </c>
      <c r="M226" s="81">
        <v>321313.83</v>
      </c>
      <c r="N226" s="81">
        <v>5925914.8899999997</v>
      </c>
      <c r="O226" s="81">
        <v>0</v>
      </c>
      <c r="P226" s="82">
        <f t="shared" si="19"/>
        <v>8405493.8186859004</v>
      </c>
      <c r="Q226" s="81">
        <v>2889373.37</v>
      </c>
      <c r="R226" s="81">
        <v>396451.5</v>
      </c>
      <c r="S226" s="81">
        <v>4930829.83</v>
      </c>
      <c r="T226" s="81">
        <v>0</v>
      </c>
      <c r="U226" s="82">
        <f t="shared" si="20"/>
        <v>8216654.7000000002</v>
      </c>
      <c r="V226" s="81">
        <v>3595133.28</v>
      </c>
      <c r="W226" s="81">
        <v>419228.44</v>
      </c>
      <c r="X226" s="81">
        <v>6073686.2599999998</v>
      </c>
      <c r="Y226" s="82">
        <v>10088047.98</v>
      </c>
      <c r="Z226" s="81">
        <v>4602599.5499999989</v>
      </c>
      <c r="AA226" s="81">
        <v>383078.49</v>
      </c>
      <c r="AB226" s="81">
        <v>6297121.5199999996</v>
      </c>
      <c r="AC226" s="82">
        <v>11282799.559999999</v>
      </c>
      <c r="AD226" s="81">
        <v>5508273.9099999992</v>
      </c>
      <c r="AE226" s="81">
        <v>409402.89</v>
      </c>
      <c r="AF226" s="81">
        <v>6371690.1799999997</v>
      </c>
      <c r="AG226" s="82">
        <v>12289366.979999999</v>
      </c>
      <c r="AH226" s="81">
        <v>6509571.1499999985</v>
      </c>
      <c r="AI226" s="81">
        <v>415103.08</v>
      </c>
      <c r="AJ226" s="81">
        <v>6507245.7199999997</v>
      </c>
      <c r="AK226" s="82">
        <v>13431919.949999999</v>
      </c>
      <c r="AM226" s="74" t="str">
        <f t="shared" si="21"/>
        <v>OFT</v>
      </c>
      <c r="AN226" s="74" t="str">
        <f t="shared" si="22"/>
        <v>NPOW</v>
      </c>
      <c r="AO226" s="74" t="str">
        <f t="shared" si="23"/>
        <v>MPE</v>
      </c>
      <c r="AP226" s="82"/>
    </row>
    <row r="227" spans="2:42" x14ac:dyDescent="0.3">
      <c r="B227" s="74" t="s">
        <v>95</v>
      </c>
      <c r="C227" s="74" t="s">
        <v>369</v>
      </c>
      <c r="D227" s="74" t="s">
        <v>370</v>
      </c>
      <c r="E227" s="74" t="s">
        <v>146</v>
      </c>
      <c r="F227" s="74" t="s">
        <v>583</v>
      </c>
      <c r="G227" s="81">
        <v>3529441.4849383277</v>
      </c>
      <c r="H227" s="81">
        <v>0</v>
      </c>
      <c r="I227" s="81">
        <v>0</v>
      </c>
      <c r="J227" s="81">
        <v>0</v>
      </c>
      <c r="K227" s="82">
        <f t="shared" si="18"/>
        <v>3529441.4849383277</v>
      </c>
      <c r="L227" s="81">
        <v>3548503.6196336625</v>
      </c>
      <c r="M227" s="81">
        <v>0</v>
      </c>
      <c r="N227" s="81">
        <v>0</v>
      </c>
      <c r="O227" s="81">
        <v>0</v>
      </c>
      <c r="P227" s="82">
        <f t="shared" si="19"/>
        <v>3548503.6196336625</v>
      </c>
      <c r="Q227" s="81">
        <v>3769378.07</v>
      </c>
      <c r="R227" s="81">
        <v>0</v>
      </c>
      <c r="S227" s="81">
        <v>0</v>
      </c>
      <c r="T227" s="81">
        <v>0</v>
      </c>
      <c r="U227" s="82">
        <f t="shared" si="20"/>
        <v>3769378.07</v>
      </c>
      <c r="V227" s="81">
        <v>3807948.46</v>
      </c>
      <c r="W227" s="81">
        <v>0</v>
      </c>
      <c r="X227" s="81">
        <v>0</v>
      </c>
      <c r="Y227" s="82">
        <v>3807948.46</v>
      </c>
      <c r="Z227" s="81">
        <v>3999605.3100000005</v>
      </c>
      <c r="AA227" s="81">
        <v>0</v>
      </c>
      <c r="AB227" s="81">
        <v>0</v>
      </c>
      <c r="AC227" s="82">
        <v>3999605.3100000005</v>
      </c>
      <c r="AD227" s="81">
        <v>4110315.93</v>
      </c>
      <c r="AE227" s="81">
        <v>0</v>
      </c>
      <c r="AF227" s="81">
        <v>0</v>
      </c>
      <c r="AG227" s="82">
        <v>4110315.93</v>
      </c>
      <c r="AH227" s="81">
        <v>4157977.2199999997</v>
      </c>
      <c r="AI227" s="81">
        <v>0</v>
      </c>
      <c r="AJ227" s="81">
        <v>0</v>
      </c>
      <c r="AK227" s="82">
        <v>4157977.2199999997</v>
      </c>
      <c r="AM227" s="74" t="str">
        <f t="shared" si="21"/>
        <v/>
      </c>
      <c r="AN227" s="74" t="str">
        <f t="shared" si="22"/>
        <v>NPOW</v>
      </c>
      <c r="AO227" s="74" t="str">
        <f t="shared" si="23"/>
        <v>MPE</v>
      </c>
      <c r="AP227" s="82"/>
    </row>
    <row r="228" spans="2:42" x14ac:dyDescent="0.3">
      <c r="B228" s="74" t="s">
        <v>95</v>
      </c>
      <c r="C228" s="74" t="s">
        <v>371</v>
      </c>
      <c r="D228" s="74" t="s">
        <v>372</v>
      </c>
      <c r="E228" s="74" t="s">
        <v>142</v>
      </c>
      <c r="F228" s="74" t="s">
        <v>143</v>
      </c>
      <c r="G228" s="81">
        <v>159286.9063088168</v>
      </c>
      <c r="H228" s="81">
        <v>385248.25</v>
      </c>
      <c r="I228" s="81">
        <v>866094.24</v>
      </c>
      <c r="J228" s="81">
        <v>0</v>
      </c>
      <c r="K228" s="82">
        <f t="shared" si="18"/>
        <v>1410629.3963088167</v>
      </c>
      <c r="L228" s="81">
        <v>215177.83116816718</v>
      </c>
      <c r="M228" s="81">
        <v>396065.63</v>
      </c>
      <c r="N228" s="81">
        <v>1033909.79</v>
      </c>
      <c r="O228" s="81">
        <v>0</v>
      </c>
      <c r="P228" s="82">
        <f t="shared" si="19"/>
        <v>1645153.2511681672</v>
      </c>
      <c r="Q228" s="81">
        <v>310929.61000000004</v>
      </c>
      <c r="R228" s="81">
        <v>490774.98</v>
      </c>
      <c r="S228" s="81">
        <v>845562.23</v>
      </c>
      <c r="T228" s="81">
        <v>0</v>
      </c>
      <c r="U228" s="82">
        <f t="shared" si="20"/>
        <v>1647266.82</v>
      </c>
      <c r="V228" s="81">
        <v>381753.58999999997</v>
      </c>
      <c r="W228" s="81">
        <v>518971</v>
      </c>
      <c r="X228" s="81">
        <v>1041544.7</v>
      </c>
      <c r="Y228" s="82">
        <v>1942269.29</v>
      </c>
      <c r="Z228" s="81">
        <v>499215.75999999995</v>
      </c>
      <c r="AA228" s="81">
        <v>474220.27</v>
      </c>
      <c r="AB228" s="81">
        <v>1079860.45</v>
      </c>
      <c r="AC228" s="82">
        <v>2053296.48</v>
      </c>
      <c r="AD228" s="81">
        <v>620578.8600000001</v>
      </c>
      <c r="AE228" s="81">
        <v>506807.75</v>
      </c>
      <c r="AF228" s="81">
        <v>1092647.8400000001</v>
      </c>
      <c r="AG228" s="82">
        <v>2220034.4500000002</v>
      </c>
      <c r="AH228" s="81">
        <v>752388.6</v>
      </c>
      <c r="AI228" s="81">
        <v>513864.13</v>
      </c>
      <c r="AJ228" s="81">
        <v>1115893.55</v>
      </c>
      <c r="AK228" s="82">
        <v>2382146.2800000003</v>
      </c>
      <c r="AM228" s="74" t="str">
        <f t="shared" si="21"/>
        <v>OFT</v>
      </c>
      <c r="AN228" s="74" t="str">
        <f t="shared" si="22"/>
        <v>NPOW</v>
      </c>
      <c r="AO228" s="74" t="str">
        <f t="shared" si="23"/>
        <v>MTO</v>
      </c>
      <c r="AP228" s="82"/>
    </row>
    <row r="229" spans="2:42" x14ac:dyDescent="0.3">
      <c r="B229" s="74" t="s">
        <v>95</v>
      </c>
      <c r="C229" s="74" t="s">
        <v>371</v>
      </c>
      <c r="D229" s="74" t="s">
        <v>372</v>
      </c>
      <c r="E229" s="74" t="s">
        <v>146</v>
      </c>
      <c r="F229" s="74" t="s">
        <v>583</v>
      </c>
      <c r="G229" s="81">
        <v>574626.61906250147</v>
      </c>
      <c r="H229" s="81">
        <v>0</v>
      </c>
      <c r="I229" s="81">
        <v>0</v>
      </c>
      <c r="J229" s="81">
        <v>0</v>
      </c>
      <c r="K229" s="82">
        <f t="shared" si="18"/>
        <v>574626.61906250147</v>
      </c>
      <c r="L229" s="81">
        <v>578411.01538739901</v>
      </c>
      <c r="M229" s="81">
        <v>0</v>
      </c>
      <c r="N229" s="81">
        <v>0</v>
      </c>
      <c r="O229" s="81">
        <v>0</v>
      </c>
      <c r="P229" s="82">
        <f t="shared" si="19"/>
        <v>578411.01538739901</v>
      </c>
      <c r="Q229" s="81">
        <v>615326.06999999983</v>
      </c>
      <c r="R229" s="81">
        <v>0</v>
      </c>
      <c r="S229" s="81">
        <v>0</v>
      </c>
      <c r="T229" s="81">
        <v>0</v>
      </c>
      <c r="U229" s="82">
        <f t="shared" si="20"/>
        <v>615326.06999999983</v>
      </c>
      <c r="V229" s="81">
        <v>621739.64999999991</v>
      </c>
      <c r="W229" s="81">
        <v>0</v>
      </c>
      <c r="X229" s="81">
        <v>0</v>
      </c>
      <c r="Y229" s="82">
        <v>621739.64999999991</v>
      </c>
      <c r="Z229" s="81">
        <v>654023.69999999995</v>
      </c>
      <c r="AA229" s="81">
        <v>0</v>
      </c>
      <c r="AB229" s="81">
        <v>0</v>
      </c>
      <c r="AC229" s="82">
        <v>654023.69999999995</v>
      </c>
      <c r="AD229" s="81">
        <v>672508.20999999985</v>
      </c>
      <c r="AE229" s="81">
        <v>0</v>
      </c>
      <c r="AF229" s="81">
        <v>0</v>
      </c>
      <c r="AG229" s="82">
        <v>672508.20999999985</v>
      </c>
      <c r="AH229" s="81">
        <v>680423.29</v>
      </c>
      <c r="AI229" s="81">
        <v>0</v>
      </c>
      <c r="AJ229" s="81">
        <v>0</v>
      </c>
      <c r="AK229" s="82">
        <v>680423.29</v>
      </c>
      <c r="AM229" s="74" t="str">
        <f t="shared" si="21"/>
        <v/>
      </c>
      <c r="AN229" s="74" t="str">
        <f t="shared" si="22"/>
        <v>NPOW</v>
      </c>
      <c r="AO229" s="74" t="str">
        <f t="shared" si="23"/>
        <v>MTO</v>
      </c>
      <c r="AP229" s="82"/>
    </row>
    <row r="230" spans="2:42" x14ac:dyDescent="0.3">
      <c r="B230" s="74" t="s">
        <v>117</v>
      </c>
      <c r="C230" s="74" t="s">
        <v>525</v>
      </c>
      <c r="D230" s="74" t="s">
        <v>551</v>
      </c>
      <c r="E230" s="74" t="s">
        <v>146</v>
      </c>
      <c r="F230" s="74" t="s">
        <v>583</v>
      </c>
      <c r="G230" s="81">
        <v>0</v>
      </c>
      <c r="H230" s="81">
        <v>0</v>
      </c>
      <c r="I230" s="81">
        <v>0</v>
      </c>
      <c r="J230" s="81">
        <v>3992.02</v>
      </c>
      <c r="K230" s="82">
        <f t="shared" si="18"/>
        <v>3992.02</v>
      </c>
      <c r="L230" s="81">
        <v>0</v>
      </c>
      <c r="M230" s="81">
        <v>0</v>
      </c>
      <c r="N230" s="81">
        <v>0</v>
      </c>
      <c r="O230" s="81">
        <v>867.62</v>
      </c>
      <c r="P230" s="82">
        <f t="shared" si="19"/>
        <v>867.62</v>
      </c>
      <c r="Q230" s="81">
        <v>0</v>
      </c>
      <c r="R230" s="81">
        <v>0</v>
      </c>
      <c r="S230" s="81">
        <v>0</v>
      </c>
      <c r="T230" s="81">
        <v>607.79999999999995</v>
      </c>
      <c r="U230" s="82">
        <f t="shared" si="20"/>
        <v>607.79999999999995</v>
      </c>
      <c r="V230" s="81">
        <v>0</v>
      </c>
      <c r="W230" s="81">
        <v>0</v>
      </c>
      <c r="X230" s="81">
        <v>0</v>
      </c>
      <c r="Y230" s="82">
        <v>0</v>
      </c>
      <c r="Z230" s="81">
        <v>0</v>
      </c>
      <c r="AA230" s="81">
        <v>0</v>
      </c>
      <c r="AB230" s="81">
        <v>0</v>
      </c>
      <c r="AC230" s="82">
        <v>0</v>
      </c>
      <c r="AD230" s="81">
        <v>0</v>
      </c>
      <c r="AE230" s="81">
        <v>0</v>
      </c>
      <c r="AF230" s="81">
        <v>0</v>
      </c>
      <c r="AG230" s="82">
        <v>0</v>
      </c>
      <c r="AH230" s="81">
        <v>0</v>
      </c>
      <c r="AI230" s="81">
        <v>0</v>
      </c>
      <c r="AJ230" s="81">
        <v>0</v>
      </c>
      <c r="AK230" s="82">
        <v>0</v>
      </c>
      <c r="AM230" s="74" t="str">
        <f t="shared" si="21"/>
        <v/>
      </c>
      <c r="AN230" s="74" t="str">
        <f t="shared" si="22"/>
        <v>NTRG</v>
      </c>
      <c r="AO230" s="74" t="str">
        <f t="shared" si="23"/>
        <v>All locations</v>
      </c>
      <c r="AP230" s="82"/>
    </row>
    <row r="231" spans="2:42" x14ac:dyDescent="0.3">
      <c r="B231" s="74" t="s">
        <v>117</v>
      </c>
      <c r="C231" s="74" t="s">
        <v>374</v>
      </c>
      <c r="D231" s="74" t="s">
        <v>375</v>
      </c>
      <c r="E231" s="74" t="s">
        <v>142</v>
      </c>
      <c r="F231" s="74" t="s">
        <v>143</v>
      </c>
      <c r="G231" s="81">
        <v>3.4556954897854699</v>
      </c>
      <c r="H231" s="81">
        <v>0</v>
      </c>
      <c r="I231" s="81">
        <v>85765.88</v>
      </c>
      <c r="J231" s="81">
        <v>0</v>
      </c>
      <c r="K231" s="82">
        <f t="shared" si="18"/>
        <v>85769.33569548979</v>
      </c>
      <c r="L231" s="81">
        <v>4.7948574731933684</v>
      </c>
      <c r="M231" s="81">
        <v>979.34</v>
      </c>
      <c r="N231" s="81">
        <v>85300.56</v>
      </c>
      <c r="O231" s="81">
        <v>0</v>
      </c>
      <c r="P231" s="82">
        <f t="shared" si="19"/>
        <v>86284.694857473194</v>
      </c>
      <c r="Q231" s="81">
        <v>6.3999999999999995</v>
      </c>
      <c r="R231" s="81">
        <v>2049.34</v>
      </c>
      <c r="S231" s="81">
        <v>107131.5</v>
      </c>
      <c r="T231" s="81">
        <v>0</v>
      </c>
      <c r="U231" s="82">
        <f t="shared" si="20"/>
        <v>109187.24</v>
      </c>
      <c r="V231" s="81">
        <v>7.8100000000000005</v>
      </c>
      <c r="W231" s="81">
        <v>2167.08</v>
      </c>
      <c r="X231" s="81">
        <v>131962.19</v>
      </c>
      <c r="Y231" s="82">
        <v>134137.08000000002</v>
      </c>
      <c r="Z231" s="81">
        <v>10.26</v>
      </c>
      <c r="AA231" s="81">
        <v>1980.21</v>
      </c>
      <c r="AB231" s="81">
        <v>136816.74</v>
      </c>
      <c r="AC231" s="82">
        <v>138807.21</v>
      </c>
      <c r="AD231" s="81">
        <v>12.29</v>
      </c>
      <c r="AE231" s="81">
        <v>2116.29</v>
      </c>
      <c r="AF231" s="81">
        <v>138436.89000000001</v>
      </c>
      <c r="AG231" s="82">
        <v>140565.47</v>
      </c>
      <c r="AH231" s="81">
        <v>14.52</v>
      </c>
      <c r="AI231" s="81">
        <v>2145.75</v>
      </c>
      <c r="AJ231" s="81">
        <v>141382.07999999999</v>
      </c>
      <c r="AK231" s="82">
        <v>143542.34999999998</v>
      </c>
      <c r="AM231" s="74" t="str">
        <f t="shared" si="21"/>
        <v>OFT</v>
      </c>
      <c r="AN231" s="74" t="str">
        <f t="shared" si="22"/>
        <v>NTRG</v>
      </c>
      <c r="AO231" s="74" t="str">
        <f t="shared" si="23"/>
        <v>NAP</v>
      </c>
      <c r="AP231" s="82"/>
    </row>
    <row r="232" spans="2:42" x14ac:dyDescent="0.3">
      <c r="B232" s="74" t="s">
        <v>117</v>
      </c>
      <c r="C232" s="74" t="s">
        <v>374</v>
      </c>
      <c r="D232" s="74" t="s">
        <v>375</v>
      </c>
      <c r="E232" s="74" t="s">
        <v>146</v>
      </c>
      <c r="F232" s="74" t="s">
        <v>583</v>
      </c>
      <c r="G232" s="81">
        <v>917740.41960897588</v>
      </c>
      <c r="H232" s="81">
        <v>0</v>
      </c>
      <c r="I232" s="81">
        <v>0</v>
      </c>
      <c r="J232" s="81">
        <v>0</v>
      </c>
      <c r="K232" s="82">
        <f t="shared" si="18"/>
        <v>917740.41960897588</v>
      </c>
      <c r="L232" s="81">
        <v>933679.62626209483</v>
      </c>
      <c r="M232" s="81">
        <v>0</v>
      </c>
      <c r="N232" s="81">
        <v>0</v>
      </c>
      <c r="O232" s="81">
        <v>0</v>
      </c>
      <c r="P232" s="82">
        <f t="shared" si="19"/>
        <v>933679.62626209483</v>
      </c>
      <c r="Q232" s="81">
        <v>958331.45000000007</v>
      </c>
      <c r="R232" s="81">
        <v>0</v>
      </c>
      <c r="S232" s="81">
        <v>0</v>
      </c>
      <c r="T232" s="81">
        <v>0</v>
      </c>
      <c r="U232" s="82">
        <f t="shared" si="20"/>
        <v>958331.45000000007</v>
      </c>
      <c r="V232" s="81">
        <v>955036.75999999989</v>
      </c>
      <c r="W232" s="81">
        <v>0</v>
      </c>
      <c r="X232" s="81">
        <v>0</v>
      </c>
      <c r="Y232" s="82">
        <v>955036.75999999989</v>
      </c>
      <c r="Z232" s="81">
        <v>978845.55999999994</v>
      </c>
      <c r="AA232" s="81">
        <v>0</v>
      </c>
      <c r="AB232" s="81">
        <v>0</v>
      </c>
      <c r="AC232" s="82">
        <v>978845.55999999994</v>
      </c>
      <c r="AD232" s="81">
        <v>997830.87</v>
      </c>
      <c r="AE232" s="81">
        <v>0</v>
      </c>
      <c r="AF232" s="81">
        <v>0</v>
      </c>
      <c r="AG232" s="82">
        <v>997830.87</v>
      </c>
      <c r="AH232" s="81">
        <v>1013108.64</v>
      </c>
      <c r="AI232" s="81">
        <v>0</v>
      </c>
      <c r="AJ232" s="81">
        <v>0</v>
      </c>
      <c r="AK232" s="82">
        <v>1013108.64</v>
      </c>
      <c r="AM232" s="74" t="str">
        <f t="shared" si="21"/>
        <v/>
      </c>
      <c r="AN232" s="74" t="str">
        <f t="shared" si="22"/>
        <v>NTRG</v>
      </c>
      <c r="AO232" s="74" t="str">
        <f t="shared" si="23"/>
        <v>NAP</v>
      </c>
      <c r="AP232" s="82"/>
    </row>
    <row r="233" spans="2:42" x14ac:dyDescent="0.3">
      <c r="B233" s="74" t="s">
        <v>117</v>
      </c>
      <c r="C233" s="74" t="s">
        <v>374</v>
      </c>
      <c r="D233" s="74" t="s">
        <v>375</v>
      </c>
      <c r="E233" s="74" t="s">
        <v>144</v>
      </c>
      <c r="F233" s="74" t="s">
        <v>145</v>
      </c>
      <c r="G233" s="81">
        <v>415166.69322329934</v>
      </c>
      <c r="H233" s="81">
        <v>267754.26</v>
      </c>
      <c r="I233" s="81">
        <v>0</v>
      </c>
      <c r="J233" s="81">
        <v>0</v>
      </c>
      <c r="K233" s="82">
        <f t="shared" si="18"/>
        <v>682920.95322329935</v>
      </c>
      <c r="L233" s="81">
        <v>555029.69885961711</v>
      </c>
      <c r="M233" s="81">
        <v>267582.87</v>
      </c>
      <c r="N233" s="81">
        <v>0</v>
      </c>
      <c r="O233" s="81">
        <v>0</v>
      </c>
      <c r="P233" s="82">
        <f t="shared" si="19"/>
        <v>822612.56885961711</v>
      </c>
      <c r="Q233" s="81">
        <v>777967.81000000017</v>
      </c>
      <c r="R233" s="81">
        <v>332555.12</v>
      </c>
      <c r="S233" s="81">
        <v>0</v>
      </c>
      <c r="T233" s="81">
        <v>0</v>
      </c>
      <c r="U233" s="82">
        <f t="shared" si="20"/>
        <v>1110522.9300000002</v>
      </c>
      <c r="V233" s="81">
        <v>946756.85</v>
      </c>
      <c r="W233" s="81">
        <v>351661.09</v>
      </c>
      <c r="X233" s="81">
        <v>0</v>
      </c>
      <c r="Y233" s="82">
        <v>1298417.94</v>
      </c>
      <c r="Z233" s="81">
        <v>1219103.25</v>
      </c>
      <c r="AA233" s="81">
        <v>321337.45</v>
      </c>
      <c r="AB233" s="81">
        <v>0</v>
      </c>
      <c r="AC233" s="82">
        <v>1540440.7</v>
      </c>
      <c r="AD233" s="81">
        <v>1475584.53</v>
      </c>
      <c r="AE233" s="81">
        <v>343419.12</v>
      </c>
      <c r="AF233" s="81">
        <v>0</v>
      </c>
      <c r="AG233" s="82">
        <v>1819003.65</v>
      </c>
      <c r="AH233" s="81">
        <v>1712205.7499999998</v>
      </c>
      <c r="AI233" s="81">
        <v>348200.61</v>
      </c>
      <c r="AJ233" s="81">
        <v>0</v>
      </c>
      <c r="AK233" s="82">
        <v>2060406.3599999999</v>
      </c>
      <c r="AM233" s="74" t="str">
        <f t="shared" si="21"/>
        <v>INJ</v>
      </c>
      <c r="AN233" s="74" t="str">
        <f t="shared" si="22"/>
        <v>NTRG</v>
      </c>
      <c r="AO233" s="74" t="str">
        <f t="shared" si="23"/>
        <v>NAP</v>
      </c>
      <c r="AP233" s="82"/>
    </row>
    <row r="234" spans="2:42" x14ac:dyDescent="0.3">
      <c r="B234" s="74" t="s">
        <v>85</v>
      </c>
      <c r="C234" s="74" t="s">
        <v>525</v>
      </c>
      <c r="D234" s="74" t="s">
        <v>552</v>
      </c>
      <c r="E234" s="74" t="s">
        <v>146</v>
      </c>
      <c r="F234" s="74" t="s">
        <v>583</v>
      </c>
      <c r="G234" s="81">
        <v>0</v>
      </c>
      <c r="H234" s="81">
        <v>0</v>
      </c>
      <c r="I234" s="81">
        <v>0</v>
      </c>
      <c r="J234" s="81">
        <v>171821.58</v>
      </c>
      <c r="K234" s="82">
        <f t="shared" si="18"/>
        <v>171821.58</v>
      </c>
      <c r="L234" s="81">
        <v>0</v>
      </c>
      <c r="M234" s="81">
        <v>0</v>
      </c>
      <c r="N234" s="81">
        <v>0</v>
      </c>
      <c r="O234" s="81">
        <v>36739.89</v>
      </c>
      <c r="P234" s="82">
        <f t="shared" si="19"/>
        <v>36739.89</v>
      </c>
      <c r="Q234" s="81">
        <v>0</v>
      </c>
      <c r="R234" s="81">
        <v>0</v>
      </c>
      <c r="S234" s="81">
        <v>0</v>
      </c>
      <c r="T234" s="81">
        <v>27496.880000000001</v>
      </c>
      <c r="U234" s="82">
        <f t="shared" si="20"/>
        <v>27496.880000000001</v>
      </c>
      <c r="V234" s="81">
        <v>0</v>
      </c>
      <c r="W234" s="81">
        <v>0</v>
      </c>
      <c r="X234" s="81">
        <v>0</v>
      </c>
      <c r="Y234" s="82">
        <v>0</v>
      </c>
      <c r="Z234" s="81">
        <v>0</v>
      </c>
      <c r="AA234" s="81">
        <v>0</v>
      </c>
      <c r="AB234" s="81">
        <v>0</v>
      </c>
      <c r="AC234" s="82">
        <v>0</v>
      </c>
      <c r="AD234" s="81">
        <v>0</v>
      </c>
      <c r="AE234" s="81">
        <v>0</v>
      </c>
      <c r="AF234" s="81">
        <v>0</v>
      </c>
      <c r="AG234" s="82">
        <v>0</v>
      </c>
      <c r="AH234" s="81">
        <v>0</v>
      </c>
      <c r="AI234" s="81">
        <v>0</v>
      </c>
      <c r="AJ234" s="81">
        <v>0</v>
      </c>
      <c r="AK234" s="82">
        <v>0</v>
      </c>
      <c r="AM234" s="74" t="str">
        <f t="shared" si="21"/>
        <v/>
      </c>
      <c r="AN234" s="74" t="str">
        <f t="shared" si="22"/>
        <v>NZAS</v>
      </c>
      <c r="AO234" s="74" t="str">
        <f t="shared" si="23"/>
        <v>All locations</v>
      </c>
      <c r="AP234" s="82"/>
    </row>
    <row r="235" spans="2:42" x14ac:dyDescent="0.3">
      <c r="B235" s="74" t="s">
        <v>85</v>
      </c>
      <c r="C235" s="74" t="s">
        <v>357</v>
      </c>
      <c r="D235" s="74" t="s">
        <v>358</v>
      </c>
      <c r="E235" s="74" t="s">
        <v>142</v>
      </c>
      <c r="F235" s="74" t="s">
        <v>143</v>
      </c>
      <c r="G235" s="81">
        <v>908073.30873012275</v>
      </c>
      <c r="H235" s="81">
        <v>1320529.6599999999</v>
      </c>
      <c r="I235" s="81">
        <v>31552005.359999999</v>
      </c>
      <c r="J235" s="81">
        <v>0</v>
      </c>
      <c r="K235" s="82">
        <f t="shared" si="18"/>
        <v>33780608.328730121</v>
      </c>
      <c r="L235" s="81">
        <v>1268699.0891335683</v>
      </c>
      <c r="M235" s="81">
        <v>1362641.8</v>
      </c>
      <c r="N235" s="81">
        <v>32323403.699999999</v>
      </c>
      <c r="O235" s="81">
        <v>0</v>
      </c>
      <c r="P235" s="82">
        <f t="shared" si="19"/>
        <v>34954744.589133568</v>
      </c>
      <c r="Q235" s="81">
        <v>1908475.24</v>
      </c>
      <c r="R235" s="81">
        <v>1690423.29</v>
      </c>
      <c r="S235" s="81">
        <v>36965191.549999997</v>
      </c>
      <c r="T235" s="81">
        <v>0</v>
      </c>
      <c r="U235" s="82">
        <f t="shared" si="20"/>
        <v>40564090.079999998</v>
      </c>
      <c r="V235" s="81">
        <v>2447146.04</v>
      </c>
      <c r="W235" s="81">
        <v>1787541.54</v>
      </c>
      <c r="X235" s="81">
        <v>45532898.850000001</v>
      </c>
      <c r="Y235" s="82">
        <v>49767586.43</v>
      </c>
      <c r="Z235" s="81">
        <v>3566599.2899999996</v>
      </c>
      <c r="AA235" s="81">
        <v>1633402.33</v>
      </c>
      <c r="AB235" s="81">
        <v>47207936.840000004</v>
      </c>
      <c r="AC235" s="82">
        <v>52407938.460000001</v>
      </c>
      <c r="AD235" s="81">
        <v>5032538.6500000004</v>
      </c>
      <c r="AE235" s="81">
        <v>1745646.51</v>
      </c>
      <c r="AF235" s="81">
        <v>47766959.350000001</v>
      </c>
      <c r="AG235" s="82">
        <v>54545144.510000005</v>
      </c>
      <c r="AH235" s="81">
        <v>6185942.4799999995</v>
      </c>
      <c r="AI235" s="81">
        <v>1769951.47</v>
      </c>
      <c r="AJ235" s="81">
        <v>48783185.119999997</v>
      </c>
      <c r="AK235" s="82">
        <v>56739079.069999993</v>
      </c>
      <c r="AM235" s="74" t="str">
        <f t="shared" si="21"/>
        <v>OFT</v>
      </c>
      <c r="AN235" s="74" t="str">
        <f t="shared" si="22"/>
        <v>NZAS</v>
      </c>
      <c r="AO235" s="74" t="str">
        <f t="shared" si="23"/>
        <v>TWI</v>
      </c>
      <c r="AP235" s="82"/>
    </row>
    <row r="236" spans="2:42" x14ac:dyDescent="0.3">
      <c r="B236" s="74" t="s">
        <v>85</v>
      </c>
      <c r="C236" s="74" t="s">
        <v>357</v>
      </c>
      <c r="D236" s="74" t="s">
        <v>358</v>
      </c>
      <c r="E236" s="74" t="s">
        <v>146</v>
      </c>
      <c r="F236" s="74" t="s">
        <v>583</v>
      </c>
      <c r="G236" s="81">
        <v>11640131.217536747</v>
      </c>
      <c r="H236" s="81">
        <v>0</v>
      </c>
      <c r="I236" s="81">
        <v>0</v>
      </c>
      <c r="J236" s="81">
        <v>0</v>
      </c>
      <c r="K236" s="82">
        <f t="shared" si="18"/>
        <v>11640131.217536747</v>
      </c>
      <c r="L236" s="81">
        <v>10825770.887523036</v>
      </c>
      <c r="M236" s="81">
        <v>0</v>
      </c>
      <c r="N236" s="81">
        <v>0</v>
      </c>
      <c r="O236" s="81">
        <v>0</v>
      </c>
      <c r="P236" s="82">
        <f t="shared" si="19"/>
        <v>10825770.887523036</v>
      </c>
      <c r="Q236" s="81">
        <v>11236337.559999999</v>
      </c>
      <c r="R236" s="81">
        <v>0</v>
      </c>
      <c r="S236" s="81">
        <v>0</v>
      </c>
      <c r="T236" s="81">
        <v>0</v>
      </c>
      <c r="U236" s="82">
        <f t="shared" si="20"/>
        <v>11236337.559999999</v>
      </c>
      <c r="V236" s="81">
        <v>11531153.710000001</v>
      </c>
      <c r="W236" s="81">
        <v>0</v>
      </c>
      <c r="X236" s="81">
        <v>0</v>
      </c>
      <c r="Y236" s="82">
        <v>11531153.710000001</v>
      </c>
      <c r="Z236" s="81">
        <v>11678628.43</v>
      </c>
      <c r="AA236" s="81">
        <v>0</v>
      </c>
      <c r="AB236" s="81">
        <v>0</v>
      </c>
      <c r="AC236" s="82">
        <v>11678628.43</v>
      </c>
      <c r="AD236" s="81">
        <v>11860936.810000001</v>
      </c>
      <c r="AE236" s="81">
        <v>0</v>
      </c>
      <c r="AF236" s="81">
        <v>0</v>
      </c>
      <c r="AG236" s="82">
        <v>11860936.810000001</v>
      </c>
      <c r="AH236" s="81">
        <v>11962858.470000001</v>
      </c>
      <c r="AI236" s="81">
        <v>0</v>
      </c>
      <c r="AJ236" s="81">
        <v>0</v>
      </c>
      <c r="AK236" s="82">
        <v>11962858.470000001</v>
      </c>
      <c r="AM236" s="74" t="str">
        <f t="shared" si="21"/>
        <v/>
      </c>
      <c r="AN236" s="74" t="str">
        <f t="shared" si="22"/>
        <v>NZAS</v>
      </c>
      <c r="AO236" s="74" t="str">
        <f t="shared" si="23"/>
        <v>TWI</v>
      </c>
      <c r="AP236" s="82"/>
    </row>
    <row r="237" spans="2:42" x14ac:dyDescent="0.3">
      <c r="B237" s="74" t="s">
        <v>100</v>
      </c>
      <c r="C237" s="74" t="s">
        <v>525</v>
      </c>
      <c r="D237" s="74" t="s">
        <v>553</v>
      </c>
      <c r="E237" s="74" t="s">
        <v>146</v>
      </c>
      <c r="F237" s="74" t="s">
        <v>583</v>
      </c>
      <c r="G237" s="81">
        <v>0</v>
      </c>
      <c r="H237" s="81">
        <v>0</v>
      </c>
      <c r="I237" s="81">
        <v>0</v>
      </c>
      <c r="J237" s="81">
        <v>43830.06</v>
      </c>
      <c r="K237" s="82">
        <f t="shared" si="18"/>
        <v>43830.06</v>
      </c>
      <c r="L237" s="81">
        <v>0</v>
      </c>
      <c r="M237" s="81">
        <v>0</v>
      </c>
      <c r="N237" s="81">
        <v>0</v>
      </c>
      <c r="O237" s="81">
        <v>9402.0400000000009</v>
      </c>
      <c r="P237" s="82">
        <f t="shared" si="19"/>
        <v>9402.0400000000009</v>
      </c>
      <c r="Q237" s="81">
        <v>0</v>
      </c>
      <c r="R237" s="81">
        <v>0</v>
      </c>
      <c r="S237" s="81">
        <v>0</v>
      </c>
      <c r="T237" s="81">
        <v>7121.03</v>
      </c>
      <c r="U237" s="82">
        <f t="shared" si="20"/>
        <v>7121.03</v>
      </c>
      <c r="V237" s="81">
        <v>0</v>
      </c>
      <c r="W237" s="81">
        <v>0</v>
      </c>
      <c r="X237" s="81">
        <v>0</v>
      </c>
      <c r="Y237" s="82">
        <v>0</v>
      </c>
      <c r="Z237" s="81">
        <v>0</v>
      </c>
      <c r="AA237" s="81">
        <v>0</v>
      </c>
      <c r="AB237" s="81">
        <v>0</v>
      </c>
      <c r="AC237" s="82">
        <v>0</v>
      </c>
      <c r="AD237" s="81">
        <v>0</v>
      </c>
      <c r="AE237" s="81">
        <v>0</v>
      </c>
      <c r="AF237" s="81">
        <v>0</v>
      </c>
      <c r="AG237" s="82">
        <v>0</v>
      </c>
      <c r="AH237" s="81">
        <v>0</v>
      </c>
      <c r="AI237" s="81">
        <v>0</v>
      </c>
      <c r="AJ237" s="81">
        <v>0</v>
      </c>
      <c r="AK237" s="82">
        <v>0</v>
      </c>
      <c r="AM237" s="74" t="str">
        <f t="shared" si="21"/>
        <v/>
      </c>
      <c r="AN237" s="74" t="str">
        <f t="shared" si="22"/>
        <v>NZST</v>
      </c>
      <c r="AO237" s="74" t="str">
        <f t="shared" si="23"/>
        <v>All locations</v>
      </c>
      <c r="AP237" s="82"/>
    </row>
    <row r="238" spans="2:42" x14ac:dyDescent="0.3">
      <c r="B238" s="74" t="s">
        <v>100</v>
      </c>
      <c r="C238" s="74" t="s">
        <v>355</v>
      </c>
      <c r="D238" s="74" t="s">
        <v>356</v>
      </c>
      <c r="E238" s="74" t="s">
        <v>142</v>
      </c>
      <c r="F238" s="74" t="s">
        <v>143</v>
      </c>
      <c r="G238" s="81">
        <v>310258.30169725127</v>
      </c>
      <c r="H238" s="81">
        <v>2148007.44</v>
      </c>
      <c r="I238" s="81">
        <v>8483068.9700000007</v>
      </c>
      <c r="J238" s="81">
        <v>0</v>
      </c>
      <c r="K238" s="82">
        <f t="shared" si="18"/>
        <v>10941334.711697252</v>
      </c>
      <c r="L238" s="81">
        <v>458540.46495675214</v>
      </c>
      <c r="M238" s="81">
        <v>2215898.0099999998</v>
      </c>
      <c r="N238" s="81">
        <v>8539055.0999999996</v>
      </c>
      <c r="O238" s="81">
        <v>0</v>
      </c>
      <c r="P238" s="82">
        <f t="shared" si="19"/>
        <v>11213493.574956752</v>
      </c>
      <c r="Q238" s="81">
        <v>680808.40999999992</v>
      </c>
      <c r="R238" s="81">
        <v>2802238.46</v>
      </c>
      <c r="S238" s="81">
        <v>9905027.6500000004</v>
      </c>
      <c r="T238" s="81">
        <v>0</v>
      </c>
      <c r="U238" s="82">
        <f t="shared" si="20"/>
        <v>13388074.52</v>
      </c>
      <c r="V238" s="81">
        <v>858248.41999999993</v>
      </c>
      <c r="W238" s="81">
        <v>2963232.75</v>
      </c>
      <c r="X238" s="81">
        <v>12200792.24</v>
      </c>
      <c r="Y238" s="82">
        <v>16022273.41</v>
      </c>
      <c r="Z238" s="81">
        <v>1143506.2699999996</v>
      </c>
      <c r="AA238" s="81">
        <v>2707714.01</v>
      </c>
      <c r="AB238" s="81">
        <v>12649627.939999999</v>
      </c>
      <c r="AC238" s="82">
        <v>16500848.219999999</v>
      </c>
      <c r="AD238" s="81">
        <v>1449277.82</v>
      </c>
      <c r="AE238" s="81">
        <v>2893782.76</v>
      </c>
      <c r="AF238" s="81">
        <v>12799421.109999999</v>
      </c>
      <c r="AG238" s="82">
        <v>17142481.689999998</v>
      </c>
      <c r="AH238" s="81">
        <v>1814849.44</v>
      </c>
      <c r="AI238" s="81">
        <v>2934073.45</v>
      </c>
      <c r="AJ238" s="81">
        <v>13071724.43</v>
      </c>
      <c r="AK238" s="82">
        <v>17820647.32</v>
      </c>
      <c r="AM238" s="74" t="str">
        <f t="shared" si="21"/>
        <v>OFT</v>
      </c>
      <c r="AN238" s="74" t="str">
        <f t="shared" si="22"/>
        <v>NZST</v>
      </c>
      <c r="AO238" s="74" t="str">
        <f t="shared" si="23"/>
        <v>GLN</v>
      </c>
      <c r="AP238" s="82"/>
    </row>
    <row r="239" spans="2:42" x14ac:dyDescent="0.3">
      <c r="B239" s="74" t="s">
        <v>100</v>
      </c>
      <c r="C239" s="74" t="s">
        <v>355</v>
      </c>
      <c r="D239" s="74" t="s">
        <v>356</v>
      </c>
      <c r="E239" s="74" t="s">
        <v>146</v>
      </c>
      <c r="F239" s="74" t="s">
        <v>583</v>
      </c>
      <c r="G239" s="81">
        <v>2574737.7136108158</v>
      </c>
      <c r="H239" s="81">
        <v>0</v>
      </c>
      <c r="I239" s="81">
        <v>0</v>
      </c>
      <c r="J239" s="81">
        <v>0</v>
      </c>
      <c r="K239" s="82">
        <f t="shared" si="18"/>
        <v>2574737.7136108158</v>
      </c>
      <c r="L239" s="81">
        <v>2592221.5075083771</v>
      </c>
      <c r="M239" s="81">
        <v>0</v>
      </c>
      <c r="N239" s="81">
        <v>0</v>
      </c>
      <c r="O239" s="81">
        <v>0</v>
      </c>
      <c r="P239" s="82">
        <f t="shared" si="19"/>
        <v>2592221.5075083771</v>
      </c>
      <c r="Q239" s="81">
        <v>2759588.46</v>
      </c>
      <c r="R239" s="81">
        <v>0</v>
      </c>
      <c r="S239" s="81">
        <v>0</v>
      </c>
      <c r="T239" s="81">
        <v>0</v>
      </c>
      <c r="U239" s="82">
        <f t="shared" si="20"/>
        <v>2759588.46</v>
      </c>
      <c r="V239" s="81">
        <v>2783783.6400000006</v>
      </c>
      <c r="W239" s="81">
        <v>0</v>
      </c>
      <c r="X239" s="81">
        <v>0</v>
      </c>
      <c r="Y239" s="82">
        <v>2783783.6400000006</v>
      </c>
      <c r="Z239" s="81">
        <v>2930301.09</v>
      </c>
      <c r="AA239" s="81">
        <v>0</v>
      </c>
      <c r="AB239" s="81">
        <v>0</v>
      </c>
      <c r="AC239" s="82">
        <v>2930301.09</v>
      </c>
      <c r="AD239" s="81">
        <v>3015223.8699999996</v>
      </c>
      <c r="AE239" s="81">
        <v>0</v>
      </c>
      <c r="AF239" s="81">
        <v>0</v>
      </c>
      <c r="AG239" s="82">
        <v>3015223.8699999996</v>
      </c>
      <c r="AH239" s="81">
        <v>3051328.57</v>
      </c>
      <c r="AI239" s="81">
        <v>0</v>
      </c>
      <c r="AJ239" s="81">
        <v>0</v>
      </c>
      <c r="AK239" s="82">
        <v>3051328.57</v>
      </c>
      <c r="AM239" s="74" t="str">
        <f t="shared" si="21"/>
        <v/>
      </c>
      <c r="AN239" s="74" t="str">
        <f t="shared" si="22"/>
        <v>NZST</v>
      </c>
      <c r="AO239" s="74" t="str">
        <f t="shared" si="23"/>
        <v>GLN</v>
      </c>
      <c r="AP239" s="82"/>
    </row>
    <row r="240" spans="2:42" x14ac:dyDescent="0.3">
      <c r="B240" s="74" t="s">
        <v>100</v>
      </c>
      <c r="C240" s="74" t="s">
        <v>355</v>
      </c>
      <c r="D240" s="74" t="s">
        <v>356</v>
      </c>
      <c r="E240" s="74" t="s">
        <v>144</v>
      </c>
      <c r="F240" s="74" t="s">
        <v>145</v>
      </c>
      <c r="G240" s="81">
        <v>25.087692291291006</v>
      </c>
      <c r="H240" s="81">
        <v>223387.22</v>
      </c>
      <c r="I240" s="81">
        <v>0</v>
      </c>
      <c r="J240" s="81">
        <v>0</v>
      </c>
      <c r="K240" s="82">
        <f t="shared" si="18"/>
        <v>223412.3076922913</v>
      </c>
      <c r="L240" s="81">
        <v>35.424604442561879</v>
      </c>
      <c r="M240" s="81">
        <v>126261.39</v>
      </c>
      <c r="N240" s="81">
        <v>0</v>
      </c>
      <c r="O240" s="81">
        <v>0</v>
      </c>
      <c r="P240" s="82">
        <f t="shared" si="19"/>
        <v>126296.81460444257</v>
      </c>
      <c r="Q240" s="81">
        <v>54.08</v>
      </c>
      <c r="R240" s="81">
        <v>243051.59</v>
      </c>
      <c r="S240" s="81">
        <v>0</v>
      </c>
      <c r="T240" s="81">
        <v>0</v>
      </c>
      <c r="U240" s="82">
        <f t="shared" si="20"/>
        <v>243105.66999999998</v>
      </c>
      <c r="V240" s="81">
        <v>67.37</v>
      </c>
      <c r="W240" s="81">
        <v>257015.4</v>
      </c>
      <c r="X240" s="81">
        <v>0</v>
      </c>
      <c r="Y240" s="82">
        <v>257082.77</v>
      </c>
      <c r="Z240" s="81">
        <v>85.39</v>
      </c>
      <c r="AA240" s="81">
        <v>234853.03</v>
      </c>
      <c r="AB240" s="81">
        <v>0</v>
      </c>
      <c r="AC240" s="82">
        <v>234938.42</v>
      </c>
      <c r="AD240" s="81">
        <v>109.07000000000001</v>
      </c>
      <c r="AE240" s="81">
        <v>250991.67</v>
      </c>
      <c r="AF240" s="81">
        <v>0</v>
      </c>
      <c r="AG240" s="82">
        <v>251100.74000000002</v>
      </c>
      <c r="AH240" s="81">
        <v>128.15</v>
      </c>
      <c r="AI240" s="81">
        <v>254486.27</v>
      </c>
      <c r="AJ240" s="81">
        <v>0</v>
      </c>
      <c r="AK240" s="82">
        <v>254614.41999999998</v>
      </c>
      <c r="AM240" s="74" t="str">
        <f t="shared" si="21"/>
        <v>INJ</v>
      </c>
      <c r="AN240" s="74" t="str">
        <f t="shared" si="22"/>
        <v>NZST</v>
      </c>
      <c r="AO240" s="74" t="str">
        <f t="shared" si="23"/>
        <v>GLN</v>
      </c>
      <c r="AP240" s="82"/>
    </row>
    <row r="241" spans="2:42" x14ac:dyDescent="0.3">
      <c r="B241" s="74" t="s">
        <v>123</v>
      </c>
      <c r="C241" s="74" t="s">
        <v>525</v>
      </c>
      <c r="D241" s="74" t="s">
        <v>554</v>
      </c>
      <c r="E241" s="74" t="s">
        <v>146</v>
      </c>
      <c r="F241" s="74" t="s">
        <v>583</v>
      </c>
      <c r="G241" s="81">
        <v>0</v>
      </c>
      <c r="H241" s="81">
        <v>0</v>
      </c>
      <c r="I241" s="81">
        <v>0</v>
      </c>
      <c r="J241" s="81">
        <v>633.29999999999995</v>
      </c>
      <c r="K241" s="82">
        <f t="shared" si="18"/>
        <v>633.29999999999995</v>
      </c>
      <c r="L241" s="81">
        <v>0</v>
      </c>
      <c r="M241" s="81">
        <v>0</v>
      </c>
      <c r="N241" s="81">
        <v>0</v>
      </c>
      <c r="O241" s="81">
        <v>245.69</v>
      </c>
      <c r="P241" s="82">
        <f t="shared" si="19"/>
        <v>245.69</v>
      </c>
      <c r="Q241" s="81">
        <v>0</v>
      </c>
      <c r="R241" s="81">
        <v>0</v>
      </c>
      <c r="S241" s="81">
        <v>0</v>
      </c>
      <c r="T241" s="81">
        <v>271.52</v>
      </c>
      <c r="U241" s="82">
        <f t="shared" si="20"/>
        <v>271.52</v>
      </c>
      <c r="V241" s="81">
        <v>0</v>
      </c>
      <c r="W241" s="81">
        <v>0</v>
      </c>
      <c r="X241" s="81">
        <v>0</v>
      </c>
      <c r="Y241" s="82">
        <v>0</v>
      </c>
      <c r="Z241" s="81">
        <v>0</v>
      </c>
      <c r="AA241" s="81">
        <v>0</v>
      </c>
      <c r="AB241" s="81">
        <v>0</v>
      </c>
      <c r="AC241" s="82">
        <v>0</v>
      </c>
      <c r="AD241" s="81">
        <v>0</v>
      </c>
      <c r="AE241" s="81">
        <v>0</v>
      </c>
      <c r="AF241" s="81">
        <v>0</v>
      </c>
      <c r="AG241" s="82">
        <v>0</v>
      </c>
      <c r="AH241" s="81">
        <v>0</v>
      </c>
      <c r="AI241" s="81">
        <v>0</v>
      </c>
      <c r="AJ241" s="81">
        <v>0</v>
      </c>
      <c r="AK241" s="82">
        <v>0</v>
      </c>
      <c r="AM241" s="74" t="str">
        <f t="shared" si="21"/>
        <v/>
      </c>
      <c r="AN241" s="74" t="str">
        <f t="shared" si="22"/>
        <v>OMVP</v>
      </c>
      <c r="AO241" s="74" t="str">
        <f t="shared" si="23"/>
        <v>All locations</v>
      </c>
      <c r="AP241" s="82"/>
    </row>
    <row r="242" spans="2:42" x14ac:dyDescent="0.3">
      <c r="B242" s="74" t="s">
        <v>123</v>
      </c>
      <c r="C242" s="74" t="s">
        <v>351</v>
      </c>
      <c r="D242" s="74" t="s">
        <v>352</v>
      </c>
      <c r="E242" s="74" t="s">
        <v>142</v>
      </c>
      <c r="F242" s="74" t="s">
        <v>143</v>
      </c>
      <c r="G242" s="81">
        <v>109902.40509400601</v>
      </c>
      <c r="H242" s="81">
        <v>325132.15000000002</v>
      </c>
      <c r="I242" s="81">
        <v>0</v>
      </c>
      <c r="J242" s="81">
        <v>0</v>
      </c>
      <c r="K242" s="82">
        <f t="shared" si="18"/>
        <v>435034.55509400601</v>
      </c>
      <c r="L242" s="81">
        <v>124511.18744140469</v>
      </c>
      <c r="M242" s="81">
        <v>304106.59000000003</v>
      </c>
      <c r="N242" s="81">
        <v>140822.28</v>
      </c>
      <c r="O242" s="81">
        <v>0</v>
      </c>
      <c r="P242" s="82">
        <f t="shared" si="19"/>
        <v>569440.05744140467</v>
      </c>
      <c r="Q242" s="81">
        <v>165059.36000000002</v>
      </c>
      <c r="R242" s="81">
        <v>374847.93</v>
      </c>
      <c r="S242" s="81">
        <v>323461.95</v>
      </c>
      <c r="T242" s="81">
        <v>0</v>
      </c>
      <c r="U242" s="82">
        <f t="shared" si="20"/>
        <v>863369.24</v>
      </c>
      <c r="V242" s="81">
        <v>188874.40999999997</v>
      </c>
      <c r="W242" s="81">
        <v>396383.7</v>
      </c>
      <c r="X242" s="81">
        <v>398433.22</v>
      </c>
      <c r="Y242" s="82">
        <v>983691.33</v>
      </c>
      <c r="Z242" s="81">
        <v>241321.58000000002</v>
      </c>
      <c r="AA242" s="81">
        <v>362203.65</v>
      </c>
      <c r="AB242" s="81">
        <v>413090.55</v>
      </c>
      <c r="AC242" s="82">
        <v>1016615.78</v>
      </c>
      <c r="AD242" s="81">
        <v>279204.95999999996</v>
      </c>
      <c r="AE242" s="81">
        <v>387093.57</v>
      </c>
      <c r="AF242" s="81">
        <v>417982.25</v>
      </c>
      <c r="AG242" s="82">
        <v>1084280.78</v>
      </c>
      <c r="AH242" s="81">
        <v>319819.32999999996</v>
      </c>
      <c r="AI242" s="81">
        <v>392483.14</v>
      </c>
      <c r="AJ242" s="81">
        <v>426874.68</v>
      </c>
      <c r="AK242" s="82">
        <v>1139177.1499999999</v>
      </c>
      <c r="AM242" s="74" t="str">
        <f t="shared" si="21"/>
        <v>OFT</v>
      </c>
      <c r="AN242" s="74" t="str">
        <f t="shared" si="22"/>
        <v>OMVP</v>
      </c>
      <c r="AO242" s="74" t="str">
        <f t="shared" si="23"/>
        <v>MNI</v>
      </c>
      <c r="AP242" s="82"/>
    </row>
    <row r="243" spans="2:42" x14ac:dyDescent="0.3">
      <c r="B243" s="74" t="s">
        <v>123</v>
      </c>
      <c r="C243" s="74" t="s">
        <v>351</v>
      </c>
      <c r="D243" s="74" t="s">
        <v>352</v>
      </c>
      <c r="E243" s="74" t="s">
        <v>146</v>
      </c>
      <c r="F243" s="74" t="s">
        <v>583</v>
      </c>
      <c r="G243" s="81">
        <v>163295.83179840862</v>
      </c>
      <c r="H243" s="81">
        <v>0</v>
      </c>
      <c r="I243" s="81">
        <v>0</v>
      </c>
      <c r="J243" s="81">
        <v>0</v>
      </c>
      <c r="K243" s="82">
        <f t="shared" si="18"/>
        <v>163295.83179840862</v>
      </c>
      <c r="L243" s="81">
        <v>156899.45417508137</v>
      </c>
      <c r="M243" s="81">
        <v>0</v>
      </c>
      <c r="N243" s="81">
        <v>0</v>
      </c>
      <c r="O243" s="81">
        <v>0</v>
      </c>
      <c r="P243" s="82">
        <f t="shared" si="19"/>
        <v>156899.45417508137</v>
      </c>
      <c r="Q243" s="81">
        <v>171277.89</v>
      </c>
      <c r="R243" s="81">
        <v>0</v>
      </c>
      <c r="S243" s="81">
        <v>0</v>
      </c>
      <c r="T243" s="81">
        <v>0</v>
      </c>
      <c r="U243" s="82">
        <f t="shared" si="20"/>
        <v>171277.89</v>
      </c>
      <c r="V243" s="81">
        <v>176672.22</v>
      </c>
      <c r="W243" s="81">
        <v>0</v>
      </c>
      <c r="X243" s="81">
        <v>0</v>
      </c>
      <c r="Y243" s="82">
        <v>176672.22</v>
      </c>
      <c r="Z243" s="81">
        <v>188768.51000000004</v>
      </c>
      <c r="AA243" s="81">
        <v>0</v>
      </c>
      <c r="AB243" s="81">
        <v>0</v>
      </c>
      <c r="AC243" s="82">
        <v>188768.51000000004</v>
      </c>
      <c r="AD243" s="81">
        <v>195503.76</v>
      </c>
      <c r="AE243" s="81">
        <v>0</v>
      </c>
      <c r="AF243" s="81">
        <v>0</v>
      </c>
      <c r="AG243" s="82">
        <v>195503.76</v>
      </c>
      <c r="AH243" s="81">
        <v>197921.13</v>
      </c>
      <c r="AI243" s="81">
        <v>0</v>
      </c>
      <c r="AJ243" s="81">
        <v>0</v>
      </c>
      <c r="AK243" s="82">
        <v>197921.13</v>
      </c>
      <c r="AM243" s="74" t="str">
        <f t="shared" si="21"/>
        <v/>
      </c>
      <c r="AN243" s="74" t="str">
        <f t="shared" si="22"/>
        <v>OMVP</v>
      </c>
      <c r="AO243" s="74" t="str">
        <f t="shared" si="23"/>
        <v>MNI</v>
      </c>
      <c r="AP243" s="82"/>
    </row>
    <row r="244" spans="2:42" x14ac:dyDescent="0.3">
      <c r="B244" s="74" t="s">
        <v>81</v>
      </c>
      <c r="C244" s="74" t="s">
        <v>525</v>
      </c>
      <c r="D244" s="74" t="s">
        <v>555</v>
      </c>
      <c r="E244" s="74" t="s">
        <v>146</v>
      </c>
      <c r="F244" s="74" t="s">
        <v>583</v>
      </c>
      <c r="G244" s="81">
        <v>0</v>
      </c>
      <c r="H244" s="81">
        <v>0</v>
      </c>
      <c r="I244" s="81">
        <v>0</v>
      </c>
      <c r="J244" s="81">
        <v>192937.56</v>
      </c>
      <c r="K244" s="82">
        <f t="shared" si="18"/>
        <v>192937.56</v>
      </c>
      <c r="L244" s="81">
        <v>0</v>
      </c>
      <c r="M244" s="81">
        <v>0</v>
      </c>
      <c r="N244" s="81">
        <v>0</v>
      </c>
      <c r="O244" s="81">
        <v>41826.18</v>
      </c>
      <c r="P244" s="82">
        <f t="shared" si="19"/>
        <v>41826.18</v>
      </c>
      <c r="Q244" s="81">
        <v>0</v>
      </c>
      <c r="R244" s="81">
        <v>0</v>
      </c>
      <c r="S244" s="81">
        <v>0</v>
      </c>
      <c r="T244" s="81">
        <v>31995.02</v>
      </c>
      <c r="U244" s="82">
        <f t="shared" si="20"/>
        <v>31995.02</v>
      </c>
      <c r="V244" s="81">
        <v>0</v>
      </c>
      <c r="W244" s="81">
        <v>0</v>
      </c>
      <c r="X244" s="81">
        <v>0</v>
      </c>
      <c r="Y244" s="82">
        <v>0</v>
      </c>
      <c r="Z244" s="81">
        <v>0</v>
      </c>
      <c r="AA244" s="81">
        <v>0</v>
      </c>
      <c r="AB244" s="81">
        <v>0</v>
      </c>
      <c r="AC244" s="82">
        <v>0</v>
      </c>
      <c r="AD244" s="81">
        <v>0</v>
      </c>
      <c r="AE244" s="81">
        <v>0</v>
      </c>
      <c r="AF244" s="81">
        <v>0</v>
      </c>
      <c r="AG244" s="82">
        <v>0</v>
      </c>
      <c r="AH244" s="81">
        <v>0</v>
      </c>
      <c r="AI244" s="81">
        <v>0</v>
      </c>
      <c r="AJ244" s="81">
        <v>0</v>
      </c>
      <c r="AK244" s="82">
        <v>0</v>
      </c>
      <c r="AM244" s="74" t="str">
        <f t="shared" si="21"/>
        <v/>
      </c>
      <c r="AN244" s="74" t="str">
        <f t="shared" si="22"/>
        <v>ORON</v>
      </c>
      <c r="AO244" s="74" t="str">
        <f t="shared" si="23"/>
        <v>All locations</v>
      </c>
      <c r="AP244" s="82"/>
    </row>
    <row r="245" spans="2:42" x14ac:dyDescent="0.3">
      <c r="B245" s="74" t="s">
        <v>81</v>
      </c>
      <c r="C245" s="74" t="s">
        <v>337</v>
      </c>
      <c r="D245" s="74" t="s">
        <v>338</v>
      </c>
      <c r="E245" s="74" t="s">
        <v>142</v>
      </c>
      <c r="F245" s="74" t="s">
        <v>143</v>
      </c>
      <c r="G245" s="81">
        <v>601.06433183896524</v>
      </c>
      <c r="H245" s="81">
        <v>94886.13</v>
      </c>
      <c r="I245" s="81">
        <v>12080.53</v>
      </c>
      <c r="J245" s="81">
        <v>0</v>
      </c>
      <c r="K245" s="82">
        <f t="shared" si="18"/>
        <v>107567.72433183897</v>
      </c>
      <c r="L245" s="81">
        <v>836.7449823798936</v>
      </c>
      <c r="M245" s="81">
        <v>97437.53</v>
      </c>
      <c r="N245" s="81">
        <v>12430.42</v>
      </c>
      <c r="O245" s="81">
        <v>0</v>
      </c>
      <c r="P245" s="82">
        <f t="shared" si="19"/>
        <v>110704.69498237989</v>
      </c>
      <c r="Q245" s="81">
        <v>1293</v>
      </c>
      <c r="R245" s="81">
        <v>120693.8</v>
      </c>
      <c r="S245" s="81">
        <v>15249.09</v>
      </c>
      <c r="T245" s="81">
        <v>0</v>
      </c>
      <c r="U245" s="82">
        <f t="shared" si="20"/>
        <v>137235.89000000001</v>
      </c>
      <c r="V245" s="81">
        <v>2077.21</v>
      </c>
      <c r="W245" s="81">
        <v>127627.9</v>
      </c>
      <c r="X245" s="81">
        <v>18783.490000000002</v>
      </c>
      <c r="Y245" s="82">
        <v>148488.6</v>
      </c>
      <c r="Z245" s="81">
        <v>2708.34</v>
      </c>
      <c r="AA245" s="81">
        <v>116622.59</v>
      </c>
      <c r="AB245" s="81">
        <v>19474.490000000002</v>
      </c>
      <c r="AC245" s="82">
        <v>138805.41999999998</v>
      </c>
      <c r="AD245" s="81">
        <v>3228.09</v>
      </c>
      <c r="AE245" s="81">
        <v>124636.66</v>
      </c>
      <c r="AF245" s="81">
        <v>19705.099999999999</v>
      </c>
      <c r="AG245" s="82">
        <v>147569.85</v>
      </c>
      <c r="AH245" s="81">
        <v>3873.2000000000003</v>
      </c>
      <c r="AI245" s="81">
        <v>126372</v>
      </c>
      <c r="AJ245" s="81">
        <v>20124.32</v>
      </c>
      <c r="AK245" s="82">
        <v>150369.51999999999</v>
      </c>
      <c r="AM245" s="74" t="str">
        <f t="shared" si="21"/>
        <v>OFT</v>
      </c>
      <c r="AN245" s="74" t="str">
        <f t="shared" si="22"/>
        <v>ORON</v>
      </c>
      <c r="AO245" s="74" t="str">
        <f t="shared" si="23"/>
        <v>APS</v>
      </c>
      <c r="AP245" s="82"/>
    </row>
    <row r="246" spans="2:42" x14ac:dyDescent="0.3">
      <c r="B246" s="74" t="s">
        <v>81</v>
      </c>
      <c r="C246" s="74" t="s">
        <v>337</v>
      </c>
      <c r="D246" s="74" t="s">
        <v>338</v>
      </c>
      <c r="E246" s="74" t="s">
        <v>146</v>
      </c>
      <c r="F246" s="74" t="s">
        <v>583</v>
      </c>
      <c r="G246" s="81">
        <v>2846.9015768768777</v>
      </c>
      <c r="H246" s="81">
        <v>0</v>
      </c>
      <c r="I246" s="81">
        <v>0</v>
      </c>
      <c r="J246" s="81">
        <v>0</v>
      </c>
      <c r="K246" s="82">
        <f t="shared" si="18"/>
        <v>2846.9015768768777</v>
      </c>
      <c r="L246" s="81">
        <v>2721.816079996257</v>
      </c>
      <c r="M246" s="81">
        <v>0</v>
      </c>
      <c r="N246" s="81">
        <v>0</v>
      </c>
      <c r="O246" s="81">
        <v>0</v>
      </c>
      <c r="P246" s="82">
        <f t="shared" si="19"/>
        <v>2721.816079996257</v>
      </c>
      <c r="Q246" s="81">
        <v>2831.1399999999994</v>
      </c>
      <c r="R246" s="81">
        <v>0</v>
      </c>
      <c r="S246" s="81">
        <v>0</v>
      </c>
      <c r="T246" s="81">
        <v>0</v>
      </c>
      <c r="U246" s="82">
        <f t="shared" si="20"/>
        <v>2831.1399999999994</v>
      </c>
      <c r="V246" s="81">
        <v>2905.07</v>
      </c>
      <c r="W246" s="81">
        <v>0</v>
      </c>
      <c r="X246" s="81">
        <v>0</v>
      </c>
      <c r="Y246" s="82">
        <v>2905.07</v>
      </c>
      <c r="Z246" s="81">
        <v>2951.13</v>
      </c>
      <c r="AA246" s="81">
        <v>0</v>
      </c>
      <c r="AB246" s="81">
        <v>0</v>
      </c>
      <c r="AC246" s="82">
        <v>2951.13</v>
      </c>
      <c r="AD246" s="81">
        <v>3002.7500000000005</v>
      </c>
      <c r="AE246" s="81">
        <v>0</v>
      </c>
      <c r="AF246" s="81">
        <v>0</v>
      </c>
      <c r="AG246" s="82">
        <v>3002.7500000000005</v>
      </c>
      <c r="AH246" s="81">
        <v>3035.86</v>
      </c>
      <c r="AI246" s="81">
        <v>0</v>
      </c>
      <c r="AJ246" s="81">
        <v>0</v>
      </c>
      <c r="AK246" s="82">
        <v>3035.86</v>
      </c>
      <c r="AM246" s="74" t="str">
        <f t="shared" si="21"/>
        <v/>
      </c>
      <c r="AN246" s="74" t="str">
        <f t="shared" si="22"/>
        <v>ORON</v>
      </c>
      <c r="AO246" s="74" t="str">
        <f t="shared" si="23"/>
        <v>APS</v>
      </c>
      <c r="AP246" s="82"/>
    </row>
    <row r="247" spans="2:42" x14ac:dyDescent="0.3">
      <c r="B247" s="74" t="s">
        <v>81</v>
      </c>
      <c r="C247" s="74" t="s">
        <v>339</v>
      </c>
      <c r="D247" s="74" t="s">
        <v>340</v>
      </c>
      <c r="E247" s="74" t="s">
        <v>142</v>
      </c>
      <c r="F247" s="74" t="s">
        <v>143</v>
      </c>
      <c r="G247" s="81">
        <v>209248.26139943136</v>
      </c>
      <c r="H247" s="81">
        <v>2061205.2</v>
      </c>
      <c r="I247" s="81">
        <v>8085898.2199999997</v>
      </c>
      <c r="J247" s="81">
        <v>0</v>
      </c>
      <c r="K247" s="82">
        <f t="shared" si="18"/>
        <v>10356351.681399431</v>
      </c>
      <c r="L247" s="81">
        <v>297959.69673235191</v>
      </c>
      <c r="M247" s="81">
        <v>2122893.25</v>
      </c>
      <c r="N247" s="81">
        <v>8245514.6600000001</v>
      </c>
      <c r="O247" s="81">
        <v>0</v>
      </c>
      <c r="P247" s="82">
        <f t="shared" si="19"/>
        <v>10666367.606732352</v>
      </c>
      <c r="Q247" s="81">
        <v>436496.81</v>
      </c>
      <c r="R247" s="81">
        <v>2645567.33</v>
      </c>
      <c r="S247" s="81">
        <v>9602737.0399999991</v>
      </c>
      <c r="T247" s="81">
        <v>0</v>
      </c>
      <c r="U247" s="82">
        <f t="shared" si="20"/>
        <v>12684801.18</v>
      </c>
      <c r="V247" s="81">
        <v>560150.43000000005</v>
      </c>
      <c r="W247" s="81">
        <v>2797560.55</v>
      </c>
      <c r="X247" s="81">
        <v>11828437.4</v>
      </c>
      <c r="Y247" s="82">
        <v>15186148.380000001</v>
      </c>
      <c r="Z247" s="81">
        <v>793190.32000000007</v>
      </c>
      <c r="AA247" s="81">
        <v>2556327.67</v>
      </c>
      <c r="AB247" s="81">
        <v>12263575.130000001</v>
      </c>
      <c r="AC247" s="82">
        <v>15613093.120000001</v>
      </c>
      <c r="AD247" s="81">
        <v>994059.3899999999</v>
      </c>
      <c r="AE247" s="81">
        <v>2731993.46</v>
      </c>
      <c r="AF247" s="81">
        <v>12408796.779999999</v>
      </c>
      <c r="AG247" s="82">
        <v>16134849.629999999</v>
      </c>
      <c r="AH247" s="81">
        <v>1215938.5200000003</v>
      </c>
      <c r="AI247" s="81">
        <v>2770031.52</v>
      </c>
      <c r="AJ247" s="81">
        <v>12672789.699999999</v>
      </c>
      <c r="AK247" s="82">
        <v>16658759.739999998</v>
      </c>
      <c r="AM247" s="74" t="str">
        <f t="shared" si="21"/>
        <v>OFT</v>
      </c>
      <c r="AN247" s="74" t="str">
        <f t="shared" si="22"/>
        <v>ORON</v>
      </c>
      <c r="AO247" s="74" t="str">
        <f t="shared" si="23"/>
        <v>BRY</v>
      </c>
      <c r="AP247" s="82"/>
    </row>
    <row r="248" spans="2:42" x14ac:dyDescent="0.3">
      <c r="B248" s="74" t="s">
        <v>81</v>
      </c>
      <c r="C248" s="74" t="s">
        <v>339</v>
      </c>
      <c r="D248" s="74" t="s">
        <v>340</v>
      </c>
      <c r="E248" s="74" t="s">
        <v>146</v>
      </c>
      <c r="F248" s="74" t="s">
        <v>583</v>
      </c>
      <c r="G248" s="81">
        <v>1438694.8842249792</v>
      </c>
      <c r="H248" s="81">
        <v>0</v>
      </c>
      <c r="I248" s="81">
        <v>0</v>
      </c>
      <c r="J248" s="81">
        <v>0</v>
      </c>
      <c r="K248" s="82">
        <f t="shared" si="18"/>
        <v>1438694.8842249792</v>
      </c>
      <c r="L248" s="81">
        <v>1388155.7313710125</v>
      </c>
      <c r="M248" s="81">
        <v>0</v>
      </c>
      <c r="N248" s="81">
        <v>0</v>
      </c>
      <c r="O248" s="81">
        <v>0</v>
      </c>
      <c r="P248" s="82">
        <f t="shared" si="19"/>
        <v>1388155.7313710125</v>
      </c>
      <c r="Q248" s="81">
        <v>1445268.0700000003</v>
      </c>
      <c r="R248" s="81">
        <v>0</v>
      </c>
      <c r="S248" s="81">
        <v>0</v>
      </c>
      <c r="T248" s="81">
        <v>0</v>
      </c>
      <c r="U248" s="82">
        <f t="shared" si="20"/>
        <v>1445268.0700000003</v>
      </c>
      <c r="V248" s="81">
        <v>1480836.56</v>
      </c>
      <c r="W248" s="81">
        <v>0</v>
      </c>
      <c r="X248" s="81">
        <v>0</v>
      </c>
      <c r="Y248" s="82">
        <v>1480836.56</v>
      </c>
      <c r="Z248" s="81">
        <v>1506472.62</v>
      </c>
      <c r="AA248" s="81">
        <v>0</v>
      </c>
      <c r="AB248" s="81">
        <v>0</v>
      </c>
      <c r="AC248" s="82">
        <v>1506472.62</v>
      </c>
      <c r="AD248" s="81">
        <v>1533950.0799999998</v>
      </c>
      <c r="AE248" s="81">
        <v>0</v>
      </c>
      <c r="AF248" s="81">
        <v>0</v>
      </c>
      <c r="AG248" s="82">
        <v>1533950.0799999998</v>
      </c>
      <c r="AH248" s="81">
        <v>1552517.8499999999</v>
      </c>
      <c r="AI248" s="81">
        <v>0</v>
      </c>
      <c r="AJ248" s="81">
        <v>0</v>
      </c>
      <c r="AK248" s="82">
        <v>1552517.8499999999</v>
      </c>
      <c r="AM248" s="74" t="str">
        <f t="shared" si="21"/>
        <v/>
      </c>
      <c r="AN248" s="74" t="str">
        <f t="shared" si="22"/>
        <v>ORON</v>
      </c>
      <c r="AO248" s="74" t="str">
        <f t="shared" si="23"/>
        <v>BRY</v>
      </c>
      <c r="AP248" s="82"/>
    </row>
    <row r="249" spans="2:42" x14ac:dyDescent="0.3">
      <c r="B249" s="74" t="s">
        <v>81</v>
      </c>
      <c r="C249" s="74" t="s">
        <v>339</v>
      </c>
      <c r="D249" s="74" t="s">
        <v>340</v>
      </c>
      <c r="E249" s="74" t="s">
        <v>144</v>
      </c>
      <c r="F249" s="74" t="s">
        <v>145</v>
      </c>
      <c r="G249" s="81">
        <v>9.2197913050950861E-3</v>
      </c>
      <c r="H249" s="81">
        <v>0</v>
      </c>
      <c r="I249" s="81">
        <v>0</v>
      </c>
      <c r="J249" s="81">
        <v>0</v>
      </c>
      <c r="K249" s="82">
        <f t="shared" si="18"/>
        <v>9.2197913050950861E-3</v>
      </c>
      <c r="L249" s="81">
        <v>1.2754906094405986E-2</v>
      </c>
      <c r="M249" s="81">
        <v>0</v>
      </c>
      <c r="N249" s="81">
        <v>0</v>
      </c>
      <c r="O249" s="81">
        <v>0</v>
      </c>
      <c r="P249" s="82">
        <f t="shared" si="19"/>
        <v>1.2754906094405986E-2</v>
      </c>
      <c r="Q249" s="81">
        <v>0.02</v>
      </c>
      <c r="R249" s="81">
        <v>0</v>
      </c>
      <c r="S249" s="81">
        <v>0</v>
      </c>
      <c r="T249" s="81">
        <v>0</v>
      </c>
      <c r="U249" s="82">
        <f t="shared" si="20"/>
        <v>0.02</v>
      </c>
      <c r="V249" s="81">
        <v>0.02</v>
      </c>
      <c r="W249" s="81">
        <v>0</v>
      </c>
      <c r="X249" s="81">
        <v>0</v>
      </c>
      <c r="Y249" s="82">
        <v>0.02</v>
      </c>
      <c r="Z249" s="81">
        <v>0.05</v>
      </c>
      <c r="AA249" s="81">
        <v>0</v>
      </c>
      <c r="AB249" s="81">
        <v>0</v>
      </c>
      <c r="AC249" s="82">
        <v>0.05</v>
      </c>
      <c r="AD249" s="81">
        <v>0.05</v>
      </c>
      <c r="AE249" s="81">
        <v>0</v>
      </c>
      <c r="AF249" s="81">
        <v>0</v>
      </c>
      <c r="AG249" s="82">
        <v>0.05</v>
      </c>
      <c r="AH249" s="81">
        <v>0.06</v>
      </c>
      <c r="AI249" s="81">
        <v>0</v>
      </c>
      <c r="AJ249" s="81">
        <v>0</v>
      </c>
      <c r="AK249" s="82">
        <v>0.06</v>
      </c>
      <c r="AM249" s="74" t="str">
        <f t="shared" si="21"/>
        <v>INJ</v>
      </c>
      <c r="AN249" s="74" t="str">
        <f t="shared" si="22"/>
        <v>ORON</v>
      </c>
      <c r="AO249" s="74" t="str">
        <f t="shared" si="23"/>
        <v>BRY</v>
      </c>
      <c r="AP249" s="82"/>
    </row>
    <row r="250" spans="2:42" x14ac:dyDescent="0.3">
      <c r="B250" s="74" t="s">
        <v>81</v>
      </c>
      <c r="C250" s="74" t="s">
        <v>341</v>
      </c>
      <c r="D250" s="74" t="s">
        <v>342</v>
      </c>
      <c r="E250" s="74" t="s">
        <v>142</v>
      </c>
      <c r="F250" s="74" t="s">
        <v>143</v>
      </c>
      <c r="G250" s="81">
        <v>909.50461234909403</v>
      </c>
      <c r="H250" s="81">
        <v>117521.13</v>
      </c>
      <c r="I250" s="81">
        <v>20134.21</v>
      </c>
      <c r="J250" s="81">
        <v>0</v>
      </c>
      <c r="K250" s="82">
        <f t="shared" si="18"/>
        <v>138564.84461234909</v>
      </c>
      <c r="L250" s="81">
        <v>1266.1245236200989</v>
      </c>
      <c r="M250" s="81">
        <v>121033.85</v>
      </c>
      <c r="N250" s="81">
        <v>20717.37</v>
      </c>
      <c r="O250" s="81">
        <v>0</v>
      </c>
      <c r="P250" s="82">
        <f t="shared" si="19"/>
        <v>143017.34452362009</v>
      </c>
      <c r="Q250" s="81">
        <v>1956.47</v>
      </c>
      <c r="R250" s="81">
        <v>150058.1</v>
      </c>
      <c r="S250" s="81">
        <v>23547.83</v>
      </c>
      <c r="T250" s="81">
        <v>0</v>
      </c>
      <c r="U250" s="82">
        <f t="shared" si="20"/>
        <v>175562.40000000002</v>
      </c>
      <c r="V250" s="81">
        <v>3143.13</v>
      </c>
      <c r="W250" s="81">
        <v>158679.24</v>
      </c>
      <c r="X250" s="81">
        <v>29005.69</v>
      </c>
      <c r="Y250" s="82">
        <v>190828.06</v>
      </c>
      <c r="Z250" s="81">
        <v>4098.1600000000008</v>
      </c>
      <c r="AA250" s="81">
        <v>144996.38</v>
      </c>
      <c r="AB250" s="81">
        <v>30072.74</v>
      </c>
      <c r="AC250" s="82">
        <v>179167.28</v>
      </c>
      <c r="AD250" s="81">
        <v>4884.6000000000004</v>
      </c>
      <c r="AE250" s="81">
        <v>154960.24</v>
      </c>
      <c r="AF250" s="81">
        <v>30428.85</v>
      </c>
      <c r="AG250" s="82">
        <v>190273.69</v>
      </c>
      <c r="AH250" s="81">
        <v>5860.72</v>
      </c>
      <c r="AI250" s="81">
        <v>157117.78</v>
      </c>
      <c r="AJ250" s="81">
        <v>31076.21</v>
      </c>
      <c r="AK250" s="82">
        <v>194054.71</v>
      </c>
      <c r="AM250" s="74" t="str">
        <f t="shared" si="21"/>
        <v>OFT</v>
      </c>
      <c r="AN250" s="74" t="str">
        <f t="shared" si="22"/>
        <v>ORON</v>
      </c>
      <c r="AO250" s="74" t="str">
        <f t="shared" si="23"/>
        <v>CLH</v>
      </c>
      <c r="AP250" s="82"/>
    </row>
    <row r="251" spans="2:42" x14ac:dyDescent="0.3">
      <c r="B251" s="74" t="s">
        <v>81</v>
      </c>
      <c r="C251" s="74" t="s">
        <v>341</v>
      </c>
      <c r="D251" s="74" t="s">
        <v>342</v>
      </c>
      <c r="E251" s="74" t="s">
        <v>146</v>
      </c>
      <c r="F251" s="74" t="s">
        <v>583</v>
      </c>
      <c r="G251" s="81">
        <v>5165.220545255037</v>
      </c>
      <c r="H251" s="81">
        <v>0</v>
      </c>
      <c r="I251" s="81">
        <v>0</v>
      </c>
      <c r="J251" s="81">
        <v>0</v>
      </c>
      <c r="K251" s="82">
        <f t="shared" si="18"/>
        <v>5165.220545255037</v>
      </c>
      <c r="L251" s="81">
        <v>4886.6990164609306</v>
      </c>
      <c r="M251" s="81">
        <v>0</v>
      </c>
      <c r="N251" s="81">
        <v>0</v>
      </c>
      <c r="O251" s="81">
        <v>0</v>
      </c>
      <c r="P251" s="82">
        <f t="shared" si="19"/>
        <v>4886.6990164609306</v>
      </c>
      <c r="Q251" s="81">
        <v>5078.32</v>
      </c>
      <c r="R251" s="81">
        <v>0</v>
      </c>
      <c r="S251" s="81">
        <v>0</v>
      </c>
      <c r="T251" s="81">
        <v>0</v>
      </c>
      <c r="U251" s="82">
        <f t="shared" si="20"/>
        <v>5078.32</v>
      </c>
      <c r="V251" s="81">
        <v>5219.0099999999993</v>
      </c>
      <c r="W251" s="81">
        <v>0</v>
      </c>
      <c r="X251" s="81">
        <v>0</v>
      </c>
      <c r="Y251" s="82">
        <v>5219.0099999999993</v>
      </c>
      <c r="Z251" s="81">
        <v>5293.5600000000013</v>
      </c>
      <c r="AA251" s="81">
        <v>0</v>
      </c>
      <c r="AB251" s="81">
        <v>0</v>
      </c>
      <c r="AC251" s="82">
        <v>5293.5600000000013</v>
      </c>
      <c r="AD251" s="81">
        <v>5381.8000000000011</v>
      </c>
      <c r="AE251" s="81">
        <v>0</v>
      </c>
      <c r="AF251" s="81">
        <v>0</v>
      </c>
      <c r="AG251" s="82">
        <v>5381.8000000000011</v>
      </c>
      <c r="AH251" s="81">
        <v>5434.94</v>
      </c>
      <c r="AI251" s="81">
        <v>0</v>
      </c>
      <c r="AJ251" s="81">
        <v>0</v>
      </c>
      <c r="AK251" s="82">
        <v>5434.94</v>
      </c>
      <c r="AM251" s="74" t="str">
        <f t="shared" si="21"/>
        <v/>
      </c>
      <c r="AN251" s="74" t="str">
        <f t="shared" si="22"/>
        <v>ORON</v>
      </c>
      <c r="AO251" s="74" t="str">
        <f t="shared" si="23"/>
        <v>CLH</v>
      </c>
      <c r="AP251" s="82"/>
    </row>
    <row r="252" spans="2:42" x14ac:dyDescent="0.3">
      <c r="B252" s="74" t="s">
        <v>81</v>
      </c>
      <c r="C252" s="74" t="s">
        <v>343</v>
      </c>
      <c r="D252" s="74" t="s">
        <v>344</v>
      </c>
      <c r="E252" s="74" t="s">
        <v>142</v>
      </c>
      <c r="F252" s="74" t="s">
        <v>143</v>
      </c>
      <c r="G252" s="81">
        <v>652.34437237951977</v>
      </c>
      <c r="H252" s="81">
        <v>108440.46</v>
      </c>
      <c r="I252" s="81">
        <v>16107.37</v>
      </c>
      <c r="J252" s="81">
        <v>0</v>
      </c>
      <c r="K252" s="82">
        <f t="shared" si="18"/>
        <v>125200.17437237952</v>
      </c>
      <c r="L252" s="81">
        <v>908.1328003284134</v>
      </c>
      <c r="M252" s="81">
        <v>111937.16</v>
      </c>
      <c r="N252" s="81">
        <v>16573.900000000001</v>
      </c>
      <c r="O252" s="81">
        <v>0</v>
      </c>
      <c r="P252" s="82">
        <f t="shared" si="19"/>
        <v>129419.19280032843</v>
      </c>
      <c r="Q252" s="81">
        <v>1403.2900000000002</v>
      </c>
      <c r="R252" s="81">
        <v>138878.23000000001</v>
      </c>
      <c r="S252" s="81">
        <v>16744.03</v>
      </c>
      <c r="T252" s="81">
        <v>0</v>
      </c>
      <c r="U252" s="82">
        <f t="shared" si="20"/>
        <v>157025.55000000002</v>
      </c>
      <c r="V252" s="81">
        <v>2254.42</v>
      </c>
      <c r="W252" s="81">
        <v>146857.07</v>
      </c>
      <c r="X252" s="81">
        <v>20624.919999999998</v>
      </c>
      <c r="Y252" s="82">
        <v>169736.41000000003</v>
      </c>
      <c r="Z252" s="81">
        <v>2939.42</v>
      </c>
      <c r="AA252" s="81">
        <v>134193.62</v>
      </c>
      <c r="AB252" s="81">
        <v>21383.66</v>
      </c>
      <c r="AC252" s="82">
        <v>158516.70000000001</v>
      </c>
      <c r="AD252" s="81">
        <v>3503.4800000000005</v>
      </c>
      <c r="AE252" s="81">
        <v>143415.14000000001</v>
      </c>
      <c r="AF252" s="81">
        <v>21636.880000000001</v>
      </c>
      <c r="AG252" s="82">
        <v>168555.50000000003</v>
      </c>
      <c r="AH252" s="81">
        <v>4203.6400000000003</v>
      </c>
      <c r="AI252" s="81">
        <v>145411.94</v>
      </c>
      <c r="AJ252" s="81">
        <v>22097.200000000001</v>
      </c>
      <c r="AK252" s="82">
        <v>171712.78000000003</v>
      </c>
      <c r="AM252" s="74" t="str">
        <f t="shared" si="21"/>
        <v>OFT</v>
      </c>
      <c r="AN252" s="74" t="str">
        <f t="shared" si="22"/>
        <v>ORON</v>
      </c>
      <c r="AO252" s="74" t="str">
        <f t="shared" si="23"/>
        <v>COL</v>
      </c>
      <c r="AP252" s="82"/>
    </row>
    <row r="253" spans="2:42" x14ac:dyDescent="0.3">
      <c r="B253" s="74" t="s">
        <v>81</v>
      </c>
      <c r="C253" s="74" t="s">
        <v>343</v>
      </c>
      <c r="D253" s="74" t="s">
        <v>344</v>
      </c>
      <c r="E253" s="74" t="s">
        <v>146</v>
      </c>
      <c r="F253" s="74" t="s">
        <v>583</v>
      </c>
      <c r="G253" s="81">
        <v>3018.44607093694</v>
      </c>
      <c r="H253" s="81">
        <v>0</v>
      </c>
      <c r="I253" s="81">
        <v>0</v>
      </c>
      <c r="J253" s="81">
        <v>0</v>
      </c>
      <c r="K253" s="82">
        <f t="shared" si="18"/>
        <v>3018.44607093694</v>
      </c>
      <c r="L253" s="81">
        <v>2881.4766289534973</v>
      </c>
      <c r="M253" s="81">
        <v>0</v>
      </c>
      <c r="N253" s="81">
        <v>0</v>
      </c>
      <c r="O253" s="81">
        <v>0</v>
      </c>
      <c r="P253" s="82">
        <f t="shared" si="19"/>
        <v>2881.4766289534973</v>
      </c>
      <c r="Q253" s="81">
        <v>2996.77</v>
      </c>
      <c r="R253" s="81">
        <v>0</v>
      </c>
      <c r="S253" s="81">
        <v>0</v>
      </c>
      <c r="T253" s="81">
        <v>0</v>
      </c>
      <c r="U253" s="82">
        <f t="shared" si="20"/>
        <v>2996.77</v>
      </c>
      <c r="V253" s="81">
        <v>3076.71</v>
      </c>
      <c r="W253" s="81">
        <v>0</v>
      </c>
      <c r="X253" s="81">
        <v>0</v>
      </c>
      <c r="Y253" s="82">
        <v>3076.71</v>
      </c>
      <c r="Z253" s="81">
        <v>3124.5299999999997</v>
      </c>
      <c r="AA253" s="81">
        <v>0</v>
      </c>
      <c r="AB253" s="81">
        <v>0</v>
      </c>
      <c r="AC253" s="82">
        <v>3124.5299999999997</v>
      </c>
      <c r="AD253" s="81">
        <v>3178.7799999999997</v>
      </c>
      <c r="AE253" s="81">
        <v>0</v>
      </c>
      <c r="AF253" s="81">
        <v>0</v>
      </c>
      <c r="AG253" s="82">
        <v>3178.7799999999997</v>
      </c>
      <c r="AH253" s="81">
        <v>3213.1400000000003</v>
      </c>
      <c r="AI253" s="81">
        <v>0</v>
      </c>
      <c r="AJ253" s="81">
        <v>0</v>
      </c>
      <c r="AK253" s="82">
        <v>3213.1400000000003</v>
      </c>
      <c r="AM253" s="74" t="str">
        <f t="shared" si="21"/>
        <v/>
      </c>
      <c r="AN253" s="74" t="str">
        <f t="shared" si="22"/>
        <v>ORON</v>
      </c>
      <c r="AO253" s="74" t="str">
        <f t="shared" si="23"/>
        <v>COL</v>
      </c>
      <c r="AP253" s="82"/>
    </row>
    <row r="254" spans="2:42" x14ac:dyDescent="0.3">
      <c r="B254" s="74" t="s">
        <v>81</v>
      </c>
      <c r="C254" s="74" t="s">
        <v>345</v>
      </c>
      <c r="D254" s="74" t="s">
        <v>346</v>
      </c>
      <c r="E254" s="74" t="s">
        <v>142</v>
      </c>
      <c r="F254" s="74" t="s">
        <v>143</v>
      </c>
      <c r="G254" s="81">
        <v>86599.046012162202</v>
      </c>
      <c r="H254" s="81">
        <v>307546.2</v>
      </c>
      <c r="I254" s="81">
        <v>2178521.38</v>
      </c>
      <c r="J254" s="81">
        <v>0</v>
      </c>
      <c r="K254" s="82">
        <f t="shared" si="18"/>
        <v>2572666.6260121623</v>
      </c>
      <c r="L254" s="81">
        <v>120554.88329700273</v>
      </c>
      <c r="M254" s="81">
        <v>316969.01</v>
      </c>
      <c r="N254" s="81">
        <v>2030302.6</v>
      </c>
      <c r="O254" s="81">
        <v>0</v>
      </c>
      <c r="P254" s="82">
        <f t="shared" si="19"/>
        <v>2467826.4932970027</v>
      </c>
      <c r="Q254" s="81">
        <v>186287.96999999997</v>
      </c>
      <c r="R254" s="81">
        <v>390151.48</v>
      </c>
      <c r="S254" s="81">
        <v>2201786.2999999998</v>
      </c>
      <c r="T254" s="81">
        <v>0</v>
      </c>
      <c r="U254" s="82">
        <f t="shared" si="20"/>
        <v>2778225.75</v>
      </c>
      <c r="V254" s="81">
        <v>299276.22000000003</v>
      </c>
      <c r="W254" s="81">
        <v>412566.48</v>
      </c>
      <c r="X254" s="81">
        <v>2712111.28</v>
      </c>
      <c r="Y254" s="82">
        <v>3423953.9799999995</v>
      </c>
      <c r="Z254" s="81">
        <v>390209.05</v>
      </c>
      <c r="AA254" s="81">
        <v>376990.98</v>
      </c>
      <c r="AB254" s="81">
        <v>2811882.86</v>
      </c>
      <c r="AC254" s="82">
        <v>3579082.8899999997</v>
      </c>
      <c r="AD254" s="81">
        <v>465089.55000000005</v>
      </c>
      <c r="AE254" s="81">
        <v>402897.06</v>
      </c>
      <c r="AF254" s="81">
        <v>2845180.35</v>
      </c>
      <c r="AG254" s="82">
        <v>3713166.96</v>
      </c>
      <c r="AH254" s="81">
        <v>558034.05999999994</v>
      </c>
      <c r="AI254" s="81">
        <v>408506.67</v>
      </c>
      <c r="AJ254" s="81">
        <v>2905710.59</v>
      </c>
      <c r="AK254" s="82">
        <v>3872251.32</v>
      </c>
      <c r="AM254" s="74" t="str">
        <f t="shared" si="21"/>
        <v>OFT</v>
      </c>
      <c r="AN254" s="74" t="str">
        <f t="shared" si="22"/>
        <v>ORON</v>
      </c>
      <c r="AO254" s="74" t="str">
        <f t="shared" si="23"/>
        <v>HOR</v>
      </c>
      <c r="AP254" s="82"/>
    </row>
    <row r="255" spans="2:42" x14ac:dyDescent="0.3">
      <c r="B255" s="74" t="s">
        <v>81</v>
      </c>
      <c r="C255" s="74" t="s">
        <v>345</v>
      </c>
      <c r="D255" s="74" t="s">
        <v>346</v>
      </c>
      <c r="E255" s="74" t="s">
        <v>146</v>
      </c>
      <c r="F255" s="74" t="s">
        <v>583</v>
      </c>
      <c r="G255" s="81">
        <v>352012.78146323701</v>
      </c>
      <c r="H255" s="81">
        <v>0</v>
      </c>
      <c r="I255" s="81">
        <v>0</v>
      </c>
      <c r="J255" s="81">
        <v>0</v>
      </c>
      <c r="K255" s="82">
        <f t="shared" si="18"/>
        <v>352012.78146323701</v>
      </c>
      <c r="L255" s="81">
        <v>344378.95384221227</v>
      </c>
      <c r="M255" s="81">
        <v>0</v>
      </c>
      <c r="N255" s="81">
        <v>0</v>
      </c>
      <c r="O255" s="81">
        <v>0</v>
      </c>
      <c r="P255" s="82">
        <f t="shared" si="19"/>
        <v>344378.95384221227</v>
      </c>
      <c r="Q255" s="81">
        <v>358168.52</v>
      </c>
      <c r="R255" s="81">
        <v>0</v>
      </c>
      <c r="S255" s="81">
        <v>0</v>
      </c>
      <c r="T255" s="81">
        <v>0</v>
      </c>
      <c r="U255" s="82">
        <f t="shared" si="20"/>
        <v>358168.52</v>
      </c>
      <c r="V255" s="81">
        <v>365660.79000000004</v>
      </c>
      <c r="W255" s="81">
        <v>0</v>
      </c>
      <c r="X255" s="81">
        <v>0</v>
      </c>
      <c r="Y255" s="82">
        <v>365660.79000000004</v>
      </c>
      <c r="Z255" s="81">
        <v>372393.51</v>
      </c>
      <c r="AA255" s="81">
        <v>0</v>
      </c>
      <c r="AB255" s="81">
        <v>0</v>
      </c>
      <c r="AC255" s="82">
        <v>372393.51</v>
      </c>
      <c r="AD255" s="81">
        <v>379284.1</v>
      </c>
      <c r="AE255" s="81">
        <v>0</v>
      </c>
      <c r="AF255" s="81">
        <v>0</v>
      </c>
      <c r="AG255" s="82">
        <v>379284.1</v>
      </c>
      <c r="AH255" s="81">
        <v>383909.25999999995</v>
      </c>
      <c r="AI255" s="81">
        <v>0</v>
      </c>
      <c r="AJ255" s="81">
        <v>0</v>
      </c>
      <c r="AK255" s="82">
        <v>383909.25999999995</v>
      </c>
      <c r="AM255" s="74" t="str">
        <f t="shared" si="21"/>
        <v/>
      </c>
      <c r="AN255" s="74" t="str">
        <f t="shared" si="22"/>
        <v>ORON</v>
      </c>
      <c r="AO255" s="74" t="str">
        <f t="shared" si="23"/>
        <v>HOR</v>
      </c>
      <c r="AP255" s="82"/>
    </row>
    <row r="256" spans="2:42" x14ac:dyDescent="0.3">
      <c r="B256" s="74" t="s">
        <v>81</v>
      </c>
      <c r="C256" s="74" t="s">
        <v>347</v>
      </c>
      <c r="D256" s="74" t="s">
        <v>348</v>
      </c>
      <c r="E256" s="74" t="s">
        <v>142</v>
      </c>
      <c r="F256" s="74" t="s">
        <v>143</v>
      </c>
      <c r="G256" s="81">
        <v>1266480.077162252</v>
      </c>
      <c r="H256" s="81">
        <v>1743586.34</v>
      </c>
      <c r="I256" s="81">
        <v>29138226.84</v>
      </c>
      <c r="J256" s="81">
        <v>0</v>
      </c>
      <c r="K256" s="82">
        <f t="shared" si="18"/>
        <v>32148293.257162251</v>
      </c>
      <c r="L256" s="81">
        <v>1766854.8673000925</v>
      </c>
      <c r="M256" s="81">
        <v>1787835.96</v>
      </c>
      <c r="N256" s="81">
        <v>30243221.850000001</v>
      </c>
      <c r="O256" s="81">
        <v>0</v>
      </c>
      <c r="P256" s="82">
        <f t="shared" si="19"/>
        <v>33797912.677300096</v>
      </c>
      <c r="Q256" s="81">
        <v>2716659.1100000003</v>
      </c>
      <c r="R256" s="81">
        <v>2211056.27</v>
      </c>
      <c r="S256" s="81">
        <v>35196763.5</v>
      </c>
      <c r="T256" s="81">
        <v>0</v>
      </c>
      <c r="U256" s="82">
        <f t="shared" si="20"/>
        <v>40124478.880000003</v>
      </c>
      <c r="V256" s="81">
        <v>4284293.54</v>
      </c>
      <c r="W256" s="81">
        <v>2338085.94</v>
      </c>
      <c r="X256" s="81">
        <v>43354588.609999999</v>
      </c>
      <c r="Y256" s="82">
        <v>49976968.090000004</v>
      </c>
      <c r="Z256" s="81">
        <v>5621714.3099999996</v>
      </c>
      <c r="AA256" s="81">
        <v>2136473.44</v>
      </c>
      <c r="AB256" s="81">
        <v>44949492.170000002</v>
      </c>
      <c r="AC256" s="82">
        <v>52707679.920000002</v>
      </c>
      <c r="AD256" s="81">
        <v>6728130.5499999989</v>
      </c>
      <c r="AE256" s="81">
        <v>2283287.67</v>
      </c>
      <c r="AF256" s="81">
        <v>45481770.840000004</v>
      </c>
      <c r="AG256" s="82">
        <v>54493189.060000002</v>
      </c>
      <c r="AH256" s="81">
        <v>8085877.54</v>
      </c>
      <c r="AI256" s="81">
        <v>2315078.31</v>
      </c>
      <c r="AJ256" s="81">
        <v>46449380.009999998</v>
      </c>
      <c r="AK256" s="82">
        <v>56850335.859999999</v>
      </c>
      <c r="AM256" s="74" t="str">
        <f t="shared" si="21"/>
        <v>OFT</v>
      </c>
      <c r="AN256" s="74" t="str">
        <f t="shared" si="22"/>
        <v>ORON</v>
      </c>
      <c r="AO256" s="74" t="str">
        <f t="shared" si="23"/>
        <v>ISL</v>
      </c>
      <c r="AP256" s="82"/>
    </row>
    <row r="257" spans="2:42" x14ac:dyDescent="0.3">
      <c r="B257" s="74" t="s">
        <v>81</v>
      </c>
      <c r="C257" s="74" t="s">
        <v>347</v>
      </c>
      <c r="D257" s="74" t="s">
        <v>348</v>
      </c>
      <c r="E257" s="74" t="s">
        <v>146</v>
      </c>
      <c r="F257" s="74" t="s">
        <v>583</v>
      </c>
      <c r="G257" s="81">
        <v>6638873.0678668758</v>
      </c>
      <c r="H257" s="81">
        <v>0</v>
      </c>
      <c r="I257" s="81">
        <v>0</v>
      </c>
      <c r="J257" s="81">
        <v>0</v>
      </c>
      <c r="K257" s="82">
        <f t="shared" si="18"/>
        <v>6638873.0678668758</v>
      </c>
      <c r="L257" s="81">
        <v>6335373.2907751845</v>
      </c>
      <c r="M257" s="81">
        <v>0</v>
      </c>
      <c r="N257" s="81">
        <v>0</v>
      </c>
      <c r="O257" s="81">
        <v>0</v>
      </c>
      <c r="P257" s="82">
        <f t="shared" si="19"/>
        <v>6335373.2907751845</v>
      </c>
      <c r="Q257" s="81">
        <v>6591414.5499999989</v>
      </c>
      <c r="R257" s="81">
        <v>0</v>
      </c>
      <c r="S257" s="81">
        <v>0</v>
      </c>
      <c r="T257" s="81">
        <v>0</v>
      </c>
      <c r="U257" s="82">
        <f t="shared" si="20"/>
        <v>6591414.5499999989</v>
      </c>
      <c r="V257" s="81">
        <v>6762626.54</v>
      </c>
      <c r="W257" s="81">
        <v>0</v>
      </c>
      <c r="X257" s="81">
        <v>0</v>
      </c>
      <c r="Y257" s="82">
        <v>6762626.54</v>
      </c>
      <c r="Z257" s="81">
        <v>6870008.2199999997</v>
      </c>
      <c r="AA257" s="81">
        <v>0</v>
      </c>
      <c r="AB257" s="81">
        <v>0</v>
      </c>
      <c r="AC257" s="82">
        <v>6870008.2199999997</v>
      </c>
      <c r="AD257" s="81">
        <v>6990359.7400000002</v>
      </c>
      <c r="AE257" s="81">
        <v>0</v>
      </c>
      <c r="AF257" s="81">
        <v>0</v>
      </c>
      <c r="AG257" s="82">
        <v>6990359.7400000002</v>
      </c>
      <c r="AH257" s="81">
        <v>7067910.3499999996</v>
      </c>
      <c r="AI257" s="81">
        <v>0</v>
      </c>
      <c r="AJ257" s="81">
        <v>0</v>
      </c>
      <c r="AK257" s="82">
        <v>7067910.3499999996</v>
      </c>
      <c r="AM257" s="74" t="str">
        <f t="shared" si="21"/>
        <v/>
      </c>
      <c r="AN257" s="74" t="str">
        <f t="shared" si="22"/>
        <v>ORON</v>
      </c>
      <c r="AO257" s="74" t="str">
        <f t="shared" si="23"/>
        <v>ISL</v>
      </c>
      <c r="AP257" s="82"/>
    </row>
    <row r="258" spans="2:42" x14ac:dyDescent="0.3">
      <c r="B258" s="74" t="s">
        <v>81</v>
      </c>
      <c r="C258" s="74" t="s">
        <v>349</v>
      </c>
      <c r="D258" s="74" t="s">
        <v>350</v>
      </c>
      <c r="E258" s="74" t="s">
        <v>142</v>
      </c>
      <c r="F258" s="74" t="s">
        <v>143</v>
      </c>
      <c r="G258" s="81">
        <v>39694.437231524287</v>
      </c>
      <c r="H258" s="81">
        <v>21237.31</v>
      </c>
      <c r="I258" s="81">
        <v>817448.87</v>
      </c>
      <c r="J258" s="81">
        <v>0</v>
      </c>
      <c r="K258" s="82">
        <f t="shared" si="18"/>
        <v>878380.61723152432</v>
      </c>
      <c r="L258" s="81">
        <v>55258.788463636032</v>
      </c>
      <c r="M258" s="81">
        <v>21664.22</v>
      </c>
      <c r="N258" s="81">
        <v>865986.21</v>
      </c>
      <c r="O258" s="81">
        <v>0</v>
      </c>
      <c r="P258" s="82">
        <f t="shared" si="19"/>
        <v>942909.218463636</v>
      </c>
      <c r="Q258" s="81">
        <v>85388.9</v>
      </c>
      <c r="R258" s="81">
        <v>24459.1</v>
      </c>
      <c r="S258" s="81">
        <v>1047784.37</v>
      </c>
      <c r="T258" s="81">
        <v>0</v>
      </c>
      <c r="U258" s="82">
        <f t="shared" si="20"/>
        <v>1157632.3700000001</v>
      </c>
      <c r="V258" s="81">
        <v>137179.32999999999</v>
      </c>
      <c r="W258" s="81">
        <v>25864.32</v>
      </c>
      <c r="X258" s="81">
        <v>1290637.43</v>
      </c>
      <c r="Y258" s="82">
        <v>1453681.0799999998</v>
      </c>
      <c r="Z258" s="81">
        <v>178860.26</v>
      </c>
      <c r="AA258" s="81">
        <v>23634.05</v>
      </c>
      <c r="AB258" s="81">
        <v>1338116.6499999999</v>
      </c>
      <c r="AC258" s="82">
        <v>1540610.96</v>
      </c>
      <c r="AD258" s="81">
        <v>213183.27</v>
      </c>
      <c r="AE258" s="81">
        <v>25258.14</v>
      </c>
      <c r="AF258" s="81">
        <v>1353962.24</v>
      </c>
      <c r="AG258" s="82">
        <v>1592403.65</v>
      </c>
      <c r="AH258" s="81">
        <v>255786.29</v>
      </c>
      <c r="AI258" s="81">
        <v>25609.81</v>
      </c>
      <c r="AJ258" s="81">
        <v>1382767.32</v>
      </c>
      <c r="AK258" s="82">
        <v>1664163.4200000002</v>
      </c>
      <c r="AM258" s="74" t="str">
        <f t="shared" si="21"/>
        <v>OFT</v>
      </c>
      <c r="AN258" s="74" t="str">
        <f t="shared" si="22"/>
        <v>ORON</v>
      </c>
      <c r="AO258" s="74" t="str">
        <f t="shared" si="23"/>
        <v>KBY</v>
      </c>
      <c r="AP258" s="82"/>
    </row>
    <row r="259" spans="2:42" x14ac:dyDescent="0.3">
      <c r="B259" s="74" t="s">
        <v>81</v>
      </c>
      <c r="C259" s="74" t="s">
        <v>349</v>
      </c>
      <c r="D259" s="74" t="s">
        <v>350</v>
      </c>
      <c r="E259" s="74" t="s">
        <v>146</v>
      </c>
      <c r="F259" s="74" t="s">
        <v>583</v>
      </c>
      <c r="G259" s="81">
        <v>96068.132326449049</v>
      </c>
      <c r="H259" s="81">
        <v>0</v>
      </c>
      <c r="I259" s="81">
        <v>0</v>
      </c>
      <c r="J259" s="81">
        <v>0</v>
      </c>
      <c r="K259" s="82">
        <f t="shared" si="18"/>
        <v>96068.132326449049</v>
      </c>
      <c r="L259" s="81">
        <v>95671.885117680533</v>
      </c>
      <c r="M259" s="81">
        <v>0</v>
      </c>
      <c r="N259" s="81">
        <v>0</v>
      </c>
      <c r="O259" s="81">
        <v>0</v>
      </c>
      <c r="P259" s="82">
        <f t="shared" si="19"/>
        <v>95671.885117680533</v>
      </c>
      <c r="Q259" s="81">
        <v>99624.7</v>
      </c>
      <c r="R259" s="81">
        <v>0</v>
      </c>
      <c r="S259" s="81">
        <v>0</v>
      </c>
      <c r="T259" s="81">
        <v>0</v>
      </c>
      <c r="U259" s="82">
        <f t="shared" si="20"/>
        <v>99624.7</v>
      </c>
      <c r="V259" s="81">
        <v>101523.44999999998</v>
      </c>
      <c r="W259" s="81">
        <v>0</v>
      </c>
      <c r="X259" s="81">
        <v>0</v>
      </c>
      <c r="Y259" s="82">
        <v>101523.44999999998</v>
      </c>
      <c r="Z259" s="81">
        <v>103625.26000000001</v>
      </c>
      <c r="AA259" s="81">
        <v>0</v>
      </c>
      <c r="AB259" s="81">
        <v>0</v>
      </c>
      <c r="AC259" s="82">
        <v>103625.26000000001</v>
      </c>
      <c r="AD259" s="81">
        <v>105669.42</v>
      </c>
      <c r="AE259" s="81">
        <v>0</v>
      </c>
      <c r="AF259" s="81">
        <v>0</v>
      </c>
      <c r="AG259" s="82">
        <v>105669.42</v>
      </c>
      <c r="AH259" s="81">
        <v>107132.17</v>
      </c>
      <c r="AI259" s="81">
        <v>0</v>
      </c>
      <c r="AJ259" s="81">
        <v>0</v>
      </c>
      <c r="AK259" s="82">
        <v>107132.17</v>
      </c>
      <c r="AM259" s="74" t="str">
        <f t="shared" si="21"/>
        <v/>
      </c>
      <c r="AN259" s="74" t="str">
        <f t="shared" si="22"/>
        <v>ORON</v>
      </c>
      <c r="AO259" s="74" t="str">
        <f t="shared" si="23"/>
        <v>KBY</v>
      </c>
      <c r="AP259" s="82"/>
    </row>
    <row r="260" spans="2:42" x14ac:dyDescent="0.3">
      <c r="B260" s="74" t="s">
        <v>81</v>
      </c>
      <c r="C260" s="74" t="s">
        <v>583</v>
      </c>
      <c r="D260" s="74" t="s">
        <v>587</v>
      </c>
      <c r="E260" s="74" t="s">
        <v>142</v>
      </c>
      <c r="F260" s="74" t="s">
        <v>143</v>
      </c>
      <c r="G260" s="81">
        <v>0</v>
      </c>
      <c r="H260" s="81">
        <v>0</v>
      </c>
      <c r="I260" s="81">
        <v>0</v>
      </c>
      <c r="J260" s="81">
        <v>0</v>
      </c>
      <c r="K260" s="82">
        <f t="shared" si="18"/>
        <v>0</v>
      </c>
      <c r="L260" s="81">
        <v>0</v>
      </c>
      <c r="M260" s="81">
        <v>0</v>
      </c>
      <c r="N260" s="81">
        <v>0</v>
      </c>
      <c r="O260" s="81">
        <v>0</v>
      </c>
      <c r="P260" s="82">
        <f t="shared" si="19"/>
        <v>0</v>
      </c>
      <c r="Q260" s="81">
        <v>0</v>
      </c>
      <c r="R260" s="81">
        <v>240377.14</v>
      </c>
      <c r="S260" s="81">
        <v>0</v>
      </c>
      <c r="T260" s="81">
        <v>0</v>
      </c>
      <c r="U260" s="82">
        <f t="shared" si="20"/>
        <v>240377.14</v>
      </c>
      <c r="V260" s="81">
        <v>0</v>
      </c>
      <c r="W260" s="81">
        <v>254187.29</v>
      </c>
      <c r="X260" s="81">
        <v>0</v>
      </c>
      <c r="Y260" s="82">
        <v>254187.29</v>
      </c>
      <c r="Z260" s="81">
        <v>0</v>
      </c>
      <c r="AA260" s="81">
        <v>232268.79</v>
      </c>
      <c r="AB260" s="81">
        <v>0</v>
      </c>
      <c r="AC260" s="82">
        <v>232268.79</v>
      </c>
      <c r="AD260" s="81">
        <v>0</v>
      </c>
      <c r="AE260" s="81">
        <v>248229.85</v>
      </c>
      <c r="AF260" s="81">
        <v>0</v>
      </c>
      <c r="AG260" s="82">
        <v>248229.85</v>
      </c>
      <c r="AH260" s="81">
        <v>0</v>
      </c>
      <c r="AI260" s="81">
        <v>251686</v>
      </c>
      <c r="AJ260" s="81">
        <v>0</v>
      </c>
      <c r="AK260" s="82">
        <v>251686</v>
      </c>
      <c r="AM260" s="74" t="str">
        <f t="shared" si="21"/>
        <v>OFT</v>
      </c>
      <c r="AN260" s="74" t="str">
        <f t="shared" si="22"/>
        <v>ORON</v>
      </c>
      <c r="AO260" s="74" t="str">
        <f t="shared" si="23"/>
        <v>NWD</v>
      </c>
      <c r="AP260" s="82"/>
    </row>
    <row r="261" spans="2:42" x14ac:dyDescent="0.3">
      <c r="B261" s="74" t="s">
        <v>114</v>
      </c>
      <c r="C261" s="74" t="s">
        <v>525</v>
      </c>
      <c r="D261" s="74" t="s">
        <v>556</v>
      </c>
      <c r="E261" s="74" t="s">
        <v>146</v>
      </c>
      <c r="F261" s="74" t="s">
        <v>583</v>
      </c>
      <c r="G261" s="81">
        <v>0</v>
      </c>
      <c r="H261" s="81">
        <v>0</v>
      </c>
      <c r="I261" s="81">
        <v>0</v>
      </c>
      <c r="J261" s="81">
        <v>19148.16</v>
      </c>
      <c r="K261" s="82">
        <f t="shared" si="18"/>
        <v>19148.16</v>
      </c>
      <c r="L261" s="81">
        <v>0</v>
      </c>
      <c r="M261" s="81">
        <v>0</v>
      </c>
      <c r="N261" s="81">
        <v>0</v>
      </c>
      <c r="O261" s="81">
        <v>3889.98</v>
      </c>
      <c r="P261" s="82">
        <f t="shared" si="19"/>
        <v>3889.98</v>
      </c>
      <c r="Q261" s="81">
        <v>0</v>
      </c>
      <c r="R261" s="81">
        <v>0</v>
      </c>
      <c r="S261" s="81">
        <v>0</v>
      </c>
      <c r="T261" s="81">
        <v>2820.54</v>
      </c>
      <c r="U261" s="82">
        <f t="shared" si="20"/>
        <v>2820.54</v>
      </c>
      <c r="V261" s="81">
        <v>0</v>
      </c>
      <c r="W261" s="81">
        <v>0</v>
      </c>
      <c r="X261" s="81">
        <v>0</v>
      </c>
      <c r="Y261" s="82">
        <v>0</v>
      </c>
      <c r="Z261" s="81">
        <v>0</v>
      </c>
      <c r="AA261" s="81">
        <v>0</v>
      </c>
      <c r="AB261" s="81">
        <v>0</v>
      </c>
      <c r="AC261" s="82">
        <v>0</v>
      </c>
      <c r="AD261" s="81">
        <v>0</v>
      </c>
      <c r="AE261" s="81">
        <v>0</v>
      </c>
      <c r="AF261" s="81">
        <v>0</v>
      </c>
      <c r="AG261" s="82">
        <v>0</v>
      </c>
      <c r="AH261" s="81">
        <v>0</v>
      </c>
      <c r="AI261" s="81">
        <v>0</v>
      </c>
      <c r="AJ261" s="81">
        <v>0</v>
      </c>
      <c r="AK261" s="82">
        <v>0</v>
      </c>
      <c r="AM261" s="74" t="str">
        <f t="shared" si="21"/>
        <v/>
      </c>
      <c r="AN261" s="74" t="str">
        <f t="shared" si="22"/>
        <v>PANP</v>
      </c>
      <c r="AO261" s="74" t="str">
        <f t="shared" si="23"/>
        <v>All locations</v>
      </c>
      <c r="AP261" s="82"/>
    </row>
    <row r="262" spans="2:42" x14ac:dyDescent="0.3">
      <c r="B262" s="74" t="s">
        <v>114</v>
      </c>
      <c r="C262" s="74" t="s">
        <v>335</v>
      </c>
      <c r="D262" s="74" t="s">
        <v>336</v>
      </c>
      <c r="E262" s="74" t="s">
        <v>142</v>
      </c>
      <c r="F262" s="74" t="s">
        <v>143</v>
      </c>
      <c r="G262" s="81">
        <v>340124.39550960768</v>
      </c>
      <c r="H262" s="81">
        <v>1142810.78</v>
      </c>
      <c r="I262" s="81">
        <v>4155848.81</v>
      </c>
      <c r="J262" s="81">
        <v>0</v>
      </c>
      <c r="K262" s="82">
        <f t="shared" si="18"/>
        <v>5638783.9855096079</v>
      </c>
      <c r="L262" s="81">
        <v>452364.42781210365</v>
      </c>
      <c r="M262" s="81">
        <v>1172510.83</v>
      </c>
      <c r="N262" s="81">
        <v>3964894.38</v>
      </c>
      <c r="O262" s="81">
        <v>0</v>
      </c>
      <c r="P262" s="82">
        <f t="shared" si="19"/>
        <v>5589769.6378121041</v>
      </c>
      <c r="Q262" s="81">
        <v>599615.1399999999</v>
      </c>
      <c r="R262" s="81">
        <v>1441656.15</v>
      </c>
      <c r="S262" s="81">
        <v>4320281.3499999996</v>
      </c>
      <c r="T262" s="81">
        <v>0</v>
      </c>
      <c r="U262" s="82">
        <f t="shared" si="20"/>
        <v>6361552.6399999997</v>
      </c>
      <c r="V262" s="81">
        <v>837189.22000000009</v>
      </c>
      <c r="W262" s="81">
        <v>1524482.22</v>
      </c>
      <c r="X262" s="81">
        <v>5321626.25</v>
      </c>
      <c r="Y262" s="82">
        <v>7683297.6899999995</v>
      </c>
      <c r="Z262" s="81">
        <v>1274679.6700000002</v>
      </c>
      <c r="AA262" s="81">
        <v>1393026.54</v>
      </c>
      <c r="AB262" s="81">
        <v>5517395.1600000001</v>
      </c>
      <c r="AC262" s="82">
        <v>8185101.3700000001</v>
      </c>
      <c r="AD262" s="81">
        <v>1653400.8799999994</v>
      </c>
      <c r="AE262" s="81">
        <v>1488752.57</v>
      </c>
      <c r="AF262" s="81">
        <v>5582730.54</v>
      </c>
      <c r="AG262" s="82">
        <v>8724883.9899999984</v>
      </c>
      <c r="AH262" s="81">
        <v>2099687.2100000004</v>
      </c>
      <c r="AI262" s="81">
        <v>1509480.76</v>
      </c>
      <c r="AJ262" s="81">
        <v>5701501.2199999997</v>
      </c>
      <c r="AK262" s="82">
        <v>9310669.1900000013</v>
      </c>
      <c r="AM262" s="74" t="str">
        <f t="shared" si="21"/>
        <v>OFT</v>
      </c>
      <c r="AN262" s="74" t="str">
        <f t="shared" si="22"/>
        <v>PANP</v>
      </c>
      <c r="AO262" s="74" t="str">
        <f t="shared" si="23"/>
        <v>WHI</v>
      </c>
      <c r="AP262" s="82"/>
    </row>
    <row r="263" spans="2:42" x14ac:dyDescent="0.3">
      <c r="B263" s="74" t="s">
        <v>114</v>
      </c>
      <c r="C263" s="74" t="s">
        <v>335</v>
      </c>
      <c r="D263" s="74" t="s">
        <v>336</v>
      </c>
      <c r="E263" s="74" t="s">
        <v>146</v>
      </c>
      <c r="F263" s="74" t="s">
        <v>583</v>
      </c>
      <c r="G263" s="81">
        <v>698012.14070876758</v>
      </c>
      <c r="H263" s="81">
        <v>0</v>
      </c>
      <c r="I263" s="81">
        <v>0</v>
      </c>
      <c r="J263" s="81">
        <v>0</v>
      </c>
      <c r="K263" s="82">
        <f t="shared" si="18"/>
        <v>698012.14070876758</v>
      </c>
      <c r="L263" s="81">
        <v>692872.28203029814</v>
      </c>
      <c r="M263" s="81">
        <v>0</v>
      </c>
      <c r="N263" s="81">
        <v>0</v>
      </c>
      <c r="O263" s="81">
        <v>0</v>
      </c>
      <c r="P263" s="82">
        <f t="shared" si="19"/>
        <v>692872.28203029814</v>
      </c>
      <c r="Q263" s="81">
        <v>803338.86</v>
      </c>
      <c r="R263" s="81">
        <v>0</v>
      </c>
      <c r="S263" s="81">
        <v>0</v>
      </c>
      <c r="T263" s="81">
        <v>0</v>
      </c>
      <c r="U263" s="82">
        <f t="shared" si="20"/>
        <v>803338.86</v>
      </c>
      <c r="V263" s="81">
        <v>836429.0199999999</v>
      </c>
      <c r="W263" s="81">
        <v>0</v>
      </c>
      <c r="X263" s="81">
        <v>0</v>
      </c>
      <c r="Y263" s="82">
        <v>836429.0199999999</v>
      </c>
      <c r="Z263" s="81">
        <v>940497.51</v>
      </c>
      <c r="AA263" s="81">
        <v>0</v>
      </c>
      <c r="AB263" s="81">
        <v>0</v>
      </c>
      <c r="AC263" s="82">
        <v>940497.51</v>
      </c>
      <c r="AD263" s="81">
        <v>992400.02</v>
      </c>
      <c r="AE263" s="81">
        <v>0</v>
      </c>
      <c r="AF263" s="81">
        <v>0</v>
      </c>
      <c r="AG263" s="82">
        <v>992400.02</v>
      </c>
      <c r="AH263" s="81">
        <v>1009875.4500000001</v>
      </c>
      <c r="AI263" s="81">
        <v>0</v>
      </c>
      <c r="AJ263" s="81">
        <v>0</v>
      </c>
      <c r="AK263" s="82">
        <v>1009875.4500000001</v>
      </c>
      <c r="AM263" s="74" t="str">
        <f t="shared" si="21"/>
        <v/>
      </c>
      <c r="AN263" s="74" t="str">
        <f t="shared" si="22"/>
        <v>PANP</v>
      </c>
      <c r="AO263" s="74" t="str">
        <f t="shared" si="23"/>
        <v>WHI</v>
      </c>
      <c r="AP263" s="82"/>
    </row>
    <row r="264" spans="2:42" x14ac:dyDescent="0.3">
      <c r="B264" s="74" t="s">
        <v>77</v>
      </c>
      <c r="C264" s="74" t="s">
        <v>525</v>
      </c>
      <c r="D264" s="74" t="s">
        <v>557</v>
      </c>
      <c r="E264" s="74" t="s">
        <v>146</v>
      </c>
      <c r="F264" s="74" t="s">
        <v>583</v>
      </c>
      <c r="G264" s="81">
        <v>0</v>
      </c>
      <c r="H264" s="81">
        <v>0</v>
      </c>
      <c r="I264" s="81">
        <v>0</v>
      </c>
      <c r="J264" s="81">
        <v>258671.49</v>
      </c>
      <c r="K264" s="82">
        <f t="shared" ref="K264:K327" si="24">SUM(G264:J264)</f>
        <v>258671.49</v>
      </c>
      <c r="L264" s="81">
        <v>0</v>
      </c>
      <c r="M264" s="81">
        <v>0</v>
      </c>
      <c r="N264" s="81">
        <v>0</v>
      </c>
      <c r="O264" s="81">
        <v>55570.92</v>
      </c>
      <c r="P264" s="82">
        <f t="shared" ref="P264:P327" si="25">SUM(L264:O264)</f>
        <v>55570.92</v>
      </c>
      <c r="Q264" s="81">
        <v>0</v>
      </c>
      <c r="R264" s="81">
        <v>0</v>
      </c>
      <c r="S264" s="81">
        <v>0</v>
      </c>
      <c r="T264" s="81">
        <v>42265</v>
      </c>
      <c r="U264" s="82">
        <f t="shared" ref="U264:U327" si="26">SUM(Q264:T264)</f>
        <v>42265</v>
      </c>
      <c r="V264" s="81">
        <v>0</v>
      </c>
      <c r="W264" s="81">
        <v>0</v>
      </c>
      <c r="X264" s="81">
        <v>0</v>
      </c>
      <c r="Y264" s="82">
        <v>0</v>
      </c>
      <c r="Z264" s="81">
        <v>0</v>
      </c>
      <c r="AA264" s="81">
        <v>0</v>
      </c>
      <c r="AB264" s="81">
        <v>0</v>
      </c>
      <c r="AC264" s="82">
        <v>0</v>
      </c>
      <c r="AD264" s="81">
        <v>0</v>
      </c>
      <c r="AE264" s="81">
        <v>0</v>
      </c>
      <c r="AF264" s="81">
        <v>0</v>
      </c>
      <c r="AG264" s="82">
        <v>0</v>
      </c>
      <c r="AH264" s="81">
        <v>0</v>
      </c>
      <c r="AI264" s="81">
        <v>0</v>
      </c>
      <c r="AJ264" s="81">
        <v>0</v>
      </c>
      <c r="AK264" s="82">
        <v>0</v>
      </c>
      <c r="AM264" s="74" t="str">
        <f t="shared" ref="AM264:AM327" si="27">IF(F264="GXP","OFT",IF(F264="GIP","INJ",""))</f>
        <v/>
      </c>
      <c r="AN264" s="74" t="str">
        <f t="shared" ref="AN264:AN327" si="28">LEFT(D264,4)</f>
        <v>POCO</v>
      </c>
      <c r="AO264" s="74" t="str">
        <f t="shared" ref="AO264:AO327" si="29">IF(LEN(D264)=4,"All locations",MID(D264,5,20))</f>
        <v>All locations</v>
      </c>
      <c r="AP264" s="82"/>
    </row>
    <row r="265" spans="2:42" x14ac:dyDescent="0.3">
      <c r="B265" s="74" t="s">
        <v>77</v>
      </c>
      <c r="C265" s="74" t="s">
        <v>333</v>
      </c>
      <c r="D265" s="74" t="s">
        <v>334</v>
      </c>
      <c r="E265" s="74" t="s">
        <v>142</v>
      </c>
      <c r="F265" s="74" t="s">
        <v>143</v>
      </c>
      <c r="G265" s="81">
        <v>0</v>
      </c>
      <c r="H265" s="81">
        <v>0</v>
      </c>
      <c r="I265" s="81">
        <v>0</v>
      </c>
      <c r="J265" s="81">
        <v>0</v>
      </c>
      <c r="K265" s="82">
        <f t="shared" si="24"/>
        <v>0</v>
      </c>
      <c r="L265" s="81">
        <v>0</v>
      </c>
      <c r="M265" s="81">
        <v>28909.97</v>
      </c>
      <c r="N265" s="81">
        <v>0</v>
      </c>
      <c r="O265" s="81">
        <v>0</v>
      </c>
      <c r="P265" s="82">
        <f t="shared" si="25"/>
        <v>28909.97</v>
      </c>
      <c r="Q265" s="81">
        <v>0</v>
      </c>
      <c r="R265" s="81">
        <v>33268.79</v>
      </c>
      <c r="S265" s="81">
        <v>0</v>
      </c>
      <c r="T265" s="81">
        <v>0</v>
      </c>
      <c r="U265" s="82">
        <f t="shared" si="26"/>
        <v>33268.79</v>
      </c>
      <c r="V265" s="81">
        <v>0</v>
      </c>
      <c r="W265" s="81">
        <v>35180.15</v>
      </c>
      <c r="X265" s="81">
        <v>0</v>
      </c>
      <c r="Y265" s="82">
        <v>35180.15</v>
      </c>
      <c r="Z265" s="81">
        <v>0</v>
      </c>
      <c r="AA265" s="81">
        <v>32146.57</v>
      </c>
      <c r="AB265" s="81">
        <v>0</v>
      </c>
      <c r="AC265" s="82">
        <v>32146.57</v>
      </c>
      <c r="AD265" s="81">
        <v>0</v>
      </c>
      <c r="AE265" s="81">
        <v>34355.620000000003</v>
      </c>
      <c r="AF265" s="81">
        <v>0</v>
      </c>
      <c r="AG265" s="82">
        <v>34355.620000000003</v>
      </c>
      <c r="AH265" s="81">
        <v>0</v>
      </c>
      <c r="AI265" s="81">
        <v>34833.96</v>
      </c>
      <c r="AJ265" s="81">
        <v>0</v>
      </c>
      <c r="AK265" s="82">
        <v>34833.96</v>
      </c>
      <c r="AM265" s="74" t="str">
        <f t="shared" si="27"/>
        <v>OFT</v>
      </c>
      <c r="AN265" s="74" t="str">
        <f t="shared" si="28"/>
        <v>POCO</v>
      </c>
      <c r="AO265" s="74" t="str">
        <f t="shared" si="29"/>
        <v>ARI</v>
      </c>
      <c r="AP265" s="82"/>
    </row>
    <row r="266" spans="2:42" x14ac:dyDescent="0.3">
      <c r="B266" s="74" t="s">
        <v>77</v>
      </c>
      <c r="C266" s="74" t="s">
        <v>281</v>
      </c>
      <c r="D266" s="74" t="s">
        <v>282</v>
      </c>
      <c r="E266" s="74" t="s">
        <v>142</v>
      </c>
      <c r="F266" s="74" t="s">
        <v>143</v>
      </c>
      <c r="G266" s="81">
        <v>204653.09089839875</v>
      </c>
      <c r="H266" s="81">
        <v>731020.9</v>
      </c>
      <c r="I266" s="81">
        <v>5214585.75</v>
      </c>
      <c r="J266" s="81">
        <v>0</v>
      </c>
      <c r="K266" s="82">
        <f t="shared" si="24"/>
        <v>6150259.7408983987</v>
      </c>
      <c r="L266" s="81">
        <v>283978.5323725295</v>
      </c>
      <c r="M266" s="81">
        <v>753486.7</v>
      </c>
      <c r="N266" s="81">
        <v>5298358.4400000004</v>
      </c>
      <c r="O266" s="81">
        <v>0</v>
      </c>
      <c r="P266" s="82">
        <f t="shared" si="25"/>
        <v>6335823.6723725302</v>
      </c>
      <c r="Q266" s="81">
        <v>379686.91</v>
      </c>
      <c r="R266" s="81">
        <v>917022.79</v>
      </c>
      <c r="S266" s="81">
        <v>6060821.8799999999</v>
      </c>
      <c r="T266" s="81">
        <v>0</v>
      </c>
      <c r="U266" s="82">
        <f t="shared" si="26"/>
        <v>7357531.5800000001</v>
      </c>
      <c r="V266" s="81">
        <v>464272.03000000009</v>
      </c>
      <c r="W266" s="81">
        <v>969707.61</v>
      </c>
      <c r="X266" s="81">
        <v>7465585.2699999996</v>
      </c>
      <c r="Y266" s="82">
        <v>8899564.9100000001</v>
      </c>
      <c r="Z266" s="81">
        <v>614794.52</v>
      </c>
      <c r="AA266" s="81">
        <v>886089.99</v>
      </c>
      <c r="AB266" s="81">
        <v>7740224.9100000001</v>
      </c>
      <c r="AC266" s="82">
        <v>9241109.4199999999</v>
      </c>
      <c r="AD266" s="81">
        <v>736428.2</v>
      </c>
      <c r="AE266" s="81">
        <v>946980.34</v>
      </c>
      <c r="AF266" s="81">
        <v>7831882.3799999999</v>
      </c>
      <c r="AG266" s="82">
        <v>9515290.9199999999</v>
      </c>
      <c r="AH266" s="81">
        <v>888978.63</v>
      </c>
      <c r="AI266" s="81">
        <v>960165.33</v>
      </c>
      <c r="AJ266" s="81">
        <v>7998503.0099999998</v>
      </c>
      <c r="AK266" s="82">
        <v>9847646.9699999988</v>
      </c>
      <c r="AM266" s="74" t="str">
        <f t="shared" si="27"/>
        <v>OFT</v>
      </c>
      <c r="AN266" s="74" t="str">
        <f t="shared" si="28"/>
        <v>POCO</v>
      </c>
      <c r="AO266" s="74" t="str">
        <f t="shared" si="29"/>
        <v>BPE</v>
      </c>
      <c r="AP266" s="82"/>
    </row>
    <row r="267" spans="2:42" x14ac:dyDescent="0.3">
      <c r="B267" s="74" t="s">
        <v>77</v>
      </c>
      <c r="C267" s="74" t="s">
        <v>281</v>
      </c>
      <c r="D267" s="74" t="s">
        <v>282</v>
      </c>
      <c r="E267" s="74" t="s">
        <v>146</v>
      </c>
      <c r="F267" s="74" t="s">
        <v>583</v>
      </c>
      <c r="G267" s="81">
        <v>961593.14312958065</v>
      </c>
      <c r="H267" s="81">
        <v>0</v>
      </c>
      <c r="I267" s="81">
        <v>0</v>
      </c>
      <c r="J267" s="81">
        <v>0</v>
      </c>
      <c r="K267" s="82">
        <f t="shared" si="24"/>
        <v>961593.14312958065</v>
      </c>
      <c r="L267" s="81">
        <v>919273.47003394156</v>
      </c>
      <c r="M267" s="81">
        <v>0</v>
      </c>
      <c r="N267" s="81">
        <v>0</v>
      </c>
      <c r="O267" s="81">
        <v>0</v>
      </c>
      <c r="P267" s="82">
        <f t="shared" si="25"/>
        <v>919273.47003394156</v>
      </c>
      <c r="Q267" s="81">
        <v>1019231.2300000001</v>
      </c>
      <c r="R267" s="81">
        <v>0</v>
      </c>
      <c r="S267" s="81">
        <v>0</v>
      </c>
      <c r="T267" s="81">
        <v>0</v>
      </c>
      <c r="U267" s="82">
        <f t="shared" si="26"/>
        <v>1019231.2300000001</v>
      </c>
      <c r="V267" s="81">
        <v>1062000.28</v>
      </c>
      <c r="W267" s="81">
        <v>0</v>
      </c>
      <c r="X267" s="81">
        <v>0</v>
      </c>
      <c r="Y267" s="82">
        <v>1062000.28</v>
      </c>
      <c r="Z267" s="81">
        <v>1148205.3299999998</v>
      </c>
      <c r="AA267" s="81">
        <v>0</v>
      </c>
      <c r="AB267" s="81">
        <v>0</v>
      </c>
      <c r="AC267" s="82">
        <v>1148205.3299999998</v>
      </c>
      <c r="AD267" s="81">
        <v>1193543.1700000002</v>
      </c>
      <c r="AE267" s="81">
        <v>0</v>
      </c>
      <c r="AF267" s="81">
        <v>0</v>
      </c>
      <c r="AG267" s="82">
        <v>1193543.1700000002</v>
      </c>
      <c r="AH267" s="81">
        <v>1208898.0299999998</v>
      </c>
      <c r="AI267" s="81">
        <v>0</v>
      </c>
      <c r="AJ267" s="81">
        <v>0</v>
      </c>
      <c r="AK267" s="82">
        <v>1208898.0299999998</v>
      </c>
      <c r="AM267" s="74" t="str">
        <f t="shared" si="27"/>
        <v/>
      </c>
      <c r="AN267" s="74" t="str">
        <f t="shared" si="28"/>
        <v>POCO</v>
      </c>
      <c r="AO267" s="74" t="str">
        <f t="shared" si="29"/>
        <v>BPE</v>
      </c>
      <c r="AP267" s="82"/>
    </row>
    <row r="268" spans="2:42" x14ac:dyDescent="0.3">
      <c r="B268" s="74" t="s">
        <v>77</v>
      </c>
      <c r="C268" s="74" t="s">
        <v>281</v>
      </c>
      <c r="D268" s="74" t="s">
        <v>282</v>
      </c>
      <c r="E268" s="74" t="s">
        <v>144</v>
      </c>
      <c r="F268" s="74" t="s">
        <v>145</v>
      </c>
      <c r="G268" s="81">
        <v>1.5665451791072051</v>
      </c>
      <c r="H268" s="81">
        <v>190.93</v>
      </c>
      <c r="I268" s="81">
        <v>0</v>
      </c>
      <c r="J268" s="81">
        <v>0</v>
      </c>
      <c r="K268" s="82">
        <f t="shared" si="24"/>
        <v>192.49654517910722</v>
      </c>
      <c r="L268" s="81">
        <v>2.0943828374449045</v>
      </c>
      <c r="M268" s="81">
        <v>1962.45</v>
      </c>
      <c r="N268" s="81">
        <v>0</v>
      </c>
      <c r="O268" s="81">
        <v>0</v>
      </c>
      <c r="P268" s="82">
        <f t="shared" si="25"/>
        <v>1964.544382837445</v>
      </c>
      <c r="Q268" s="81">
        <v>2.9499999999999993</v>
      </c>
      <c r="R268" s="81">
        <v>19461.490000000002</v>
      </c>
      <c r="S268" s="81">
        <v>0</v>
      </c>
      <c r="T268" s="81">
        <v>0</v>
      </c>
      <c r="U268" s="82">
        <f t="shared" si="26"/>
        <v>19464.440000000002</v>
      </c>
      <c r="V268" s="81">
        <v>3.57</v>
      </c>
      <c r="W268" s="81">
        <v>20579.59</v>
      </c>
      <c r="X268" s="81">
        <v>0</v>
      </c>
      <c r="Y268" s="82">
        <v>20583.16</v>
      </c>
      <c r="Z268" s="81">
        <v>4.59</v>
      </c>
      <c r="AA268" s="81">
        <v>18805.02</v>
      </c>
      <c r="AB268" s="81">
        <v>0</v>
      </c>
      <c r="AC268" s="82">
        <v>18809.61</v>
      </c>
      <c r="AD268" s="81">
        <v>5.5399999999999991</v>
      </c>
      <c r="AE268" s="81">
        <v>20097.259999999998</v>
      </c>
      <c r="AF268" s="81">
        <v>0</v>
      </c>
      <c r="AG268" s="82">
        <v>20102.8</v>
      </c>
      <c r="AH268" s="81">
        <v>6.4599999999999973</v>
      </c>
      <c r="AI268" s="81">
        <v>20377.080000000002</v>
      </c>
      <c r="AJ268" s="81">
        <v>0</v>
      </c>
      <c r="AK268" s="82">
        <v>20383.54</v>
      </c>
      <c r="AM268" s="74" t="str">
        <f t="shared" si="27"/>
        <v>INJ</v>
      </c>
      <c r="AN268" s="74" t="str">
        <f t="shared" si="28"/>
        <v>POCO</v>
      </c>
      <c r="AO268" s="74" t="str">
        <f t="shared" si="29"/>
        <v>BPE</v>
      </c>
      <c r="AP268" s="82"/>
    </row>
    <row r="269" spans="2:42" x14ac:dyDescent="0.3">
      <c r="B269" s="74" t="s">
        <v>77</v>
      </c>
      <c r="C269" s="74" t="s">
        <v>283</v>
      </c>
      <c r="D269" s="74" t="s">
        <v>284</v>
      </c>
      <c r="E269" s="74" t="s">
        <v>142</v>
      </c>
      <c r="F269" s="74" t="s">
        <v>143</v>
      </c>
      <c r="G269" s="81">
        <v>70763.7423684729</v>
      </c>
      <c r="H269" s="81">
        <v>185839.79</v>
      </c>
      <c r="I269" s="81">
        <v>1345340.89</v>
      </c>
      <c r="J269" s="81">
        <v>0</v>
      </c>
      <c r="K269" s="82">
        <f t="shared" si="24"/>
        <v>1601944.4223684729</v>
      </c>
      <c r="L269" s="81">
        <v>98192.426562954555</v>
      </c>
      <c r="M269" s="81">
        <v>190036.26</v>
      </c>
      <c r="N269" s="81">
        <v>1379721.94</v>
      </c>
      <c r="O269" s="81">
        <v>0</v>
      </c>
      <c r="P269" s="82">
        <f t="shared" si="25"/>
        <v>1667950.6265629544</v>
      </c>
      <c r="Q269" s="81">
        <v>131285.88999999998</v>
      </c>
      <c r="R269" s="81">
        <v>235085.12</v>
      </c>
      <c r="S269" s="81">
        <v>1598136.11</v>
      </c>
      <c r="T269" s="81">
        <v>0</v>
      </c>
      <c r="U269" s="82">
        <f t="shared" si="26"/>
        <v>1964507.12</v>
      </c>
      <c r="V269" s="81">
        <v>160538.28</v>
      </c>
      <c r="W269" s="81">
        <v>248591.24</v>
      </c>
      <c r="X269" s="81">
        <v>1968548.43</v>
      </c>
      <c r="Y269" s="82">
        <v>2377677.9500000002</v>
      </c>
      <c r="Z269" s="81">
        <v>212600.57000000004</v>
      </c>
      <c r="AA269" s="81">
        <v>227155.28</v>
      </c>
      <c r="AB269" s="81">
        <v>2040966.25</v>
      </c>
      <c r="AC269" s="82">
        <v>2480722.1</v>
      </c>
      <c r="AD269" s="81">
        <v>254665.26</v>
      </c>
      <c r="AE269" s="81">
        <v>242764.95</v>
      </c>
      <c r="AF269" s="81">
        <v>2065134.78</v>
      </c>
      <c r="AG269" s="82">
        <v>2562564.9900000002</v>
      </c>
      <c r="AH269" s="81">
        <v>307471.96999999991</v>
      </c>
      <c r="AI269" s="81">
        <v>246145.01</v>
      </c>
      <c r="AJ269" s="81">
        <v>2109069.81</v>
      </c>
      <c r="AK269" s="82">
        <v>2662686.79</v>
      </c>
      <c r="AM269" s="74" t="str">
        <f t="shared" si="27"/>
        <v>OFT</v>
      </c>
      <c r="AN269" s="74" t="str">
        <f t="shared" si="28"/>
        <v>POCO</v>
      </c>
      <c r="AO269" s="74" t="str">
        <f t="shared" si="29"/>
        <v>BRK</v>
      </c>
      <c r="AP269" s="82"/>
    </row>
    <row r="270" spans="2:42" x14ac:dyDescent="0.3">
      <c r="B270" s="74" t="s">
        <v>77</v>
      </c>
      <c r="C270" s="74" t="s">
        <v>283</v>
      </c>
      <c r="D270" s="74" t="s">
        <v>284</v>
      </c>
      <c r="E270" s="74" t="s">
        <v>146</v>
      </c>
      <c r="F270" s="74" t="s">
        <v>583</v>
      </c>
      <c r="G270" s="81">
        <v>302602.84368036181</v>
      </c>
      <c r="H270" s="81">
        <v>0</v>
      </c>
      <c r="I270" s="81">
        <v>0</v>
      </c>
      <c r="J270" s="81">
        <v>0</v>
      </c>
      <c r="K270" s="82">
        <f t="shared" si="24"/>
        <v>302602.84368036181</v>
      </c>
      <c r="L270" s="81">
        <v>291854.64443733112</v>
      </c>
      <c r="M270" s="81">
        <v>0</v>
      </c>
      <c r="N270" s="81">
        <v>0</v>
      </c>
      <c r="O270" s="81">
        <v>0</v>
      </c>
      <c r="P270" s="82">
        <f t="shared" si="25"/>
        <v>291854.64443733112</v>
      </c>
      <c r="Q270" s="81">
        <v>325696.03000000003</v>
      </c>
      <c r="R270" s="81">
        <v>0</v>
      </c>
      <c r="S270" s="81">
        <v>0</v>
      </c>
      <c r="T270" s="81">
        <v>0</v>
      </c>
      <c r="U270" s="82">
        <f t="shared" si="26"/>
        <v>325696.03000000003</v>
      </c>
      <c r="V270" s="81">
        <v>339306.8</v>
      </c>
      <c r="W270" s="81">
        <v>0</v>
      </c>
      <c r="X270" s="81">
        <v>0</v>
      </c>
      <c r="Y270" s="82">
        <v>339306.8</v>
      </c>
      <c r="Z270" s="81">
        <v>369282.18</v>
      </c>
      <c r="AA270" s="81">
        <v>0</v>
      </c>
      <c r="AB270" s="81">
        <v>0</v>
      </c>
      <c r="AC270" s="82">
        <v>369282.18</v>
      </c>
      <c r="AD270" s="81">
        <v>384758.99000000005</v>
      </c>
      <c r="AE270" s="81">
        <v>0</v>
      </c>
      <c r="AF270" s="81">
        <v>0</v>
      </c>
      <c r="AG270" s="82">
        <v>384758.99000000005</v>
      </c>
      <c r="AH270" s="81">
        <v>390070.24</v>
      </c>
      <c r="AI270" s="81">
        <v>0</v>
      </c>
      <c r="AJ270" s="81">
        <v>0</v>
      </c>
      <c r="AK270" s="82">
        <v>390070.24</v>
      </c>
      <c r="AM270" s="74" t="str">
        <f t="shared" si="27"/>
        <v/>
      </c>
      <c r="AN270" s="74" t="str">
        <f t="shared" si="28"/>
        <v>POCO</v>
      </c>
      <c r="AO270" s="74" t="str">
        <f t="shared" si="29"/>
        <v>BRK</v>
      </c>
      <c r="AP270" s="82"/>
    </row>
    <row r="271" spans="2:42" x14ac:dyDescent="0.3">
      <c r="B271" s="74" t="s">
        <v>77</v>
      </c>
      <c r="C271" s="74" t="s">
        <v>285</v>
      </c>
      <c r="D271" s="74" t="s">
        <v>286</v>
      </c>
      <c r="E271" s="74" t="s">
        <v>142</v>
      </c>
      <c r="F271" s="74" t="s">
        <v>143</v>
      </c>
      <c r="G271" s="81">
        <v>604605.81673027179</v>
      </c>
      <c r="H271" s="81">
        <v>431600.23</v>
      </c>
      <c r="I271" s="81">
        <v>2596174.35</v>
      </c>
      <c r="J271" s="81">
        <v>0</v>
      </c>
      <c r="K271" s="82">
        <f t="shared" si="24"/>
        <v>3632380.3967302721</v>
      </c>
      <c r="L271" s="81">
        <v>684973.07663159701</v>
      </c>
      <c r="M271" s="81">
        <v>441132.32</v>
      </c>
      <c r="N271" s="81">
        <v>2635042.7200000002</v>
      </c>
      <c r="O271" s="81">
        <v>0</v>
      </c>
      <c r="P271" s="82">
        <f t="shared" si="25"/>
        <v>3761148.1166315973</v>
      </c>
      <c r="Q271" s="81">
        <v>908040.67</v>
      </c>
      <c r="R271" s="81">
        <v>533332.53</v>
      </c>
      <c r="S271" s="81">
        <v>3278961.94</v>
      </c>
      <c r="T271" s="81">
        <v>0</v>
      </c>
      <c r="U271" s="82">
        <f t="shared" si="26"/>
        <v>4720335.1400000006</v>
      </c>
      <c r="V271" s="81">
        <v>1039219.21</v>
      </c>
      <c r="W271" s="81">
        <v>563973.56999999995</v>
      </c>
      <c r="X271" s="81">
        <v>4038952.22</v>
      </c>
      <c r="Y271" s="82">
        <v>5642145</v>
      </c>
      <c r="Z271" s="81">
        <v>1328256.45</v>
      </c>
      <c r="AA271" s="81">
        <v>515342.28</v>
      </c>
      <c r="AB271" s="81">
        <v>4187534.86</v>
      </c>
      <c r="AC271" s="82">
        <v>6031133.5899999999</v>
      </c>
      <c r="AD271" s="81">
        <v>1536891.3900000001</v>
      </c>
      <c r="AE271" s="81">
        <v>550755.57999999996</v>
      </c>
      <c r="AF271" s="81">
        <v>4237122.41</v>
      </c>
      <c r="AG271" s="82">
        <v>6324769.3800000008</v>
      </c>
      <c r="AH271" s="81">
        <v>1762253.37</v>
      </c>
      <c r="AI271" s="81">
        <v>558423.86</v>
      </c>
      <c r="AJ271" s="81">
        <v>4327265.75</v>
      </c>
      <c r="AK271" s="82">
        <v>6647942.9800000004</v>
      </c>
      <c r="AM271" s="74" t="str">
        <f t="shared" si="27"/>
        <v>OFT</v>
      </c>
      <c r="AN271" s="74" t="str">
        <f t="shared" si="28"/>
        <v>POCO</v>
      </c>
      <c r="AO271" s="74" t="str">
        <f t="shared" si="29"/>
        <v>CST</v>
      </c>
      <c r="AP271" s="82"/>
    </row>
    <row r="272" spans="2:42" x14ac:dyDescent="0.3">
      <c r="B272" s="74" t="s">
        <v>77</v>
      </c>
      <c r="C272" s="74" t="s">
        <v>285</v>
      </c>
      <c r="D272" s="74" t="s">
        <v>286</v>
      </c>
      <c r="E272" s="74" t="s">
        <v>146</v>
      </c>
      <c r="F272" s="74" t="s">
        <v>583</v>
      </c>
      <c r="G272" s="81">
        <v>816066.96949169715</v>
      </c>
      <c r="H272" s="81">
        <v>0</v>
      </c>
      <c r="I272" s="81">
        <v>0</v>
      </c>
      <c r="J272" s="81">
        <v>0</v>
      </c>
      <c r="K272" s="82">
        <f t="shared" si="24"/>
        <v>816066.96949169715</v>
      </c>
      <c r="L272" s="81">
        <v>788812.36090020917</v>
      </c>
      <c r="M272" s="81">
        <v>0</v>
      </c>
      <c r="N272" s="81">
        <v>0</v>
      </c>
      <c r="O272" s="81">
        <v>0</v>
      </c>
      <c r="P272" s="82">
        <f t="shared" si="25"/>
        <v>788812.36090020917</v>
      </c>
      <c r="Q272" s="81">
        <v>872180.09</v>
      </c>
      <c r="R272" s="81">
        <v>0</v>
      </c>
      <c r="S272" s="81">
        <v>0</v>
      </c>
      <c r="T272" s="81">
        <v>0</v>
      </c>
      <c r="U272" s="82">
        <f t="shared" si="26"/>
        <v>872180.09</v>
      </c>
      <c r="V272" s="81">
        <v>905370.6399999999</v>
      </c>
      <c r="W272" s="81">
        <v>0</v>
      </c>
      <c r="X272" s="81">
        <v>0</v>
      </c>
      <c r="Y272" s="82">
        <v>905370.6399999999</v>
      </c>
      <c r="Z272" s="81">
        <v>978337.8</v>
      </c>
      <c r="AA272" s="81">
        <v>0</v>
      </c>
      <c r="AB272" s="81">
        <v>0</v>
      </c>
      <c r="AC272" s="82">
        <v>978337.8</v>
      </c>
      <c r="AD272" s="81">
        <v>1016728.6200000001</v>
      </c>
      <c r="AE272" s="81">
        <v>0</v>
      </c>
      <c r="AF272" s="81">
        <v>0</v>
      </c>
      <c r="AG272" s="82">
        <v>1016728.6200000001</v>
      </c>
      <c r="AH272" s="81">
        <v>1030282.56</v>
      </c>
      <c r="AI272" s="81">
        <v>0</v>
      </c>
      <c r="AJ272" s="81">
        <v>0</v>
      </c>
      <c r="AK272" s="82">
        <v>1030282.56</v>
      </c>
      <c r="AM272" s="74" t="str">
        <f t="shared" si="27"/>
        <v/>
      </c>
      <c r="AN272" s="74" t="str">
        <f t="shared" si="28"/>
        <v>POCO</v>
      </c>
      <c r="AO272" s="74" t="str">
        <f t="shared" si="29"/>
        <v>CST</v>
      </c>
      <c r="AP272" s="82"/>
    </row>
    <row r="273" spans="2:42" x14ac:dyDescent="0.3">
      <c r="B273" s="74" t="s">
        <v>77</v>
      </c>
      <c r="C273" s="74" t="s">
        <v>287</v>
      </c>
      <c r="D273" s="74" t="s">
        <v>288</v>
      </c>
      <c r="E273" s="74" t="s">
        <v>142</v>
      </c>
      <c r="F273" s="74" t="s">
        <v>143</v>
      </c>
      <c r="G273" s="81">
        <v>77466.242966558508</v>
      </c>
      <c r="H273" s="81">
        <v>448241.61</v>
      </c>
      <c r="I273" s="81">
        <v>806092.68</v>
      </c>
      <c r="J273" s="81">
        <v>0</v>
      </c>
      <c r="K273" s="82">
        <f t="shared" si="24"/>
        <v>1331800.5329665586</v>
      </c>
      <c r="L273" s="81">
        <v>89781.265097983618</v>
      </c>
      <c r="M273" s="81">
        <v>459146.94</v>
      </c>
      <c r="N273" s="81">
        <v>831225.92</v>
      </c>
      <c r="O273" s="81">
        <v>0</v>
      </c>
      <c r="P273" s="82">
        <f t="shared" si="25"/>
        <v>1380154.1250979835</v>
      </c>
      <c r="Q273" s="81">
        <v>111975.64000000001</v>
      </c>
      <c r="R273" s="81">
        <v>568293.13</v>
      </c>
      <c r="S273" s="81">
        <v>979641.49</v>
      </c>
      <c r="T273" s="81">
        <v>0</v>
      </c>
      <c r="U273" s="82">
        <f t="shared" si="26"/>
        <v>1659910.26</v>
      </c>
      <c r="V273" s="81">
        <v>124854.18</v>
      </c>
      <c r="W273" s="81">
        <v>600942.72</v>
      </c>
      <c r="X273" s="81">
        <v>1206700.55</v>
      </c>
      <c r="Y273" s="82">
        <v>1932497.45</v>
      </c>
      <c r="Z273" s="81">
        <v>156906.9</v>
      </c>
      <c r="AA273" s="81">
        <v>549123.6</v>
      </c>
      <c r="AB273" s="81">
        <v>1251091.95</v>
      </c>
      <c r="AC273" s="82">
        <v>1957122.45</v>
      </c>
      <c r="AD273" s="81">
        <v>184670.28</v>
      </c>
      <c r="AE273" s="81">
        <v>586858.29</v>
      </c>
      <c r="AF273" s="81">
        <v>1265907.01</v>
      </c>
      <c r="AG273" s="82">
        <v>2037435.58</v>
      </c>
      <c r="AH273" s="81">
        <v>217176.21</v>
      </c>
      <c r="AI273" s="81">
        <v>595029.23</v>
      </c>
      <c r="AJ273" s="81">
        <v>1292838.75</v>
      </c>
      <c r="AK273" s="82">
        <v>2105044.19</v>
      </c>
      <c r="AM273" s="74" t="str">
        <f t="shared" si="27"/>
        <v>OFT</v>
      </c>
      <c r="AN273" s="74" t="str">
        <f t="shared" si="28"/>
        <v>POCO</v>
      </c>
      <c r="AO273" s="74" t="str">
        <f t="shared" si="29"/>
        <v>GYT</v>
      </c>
      <c r="AP273" s="82"/>
    </row>
    <row r="274" spans="2:42" x14ac:dyDescent="0.3">
      <c r="B274" s="74" t="s">
        <v>77</v>
      </c>
      <c r="C274" s="74" t="s">
        <v>287</v>
      </c>
      <c r="D274" s="74" t="s">
        <v>288</v>
      </c>
      <c r="E274" s="74" t="s">
        <v>146</v>
      </c>
      <c r="F274" s="74" t="s">
        <v>583</v>
      </c>
      <c r="G274" s="81">
        <v>155523.13374553606</v>
      </c>
      <c r="H274" s="81">
        <v>0</v>
      </c>
      <c r="I274" s="81">
        <v>0</v>
      </c>
      <c r="J274" s="81">
        <v>0</v>
      </c>
      <c r="K274" s="82">
        <f t="shared" si="24"/>
        <v>155523.13374553606</v>
      </c>
      <c r="L274" s="81">
        <v>149265.15950785793</v>
      </c>
      <c r="M274" s="81">
        <v>0</v>
      </c>
      <c r="N274" s="81">
        <v>0</v>
      </c>
      <c r="O274" s="81">
        <v>0</v>
      </c>
      <c r="P274" s="82">
        <f t="shared" si="25"/>
        <v>149265.15950785793</v>
      </c>
      <c r="Q274" s="81">
        <v>164779.44999999998</v>
      </c>
      <c r="R274" s="81">
        <v>0</v>
      </c>
      <c r="S274" s="81">
        <v>0</v>
      </c>
      <c r="T274" s="81">
        <v>0</v>
      </c>
      <c r="U274" s="82">
        <f t="shared" si="26"/>
        <v>164779.44999999998</v>
      </c>
      <c r="V274" s="81">
        <v>171229.82</v>
      </c>
      <c r="W274" s="81">
        <v>0</v>
      </c>
      <c r="X274" s="81">
        <v>0</v>
      </c>
      <c r="Y274" s="82">
        <v>171229.82</v>
      </c>
      <c r="Z274" s="81">
        <v>184309</v>
      </c>
      <c r="AA274" s="81">
        <v>0</v>
      </c>
      <c r="AB274" s="81">
        <v>0</v>
      </c>
      <c r="AC274" s="82">
        <v>184309</v>
      </c>
      <c r="AD274" s="81">
        <v>191387.09000000003</v>
      </c>
      <c r="AE274" s="81">
        <v>0</v>
      </c>
      <c r="AF274" s="81">
        <v>0</v>
      </c>
      <c r="AG274" s="82">
        <v>191387.09000000003</v>
      </c>
      <c r="AH274" s="81">
        <v>194041.77</v>
      </c>
      <c r="AI274" s="81">
        <v>0</v>
      </c>
      <c r="AJ274" s="81">
        <v>0</v>
      </c>
      <c r="AK274" s="82">
        <v>194041.77</v>
      </c>
      <c r="AM274" s="74" t="str">
        <f t="shared" si="27"/>
        <v/>
      </c>
      <c r="AN274" s="74" t="str">
        <f t="shared" si="28"/>
        <v>POCO</v>
      </c>
      <c r="AO274" s="74" t="str">
        <f t="shared" si="29"/>
        <v>GYT</v>
      </c>
      <c r="AP274" s="82"/>
    </row>
    <row r="275" spans="2:42" x14ac:dyDescent="0.3">
      <c r="B275" s="74" t="s">
        <v>77</v>
      </c>
      <c r="C275" s="74" t="s">
        <v>287</v>
      </c>
      <c r="D275" s="74" t="s">
        <v>288</v>
      </c>
      <c r="E275" s="74" t="s">
        <v>144</v>
      </c>
      <c r="F275" s="74" t="s">
        <v>145</v>
      </c>
      <c r="G275" s="81">
        <v>89.983873528820681</v>
      </c>
      <c r="H275" s="81">
        <v>0</v>
      </c>
      <c r="I275" s="81">
        <v>0</v>
      </c>
      <c r="J275" s="81">
        <v>0</v>
      </c>
      <c r="K275" s="82">
        <f t="shared" si="24"/>
        <v>89.983873528820681</v>
      </c>
      <c r="L275" s="81">
        <v>95.384793845255388</v>
      </c>
      <c r="M275" s="81">
        <v>0</v>
      </c>
      <c r="N275" s="81">
        <v>0</v>
      </c>
      <c r="O275" s="81">
        <v>0</v>
      </c>
      <c r="P275" s="82">
        <f t="shared" si="25"/>
        <v>95.384793845255388</v>
      </c>
      <c r="Q275" s="81">
        <v>113.87</v>
      </c>
      <c r="R275" s="81">
        <v>0</v>
      </c>
      <c r="S275" s="81">
        <v>0</v>
      </c>
      <c r="T275" s="81">
        <v>0</v>
      </c>
      <c r="U275" s="82">
        <f t="shared" si="26"/>
        <v>113.87</v>
      </c>
      <c r="V275" s="81">
        <v>118.85</v>
      </c>
      <c r="W275" s="81">
        <v>0</v>
      </c>
      <c r="X275" s="81">
        <v>0</v>
      </c>
      <c r="Y275" s="82">
        <v>118.85</v>
      </c>
      <c r="Z275" s="81">
        <v>142.91</v>
      </c>
      <c r="AA275" s="81">
        <v>0</v>
      </c>
      <c r="AB275" s="81">
        <v>0</v>
      </c>
      <c r="AC275" s="82">
        <v>142.91</v>
      </c>
      <c r="AD275" s="81">
        <v>165.58999999999997</v>
      </c>
      <c r="AE275" s="81">
        <v>0</v>
      </c>
      <c r="AF275" s="81">
        <v>0</v>
      </c>
      <c r="AG275" s="82">
        <v>165.58999999999997</v>
      </c>
      <c r="AH275" s="81">
        <v>189.47</v>
      </c>
      <c r="AI275" s="81">
        <v>0</v>
      </c>
      <c r="AJ275" s="81">
        <v>0</v>
      </c>
      <c r="AK275" s="82">
        <v>189.47</v>
      </c>
      <c r="AM275" s="74" t="str">
        <f t="shared" si="27"/>
        <v>INJ</v>
      </c>
      <c r="AN275" s="74" t="str">
        <f t="shared" si="28"/>
        <v>POCO</v>
      </c>
      <c r="AO275" s="74" t="str">
        <f t="shared" si="29"/>
        <v>GYT</v>
      </c>
      <c r="AP275" s="82"/>
    </row>
    <row r="276" spans="2:42" x14ac:dyDescent="0.3">
      <c r="B276" s="74" t="s">
        <v>77</v>
      </c>
      <c r="C276" s="74" t="s">
        <v>289</v>
      </c>
      <c r="D276" s="74" t="s">
        <v>290</v>
      </c>
      <c r="E276" s="74" t="s">
        <v>142</v>
      </c>
      <c r="F276" s="74" t="s">
        <v>143</v>
      </c>
      <c r="G276" s="81">
        <v>257219.95874917918</v>
      </c>
      <c r="H276" s="81">
        <v>648561.37</v>
      </c>
      <c r="I276" s="81">
        <v>2268178.02</v>
      </c>
      <c r="J276" s="81">
        <v>0</v>
      </c>
      <c r="K276" s="82">
        <f t="shared" si="24"/>
        <v>3173959.3487491794</v>
      </c>
      <c r="L276" s="81">
        <v>345555.84358611313</v>
      </c>
      <c r="M276" s="81">
        <v>687092.89</v>
      </c>
      <c r="N276" s="81">
        <v>2324039.83</v>
      </c>
      <c r="O276" s="81">
        <v>0</v>
      </c>
      <c r="P276" s="82">
        <f t="shared" si="25"/>
        <v>3356688.563586113</v>
      </c>
      <c r="Q276" s="81">
        <v>467639.39</v>
      </c>
      <c r="R276" s="81">
        <v>856761.06</v>
      </c>
      <c r="S276" s="81">
        <v>2707451.03</v>
      </c>
      <c r="T276" s="81">
        <v>0</v>
      </c>
      <c r="U276" s="82">
        <f t="shared" si="26"/>
        <v>4031851.48</v>
      </c>
      <c r="V276" s="81">
        <v>522424.61</v>
      </c>
      <c r="W276" s="81">
        <v>905983.72</v>
      </c>
      <c r="X276" s="81">
        <v>3334977.82</v>
      </c>
      <c r="Y276" s="82">
        <v>4763386.1500000004</v>
      </c>
      <c r="Z276" s="81">
        <v>643268.30999999994</v>
      </c>
      <c r="AA276" s="81">
        <v>827861</v>
      </c>
      <c r="AB276" s="81">
        <v>3457663.06</v>
      </c>
      <c r="AC276" s="82">
        <v>4928792.37</v>
      </c>
      <c r="AD276" s="81">
        <v>759374.52</v>
      </c>
      <c r="AE276" s="81">
        <v>884749.97</v>
      </c>
      <c r="AF276" s="81">
        <v>3498607.69</v>
      </c>
      <c r="AG276" s="82">
        <v>5142732.18</v>
      </c>
      <c r="AH276" s="81">
        <v>915124.17999999982</v>
      </c>
      <c r="AI276" s="81">
        <v>897068.51</v>
      </c>
      <c r="AJ276" s="81">
        <v>3573039.37</v>
      </c>
      <c r="AK276" s="82">
        <v>5385232.0600000005</v>
      </c>
      <c r="AM276" s="74" t="str">
        <f t="shared" si="27"/>
        <v>OFT</v>
      </c>
      <c r="AN276" s="74" t="str">
        <f t="shared" si="28"/>
        <v>POCO</v>
      </c>
      <c r="AO276" s="74" t="str">
        <f t="shared" si="29"/>
        <v>HIN</v>
      </c>
      <c r="AP276" s="82"/>
    </row>
    <row r="277" spans="2:42" x14ac:dyDescent="0.3">
      <c r="B277" s="74" t="s">
        <v>77</v>
      </c>
      <c r="C277" s="74" t="s">
        <v>289</v>
      </c>
      <c r="D277" s="74" t="s">
        <v>290</v>
      </c>
      <c r="E277" s="74" t="s">
        <v>146</v>
      </c>
      <c r="F277" s="74" t="s">
        <v>583</v>
      </c>
      <c r="G277" s="81">
        <v>598377.27388745593</v>
      </c>
      <c r="H277" s="81">
        <v>0</v>
      </c>
      <c r="I277" s="81">
        <v>0</v>
      </c>
      <c r="J277" s="81">
        <v>0</v>
      </c>
      <c r="K277" s="82">
        <f t="shared" si="24"/>
        <v>598377.27388745593</v>
      </c>
      <c r="L277" s="81">
        <v>584950.36600381706</v>
      </c>
      <c r="M277" s="81">
        <v>0</v>
      </c>
      <c r="N277" s="81">
        <v>0</v>
      </c>
      <c r="O277" s="81">
        <v>0</v>
      </c>
      <c r="P277" s="82">
        <f t="shared" si="25"/>
        <v>584950.36600381706</v>
      </c>
      <c r="Q277" s="81">
        <v>644352.39</v>
      </c>
      <c r="R277" s="81">
        <v>0</v>
      </c>
      <c r="S277" s="81">
        <v>0</v>
      </c>
      <c r="T277" s="81">
        <v>0</v>
      </c>
      <c r="U277" s="82">
        <f t="shared" si="26"/>
        <v>644352.39</v>
      </c>
      <c r="V277" s="81">
        <v>665915.15</v>
      </c>
      <c r="W277" s="81">
        <v>0</v>
      </c>
      <c r="X277" s="81">
        <v>0</v>
      </c>
      <c r="Y277" s="82">
        <v>665915.15</v>
      </c>
      <c r="Z277" s="81">
        <v>719043.22000000009</v>
      </c>
      <c r="AA277" s="81">
        <v>0</v>
      </c>
      <c r="AB277" s="81">
        <v>0</v>
      </c>
      <c r="AC277" s="82">
        <v>719043.22000000009</v>
      </c>
      <c r="AD277" s="81">
        <v>747069.07</v>
      </c>
      <c r="AE277" s="81">
        <v>0</v>
      </c>
      <c r="AF277" s="81">
        <v>0</v>
      </c>
      <c r="AG277" s="82">
        <v>747069.07</v>
      </c>
      <c r="AH277" s="81">
        <v>757625.3899999999</v>
      </c>
      <c r="AI277" s="81">
        <v>0</v>
      </c>
      <c r="AJ277" s="81">
        <v>0</v>
      </c>
      <c r="AK277" s="82">
        <v>757625.3899999999</v>
      </c>
      <c r="AM277" s="74" t="str">
        <f t="shared" si="27"/>
        <v/>
      </c>
      <c r="AN277" s="74" t="str">
        <f t="shared" si="28"/>
        <v>POCO</v>
      </c>
      <c r="AO277" s="74" t="str">
        <f t="shared" si="29"/>
        <v>HIN</v>
      </c>
      <c r="AP277" s="82"/>
    </row>
    <row r="278" spans="2:42" x14ac:dyDescent="0.3">
      <c r="B278" s="74" t="s">
        <v>77</v>
      </c>
      <c r="C278" s="74" t="s">
        <v>291</v>
      </c>
      <c r="D278" s="74" t="s">
        <v>292</v>
      </c>
      <c r="E278" s="74" t="s">
        <v>142</v>
      </c>
      <c r="F278" s="74" t="s">
        <v>143</v>
      </c>
      <c r="G278" s="81">
        <v>314168.76878148376</v>
      </c>
      <c r="H278" s="81">
        <v>386038.98</v>
      </c>
      <c r="I278" s="81">
        <v>2001333.55</v>
      </c>
      <c r="J278" s="81">
        <v>0</v>
      </c>
      <c r="K278" s="82">
        <f t="shared" si="24"/>
        <v>2701541.2987814839</v>
      </c>
      <c r="L278" s="81">
        <v>355929.66888021975</v>
      </c>
      <c r="M278" s="81">
        <v>406114.65</v>
      </c>
      <c r="N278" s="81">
        <v>2103510.5</v>
      </c>
      <c r="O278" s="81">
        <v>0</v>
      </c>
      <c r="P278" s="82">
        <f t="shared" si="25"/>
        <v>2865554.8188802199</v>
      </c>
      <c r="Q278" s="81">
        <v>471841.33</v>
      </c>
      <c r="R278" s="81">
        <v>486196.47999999998</v>
      </c>
      <c r="S278" s="81">
        <v>2355205.2799999998</v>
      </c>
      <c r="T278" s="81">
        <v>0</v>
      </c>
      <c r="U278" s="82">
        <f t="shared" si="26"/>
        <v>3313243.09</v>
      </c>
      <c r="V278" s="81">
        <v>539956.62999999989</v>
      </c>
      <c r="W278" s="81">
        <v>514129.46</v>
      </c>
      <c r="X278" s="81">
        <v>2901089.36</v>
      </c>
      <c r="Y278" s="82">
        <v>3955175.4499999997</v>
      </c>
      <c r="Z278" s="81">
        <v>689997.8600000001</v>
      </c>
      <c r="AA278" s="81">
        <v>469796.21</v>
      </c>
      <c r="AB278" s="81">
        <v>3007812.96</v>
      </c>
      <c r="AC278" s="82">
        <v>4167607.0300000003</v>
      </c>
      <c r="AD278" s="81">
        <v>798343.19000000006</v>
      </c>
      <c r="AE278" s="81">
        <v>502079.68</v>
      </c>
      <c r="AF278" s="81">
        <v>3043430.59</v>
      </c>
      <c r="AG278" s="82">
        <v>4343853.46</v>
      </c>
      <c r="AH278" s="81">
        <v>914879.41</v>
      </c>
      <c r="AI278" s="81">
        <v>509070.23</v>
      </c>
      <c r="AJ278" s="81">
        <v>3108178.54</v>
      </c>
      <c r="AK278" s="82">
        <v>4532128.18</v>
      </c>
      <c r="AM278" s="74" t="str">
        <f t="shared" si="27"/>
        <v>OFT</v>
      </c>
      <c r="AN278" s="74" t="str">
        <f t="shared" si="28"/>
        <v>POCO</v>
      </c>
      <c r="AO278" s="74" t="str">
        <f t="shared" si="29"/>
        <v>HUI</v>
      </c>
      <c r="AP278" s="82"/>
    </row>
    <row r="279" spans="2:42" x14ac:dyDescent="0.3">
      <c r="B279" s="74" t="s">
        <v>77</v>
      </c>
      <c r="C279" s="74" t="s">
        <v>291</v>
      </c>
      <c r="D279" s="74" t="s">
        <v>292</v>
      </c>
      <c r="E279" s="74" t="s">
        <v>146</v>
      </c>
      <c r="F279" s="74" t="s">
        <v>583</v>
      </c>
      <c r="G279" s="81">
        <v>326416.92537204071</v>
      </c>
      <c r="H279" s="81">
        <v>0</v>
      </c>
      <c r="I279" s="81">
        <v>0</v>
      </c>
      <c r="J279" s="81">
        <v>0</v>
      </c>
      <c r="K279" s="82">
        <f t="shared" si="24"/>
        <v>326416.92537204071</v>
      </c>
      <c r="L279" s="81">
        <v>318170.48985280201</v>
      </c>
      <c r="M279" s="81">
        <v>0</v>
      </c>
      <c r="N279" s="81">
        <v>0</v>
      </c>
      <c r="O279" s="81">
        <v>0</v>
      </c>
      <c r="P279" s="82">
        <f t="shared" si="25"/>
        <v>318170.48985280201</v>
      </c>
      <c r="Q279" s="81">
        <v>358585.79000000004</v>
      </c>
      <c r="R279" s="81">
        <v>0</v>
      </c>
      <c r="S279" s="81">
        <v>0</v>
      </c>
      <c r="T279" s="81">
        <v>0</v>
      </c>
      <c r="U279" s="82">
        <f t="shared" si="26"/>
        <v>358585.79000000004</v>
      </c>
      <c r="V279" s="81">
        <v>373766.44</v>
      </c>
      <c r="W279" s="81">
        <v>0</v>
      </c>
      <c r="X279" s="81">
        <v>0</v>
      </c>
      <c r="Y279" s="82">
        <v>373766.44</v>
      </c>
      <c r="Z279" s="81">
        <v>410598.85</v>
      </c>
      <c r="AA279" s="81">
        <v>0</v>
      </c>
      <c r="AB279" s="81">
        <v>0</v>
      </c>
      <c r="AC279" s="82">
        <v>410598.85</v>
      </c>
      <c r="AD279" s="81">
        <v>429243.71</v>
      </c>
      <c r="AE279" s="81">
        <v>0</v>
      </c>
      <c r="AF279" s="81">
        <v>0</v>
      </c>
      <c r="AG279" s="82">
        <v>429243.71</v>
      </c>
      <c r="AH279" s="81">
        <v>435740.27</v>
      </c>
      <c r="AI279" s="81">
        <v>0</v>
      </c>
      <c r="AJ279" s="81">
        <v>0</v>
      </c>
      <c r="AK279" s="82">
        <v>435740.27</v>
      </c>
      <c r="AM279" s="74" t="str">
        <f t="shared" si="27"/>
        <v/>
      </c>
      <c r="AN279" s="74" t="str">
        <f t="shared" si="28"/>
        <v>POCO</v>
      </c>
      <c r="AO279" s="74" t="str">
        <f t="shared" si="29"/>
        <v>HUI</v>
      </c>
      <c r="AP279" s="82"/>
    </row>
    <row r="280" spans="2:42" x14ac:dyDescent="0.3">
      <c r="B280" s="74" t="s">
        <v>77</v>
      </c>
      <c r="C280" s="74" t="s">
        <v>291</v>
      </c>
      <c r="D280" s="74" t="s">
        <v>292</v>
      </c>
      <c r="E280" s="74" t="s">
        <v>144</v>
      </c>
      <c r="F280" s="74" t="s">
        <v>145</v>
      </c>
      <c r="G280" s="81">
        <v>0</v>
      </c>
      <c r="H280" s="81">
        <v>311.02999999999997</v>
      </c>
      <c r="I280" s="81">
        <v>0</v>
      </c>
      <c r="J280" s="81">
        <v>0</v>
      </c>
      <c r="K280" s="82">
        <f t="shared" si="24"/>
        <v>311.02999999999997</v>
      </c>
      <c r="L280" s="81">
        <v>0</v>
      </c>
      <c r="M280" s="81">
        <v>0</v>
      </c>
      <c r="N280" s="81">
        <v>0</v>
      </c>
      <c r="O280" s="81">
        <v>0</v>
      </c>
      <c r="P280" s="82">
        <f t="shared" si="25"/>
        <v>0</v>
      </c>
      <c r="Q280" s="81">
        <v>0</v>
      </c>
      <c r="R280" s="81">
        <v>0</v>
      </c>
      <c r="S280" s="81">
        <v>0</v>
      </c>
      <c r="T280" s="81">
        <v>0</v>
      </c>
      <c r="U280" s="82">
        <f t="shared" si="26"/>
        <v>0</v>
      </c>
      <c r="V280" s="81">
        <v>0</v>
      </c>
      <c r="W280" s="81">
        <v>0</v>
      </c>
      <c r="X280" s="81">
        <v>0</v>
      </c>
      <c r="Y280" s="82">
        <v>0</v>
      </c>
      <c r="Z280" s="81">
        <v>0</v>
      </c>
      <c r="AA280" s="81">
        <v>0</v>
      </c>
      <c r="AB280" s="81">
        <v>0</v>
      </c>
      <c r="AC280" s="82">
        <v>0</v>
      </c>
      <c r="AD280" s="81">
        <v>0</v>
      </c>
      <c r="AE280" s="81">
        <v>0</v>
      </c>
      <c r="AF280" s="81">
        <v>0</v>
      </c>
      <c r="AG280" s="82">
        <v>0</v>
      </c>
      <c r="AH280" s="81">
        <v>0</v>
      </c>
      <c r="AI280" s="81">
        <v>0</v>
      </c>
      <c r="AJ280" s="81">
        <v>0</v>
      </c>
      <c r="AK280" s="82">
        <v>0</v>
      </c>
      <c r="AM280" s="74" t="str">
        <f t="shared" si="27"/>
        <v>INJ</v>
      </c>
      <c r="AN280" s="74" t="str">
        <f t="shared" si="28"/>
        <v>POCO</v>
      </c>
      <c r="AO280" s="74" t="str">
        <f t="shared" si="29"/>
        <v>HUI</v>
      </c>
      <c r="AP280" s="82"/>
    </row>
    <row r="281" spans="2:42" x14ac:dyDescent="0.3">
      <c r="B281" s="74" t="s">
        <v>77</v>
      </c>
      <c r="C281" s="74" t="s">
        <v>293</v>
      </c>
      <c r="D281" s="74" t="s">
        <v>294</v>
      </c>
      <c r="E281" s="74" t="s">
        <v>142</v>
      </c>
      <c r="F281" s="74" t="s">
        <v>143</v>
      </c>
      <c r="G281" s="81">
        <v>333314.52154320269</v>
      </c>
      <c r="H281" s="81">
        <v>417261.83</v>
      </c>
      <c r="I281" s="81">
        <v>1734489.08</v>
      </c>
      <c r="J281" s="81">
        <v>0</v>
      </c>
      <c r="K281" s="82">
        <f t="shared" si="24"/>
        <v>2485065.4315432031</v>
      </c>
      <c r="L281" s="81">
        <v>377620.37208906619</v>
      </c>
      <c r="M281" s="81">
        <v>438557.62</v>
      </c>
      <c r="N281" s="81">
        <v>1328830.56</v>
      </c>
      <c r="O281" s="81">
        <v>0</v>
      </c>
      <c r="P281" s="82">
        <f t="shared" si="25"/>
        <v>2145008.5520890662</v>
      </c>
      <c r="Q281" s="81">
        <v>500595.80999999994</v>
      </c>
      <c r="R281" s="81">
        <v>540334.5</v>
      </c>
      <c r="S281" s="81">
        <v>1259771.8899999999</v>
      </c>
      <c r="T281" s="81">
        <v>0</v>
      </c>
      <c r="U281" s="82">
        <f t="shared" si="26"/>
        <v>2300702.1999999997</v>
      </c>
      <c r="V281" s="81">
        <v>572859.44999999995</v>
      </c>
      <c r="W281" s="81">
        <v>571377.81000000006</v>
      </c>
      <c r="X281" s="81">
        <v>1551758.93</v>
      </c>
      <c r="Y281" s="82">
        <v>2695996.19</v>
      </c>
      <c r="Z281" s="81">
        <v>732036.05999999994</v>
      </c>
      <c r="AA281" s="81">
        <v>522108.06</v>
      </c>
      <c r="AB281" s="81">
        <v>1608844.14</v>
      </c>
      <c r="AC281" s="82">
        <v>2862988.26</v>
      </c>
      <c r="AD281" s="81">
        <v>846980.40000000014</v>
      </c>
      <c r="AE281" s="81">
        <v>557986.30000000005</v>
      </c>
      <c r="AF281" s="81">
        <v>1627895.6</v>
      </c>
      <c r="AG281" s="82">
        <v>3032862.3000000003</v>
      </c>
      <c r="AH281" s="81">
        <v>970587.18</v>
      </c>
      <c r="AI281" s="81">
        <v>565755.25</v>
      </c>
      <c r="AJ281" s="81">
        <v>1662528.52</v>
      </c>
      <c r="AK281" s="82">
        <v>3198870.95</v>
      </c>
      <c r="AM281" s="74" t="str">
        <f t="shared" si="27"/>
        <v>OFT</v>
      </c>
      <c r="AN281" s="74" t="str">
        <f t="shared" si="28"/>
        <v>POCO</v>
      </c>
      <c r="AO281" s="74" t="str">
        <f t="shared" si="29"/>
        <v>HWA</v>
      </c>
      <c r="AP281" s="82"/>
    </row>
    <row r="282" spans="2:42" x14ac:dyDescent="0.3">
      <c r="B282" s="74" t="s">
        <v>77</v>
      </c>
      <c r="C282" s="74" t="s">
        <v>293</v>
      </c>
      <c r="D282" s="74" t="s">
        <v>294</v>
      </c>
      <c r="E282" s="74" t="s">
        <v>146</v>
      </c>
      <c r="F282" s="74" t="s">
        <v>583</v>
      </c>
      <c r="G282" s="81">
        <v>35782.926582235508</v>
      </c>
      <c r="H282" s="81">
        <v>0</v>
      </c>
      <c r="I282" s="81">
        <v>0</v>
      </c>
      <c r="J282" s="81">
        <v>0</v>
      </c>
      <c r="K282" s="82">
        <f t="shared" si="24"/>
        <v>35782.926582235508</v>
      </c>
      <c r="L282" s="81">
        <v>50609.202717216773</v>
      </c>
      <c r="M282" s="81">
        <v>0</v>
      </c>
      <c r="N282" s="81">
        <v>0</v>
      </c>
      <c r="O282" s="81">
        <v>0</v>
      </c>
      <c r="P282" s="82">
        <f t="shared" si="25"/>
        <v>50609.202717216773</v>
      </c>
      <c r="Q282" s="81">
        <v>83196.049999999988</v>
      </c>
      <c r="R282" s="81">
        <v>0</v>
      </c>
      <c r="S282" s="81">
        <v>0</v>
      </c>
      <c r="T282" s="81">
        <v>0</v>
      </c>
      <c r="U282" s="82">
        <f t="shared" si="26"/>
        <v>83196.049999999988</v>
      </c>
      <c r="V282" s="81">
        <v>91142.6</v>
      </c>
      <c r="W282" s="81">
        <v>0</v>
      </c>
      <c r="X282" s="81">
        <v>0</v>
      </c>
      <c r="Y282" s="82">
        <v>91142.6</v>
      </c>
      <c r="Z282" s="81">
        <v>126170.65</v>
      </c>
      <c r="AA282" s="81">
        <v>0</v>
      </c>
      <c r="AB282" s="81">
        <v>0</v>
      </c>
      <c r="AC282" s="82">
        <v>126170.65</v>
      </c>
      <c r="AD282" s="81">
        <v>141425.19</v>
      </c>
      <c r="AE282" s="81">
        <v>0</v>
      </c>
      <c r="AF282" s="81">
        <v>0</v>
      </c>
      <c r="AG282" s="82">
        <v>141425.19</v>
      </c>
      <c r="AH282" s="81">
        <v>146312.58000000002</v>
      </c>
      <c r="AI282" s="81">
        <v>0</v>
      </c>
      <c r="AJ282" s="81">
        <v>0</v>
      </c>
      <c r="AK282" s="82">
        <v>146312.58000000002</v>
      </c>
      <c r="AM282" s="74" t="str">
        <f t="shared" si="27"/>
        <v/>
      </c>
      <c r="AN282" s="74" t="str">
        <f t="shared" si="28"/>
        <v>POCO</v>
      </c>
      <c r="AO282" s="74" t="str">
        <f t="shared" si="29"/>
        <v>HWA</v>
      </c>
      <c r="AP282" s="82"/>
    </row>
    <row r="283" spans="2:42" x14ac:dyDescent="0.3">
      <c r="B283" s="74" t="s">
        <v>77</v>
      </c>
      <c r="C283" s="74" t="s">
        <v>295</v>
      </c>
      <c r="D283" s="74" t="s">
        <v>296</v>
      </c>
      <c r="E283" s="74" t="s">
        <v>142</v>
      </c>
      <c r="F283" s="74" t="s">
        <v>143</v>
      </c>
      <c r="G283" s="81">
        <v>134325.88203222933</v>
      </c>
      <c r="H283" s="81">
        <v>1244078.58</v>
      </c>
      <c r="I283" s="81">
        <v>7154767.4400000004</v>
      </c>
      <c r="J283" s="81">
        <v>0</v>
      </c>
      <c r="K283" s="82">
        <f t="shared" si="24"/>
        <v>8533171.90203223</v>
      </c>
      <c r="L283" s="81">
        <v>195343.51784433861</v>
      </c>
      <c r="M283" s="81">
        <v>1278617.5</v>
      </c>
      <c r="N283" s="81">
        <v>7266158.5800000001</v>
      </c>
      <c r="O283" s="81">
        <v>0</v>
      </c>
      <c r="P283" s="82">
        <f t="shared" si="25"/>
        <v>8740119.597844338</v>
      </c>
      <c r="Q283" s="81">
        <v>263080.65999999997</v>
      </c>
      <c r="R283" s="81">
        <v>1568657.82</v>
      </c>
      <c r="S283" s="81">
        <v>8240190.7699999996</v>
      </c>
      <c r="T283" s="81">
        <v>0</v>
      </c>
      <c r="U283" s="82">
        <f t="shared" si="26"/>
        <v>10071929.25</v>
      </c>
      <c r="V283" s="81">
        <v>332318.76000000007</v>
      </c>
      <c r="W283" s="81">
        <v>1658780.4</v>
      </c>
      <c r="X283" s="81">
        <v>10150083.279999999</v>
      </c>
      <c r="Y283" s="82">
        <v>12141182.439999999</v>
      </c>
      <c r="Z283" s="81">
        <v>495681.49000000005</v>
      </c>
      <c r="AA283" s="81">
        <v>1515744.22</v>
      </c>
      <c r="AB283" s="81">
        <v>10523478.689999999</v>
      </c>
      <c r="AC283" s="82">
        <v>12534904.399999999</v>
      </c>
      <c r="AD283" s="81">
        <v>641994.38</v>
      </c>
      <c r="AE283" s="81">
        <v>1619903.17</v>
      </c>
      <c r="AF283" s="81">
        <v>10648094.630000001</v>
      </c>
      <c r="AG283" s="82">
        <v>12909992.18</v>
      </c>
      <c r="AH283" s="81">
        <v>1113308.5300000003</v>
      </c>
      <c r="AI283" s="81">
        <v>1642457.39</v>
      </c>
      <c r="AJ283" s="81">
        <v>10874629.210000001</v>
      </c>
      <c r="AK283" s="82">
        <v>13630395.130000001</v>
      </c>
      <c r="AM283" s="74" t="str">
        <f t="shared" si="27"/>
        <v>OFT</v>
      </c>
      <c r="AN283" s="74" t="str">
        <f t="shared" si="28"/>
        <v>POCO</v>
      </c>
      <c r="AO283" s="74" t="str">
        <f t="shared" si="29"/>
        <v>KIN</v>
      </c>
      <c r="AP283" s="82"/>
    </row>
    <row r="284" spans="2:42" x14ac:dyDescent="0.3">
      <c r="B284" s="74" t="s">
        <v>77</v>
      </c>
      <c r="C284" s="74" t="s">
        <v>295</v>
      </c>
      <c r="D284" s="74" t="s">
        <v>296</v>
      </c>
      <c r="E284" s="74" t="s">
        <v>146</v>
      </c>
      <c r="F284" s="74" t="s">
        <v>583</v>
      </c>
      <c r="G284" s="81">
        <v>621581.54620421294</v>
      </c>
      <c r="H284" s="81">
        <v>0</v>
      </c>
      <c r="I284" s="81">
        <v>0</v>
      </c>
      <c r="J284" s="81">
        <v>0</v>
      </c>
      <c r="K284" s="82">
        <f t="shared" si="24"/>
        <v>621581.54620421294</v>
      </c>
      <c r="L284" s="81">
        <v>616295.30675366276</v>
      </c>
      <c r="M284" s="81">
        <v>0</v>
      </c>
      <c r="N284" s="81">
        <v>0</v>
      </c>
      <c r="O284" s="81">
        <v>0</v>
      </c>
      <c r="P284" s="82">
        <f t="shared" si="25"/>
        <v>616295.30675366276</v>
      </c>
      <c r="Q284" s="81">
        <v>717157.16999999993</v>
      </c>
      <c r="R284" s="81">
        <v>0</v>
      </c>
      <c r="S284" s="81">
        <v>0</v>
      </c>
      <c r="T284" s="81">
        <v>0</v>
      </c>
      <c r="U284" s="82">
        <f t="shared" si="26"/>
        <v>717157.16999999993</v>
      </c>
      <c r="V284" s="81">
        <v>752301.5</v>
      </c>
      <c r="W284" s="81">
        <v>0</v>
      </c>
      <c r="X284" s="81">
        <v>0</v>
      </c>
      <c r="Y284" s="82">
        <v>752301.5</v>
      </c>
      <c r="Z284" s="81">
        <v>847931.05999999994</v>
      </c>
      <c r="AA284" s="81">
        <v>0</v>
      </c>
      <c r="AB284" s="81">
        <v>0</v>
      </c>
      <c r="AC284" s="82">
        <v>847931.05999999994</v>
      </c>
      <c r="AD284" s="81">
        <v>894258.44000000006</v>
      </c>
      <c r="AE284" s="81">
        <v>0</v>
      </c>
      <c r="AF284" s="81">
        <v>0</v>
      </c>
      <c r="AG284" s="82">
        <v>894258.44000000006</v>
      </c>
      <c r="AH284" s="81">
        <v>909912.29</v>
      </c>
      <c r="AI284" s="81">
        <v>0</v>
      </c>
      <c r="AJ284" s="81">
        <v>0</v>
      </c>
      <c r="AK284" s="82">
        <v>909912.29</v>
      </c>
      <c r="AM284" s="74" t="str">
        <f t="shared" si="27"/>
        <v/>
      </c>
      <c r="AN284" s="74" t="str">
        <f t="shared" si="28"/>
        <v>POCO</v>
      </c>
      <c r="AO284" s="74" t="str">
        <f t="shared" si="29"/>
        <v>KIN</v>
      </c>
      <c r="AP284" s="82"/>
    </row>
    <row r="285" spans="2:42" x14ac:dyDescent="0.3">
      <c r="B285" s="74" t="s">
        <v>77</v>
      </c>
      <c r="C285" s="74" t="s">
        <v>297</v>
      </c>
      <c r="D285" s="74" t="s">
        <v>298</v>
      </c>
      <c r="E285" s="74" t="s">
        <v>142</v>
      </c>
      <c r="F285" s="74" t="s">
        <v>143</v>
      </c>
      <c r="G285" s="81">
        <v>25197.452272057544</v>
      </c>
      <c r="H285" s="81">
        <v>113934.3</v>
      </c>
      <c r="I285" s="81">
        <v>817211.2</v>
      </c>
      <c r="J285" s="81">
        <v>0</v>
      </c>
      <c r="K285" s="82">
        <f t="shared" si="24"/>
        <v>956342.95227205753</v>
      </c>
      <c r="L285" s="81">
        <v>36643.413564121067</v>
      </c>
      <c r="M285" s="81">
        <v>118161.05</v>
      </c>
      <c r="N285" s="81">
        <v>848189.72</v>
      </c>
      <c r="O285" s="81">
        <v>0</v>
      </c>
      <c r="P285" s="82">
        <f t="shared" si="25"/>
        <v>1002994.183564121</v>
      </c>
      <c r="Q285" s="81">
        <v>49349.83</v>
      </c>
      <c r="R285" s="81">
        <v>134915.76999999999</v>
      </c>
      <c r="S285" s="81">
        <v>990735.88</v>
      </c>
      <c r="T285" s="81">
        <v>0</v>
      </c>
      <c r="U285" s="82">
        <f t="shared" si="26"/>
        <v>1175001.48</v>
      </c>
      <c r="V285" s="81">
        <v>62284.77</v>
      </c>
      <c r="W285" s="81">
        <v>142666.96</v>
      </c>
      <c r="X285" s="81">
        <v>1220366.3700000001</v>
      </c>
      <c r="Y285" s="82">
        <v>1425318.1</v>
      </c>
      <c r="Z285" s="81">
        <v>92764.819999999992</v>
      </c>
      <c r="AA285" s="81">
        <v>130364.82</v>
      </c>
      <c r="AB285" s="81">
        <v>1265260.5</v>
      </c>
      <c r="AC285" s="82">
        <v>1488390.1400000001</v>
      </c>
      <c r="AD285" s="81">
        <v>120137.69</v>
      </c>
      <c r="AE285" s="81">
        <v>139323.24</v>
      </c>
      <c r="AF285" s="81">
        <v>1280243.3500000001</v>
      </c>
      <c r="AG285" s="82">
        <v>1539704.28</v>
      </c>
      <c r="AH285" s="81">
        <v>207927.09999999998</v>
      </c>
      <c r="AI285" s="81">
        <v>141263.06</v>
      </c>
      <c r="AJ285" s="81">
        <v>1307480.0900000001</v>
      </c>
      <c r="AK285" s="82">
        <v>1656670.25</v>
      </c>
      <c r="AM285" s="74" t="str">
        <f t="shared" si="27"/>
        <v>OFT</v>
      </c>
      <c r="AN285" s="74" t="str">
        <f t="shared" si="28"/>
        <v>POCO</v>
      </c>
      <c r="AO285" s="74" t="str">
        <f t="shared" si="29"/>
        <v>KMO</v>
      </c>
      <c r="AP285" s="82"/>
    </row>
    <row r="286" spans="2:42" x14ac:dyDescent="0.3">
      <c r="B286" s="74" t="s">
        <v>77</v>
      </c>
      <c r="C286" s="74" t="s">
        <v>297</v>
      </c>
      <c r="D286" s="74" t="s">
        <v>298</v>
      </c>
      <c r="E286" s="74" t="s">
        <v>146</v>
      </c>
      <c r="F286" s="74" t="s">
        <v>583</v>
      </c>
      <c r="G286" s="81">
        <v>129731.78573537446</v>
      </c>
      <c r="H286" s="81">
        <v>0</v>
      </c>
      <c r="I286" s="81">
        <v>0</v>
      </c>
      <c r="J286" s="81">
        <v>0</v>
      </c>
      <c r="K286" s="82">
        <f t="shared" si="24"/>
        <v>129731.78573537446</v>
      </c>
      <c r="L286" s="81">
        <v>126509.43452665728</v>
      </c>
      <c r="M286" s="81">
        <v>0</v>
      </c>
      <c r="N286" s="81">
        <v>0</v>
      </c>
      <c r="O286" s="81">
        <v>0</v>
      </c>
      <c r="P286" s="82">
        <f t="shared" si="25"/>
        <v>126509.43452665728</v>
      </c>
      <c r="Q286" s="81">
        <v>145471.99</v>
      </c>
      <c r="R286" s="81">
        <v>0</v>
      </c>
      <c r="S286" s="81">
        <v>0</v>
      </c>
      <c r="T286" s="81">
        <v>0</v>
      </c>
      <c r="U286" s="82">
        <f t="shared" si="26"/>
        <v>145471.99</v>
      </c>
      <c r="V286" s="81">
        <v>152645.60000000003</v>
      </c>
      <c r="W286" s="81">
        <v>0</v>
      </c>
      <c r="X286" s="81">
        <v>0</v>
      </c>
      <c r="Y286" s="82">
        <v>152645.60000000003</v>
      </c>
      <c r="Z286" s="81">
        <v>170178.5</v>
      </c>
      <c r="AA286" s="81">
        <v>0</v>
      </c>
      <c r="AB286" s="81">
        <v>0</v>
      </c>
      <c r="AC286" s="82">
        <v>170178.5</v>
      </c>
      <c r="AD286" s="81">
        <v>178824.46000000002</v>
      </c>
      <c r="AE286" s="81">
        <v>0</v>
      </c>
      <c r="AF286" s="81">
        <v>0</v>
      </c>
      <c r="AG286" s="82">
        <v>178824.46000000002</v>
      </c>
      <c r="AH286" s="81">
        <v>181735.13</v>
      </c>
      <c r="AI286" s="81">
        <v>0</v>
      </c>
      <c r="AJ286" s="81">
        <v>0</v>
      </c>
      <c r="AK286" s="82">
        <v>181735.13</v>
      </c>
      <c r="AM286" s="74" t="str">
        <f t="shared" si="27"/>
        <v/>
      </c>
      <c r="AN286" s="74" t="str">
        <f t="shared" si="28"/>
        <v>POCO</v>
      </c>
      <c r="AO286" s="74" t="str">
        <f t="shared" si="29"/>
        <v>KMO</v>
      </c>
      <c r="AP286" s="82"/>
    </row>
    <row r="287" spans="2:42" x14ac:dyDescent="0.3">
      <c r="B287" s="74" t="s">
        <v>77</v>
      </c>
      <c r="C287" s="74" t="s">
        <v>299</v>
      </c>
      <c r="D287" s="74" t="s">
        <v>300</v>
      </c>
      <c r="E287" s="74" t="s">
        <v>142</v>
      </c>
      <c r="F287" s="74" t="s">
        <v>143</v>
      </c>
      <c r="G287" s="81">
        <v>268298.41209594026</v>
      </c>
      <c r="H287" s="81">
        <v>2932548.54</v>
      </c>
      <c r="I287" s="81">
        <v>2368244.7000000002</v>
      </c>
      <c r="J287" s="81">
        <v>0</v>
      </c>
      <c r="K287" s="82">
        <f t="shared" si="24"/>
        <v>5569091.65209594</v>
      </c>
      <c r="L287" s="81">
        <v>360438.91942871019</v>
      </c>
      <c r="M287" s="81">
        <v>3029350.87</v>
      </c>
      <c r="N287" s="81">
        <v>2431477.19</v>
      </c>
      <c r="O287" s="81">
        <v>0</v>
      </c>
      <c r="P287" s="82">
        <f t="shared" si="25"/>
        <v>5821266.9794287104</v>
      </c>
      <c r="Q287" s="81">
        <v>487780.59</v>
      </c>
      <c r="R287" s="81">
        <v>3755200.76</v>
      </c>
      <c r="S287" s="81">
        <v>2824069.23</v>
      </c>
      <c r="T287" s="81">
        <v>0</v>
      </c>
      <c r="U287" s="82">
        <f t="shared" si="26"/>
        <v>7067050.5800000001</v>
      </c>
      <c r="V287" s="81">
        <v>544860.26</v>
      </c>
      <c r="W287" s="81">
        <v>3970944.67</v>
      </c>
      <c r="X287" s="81">
        <v>3478625.52</v>
      </c>
      <c r="Y287" s="82">
        <v>7994430.4499999993</v>
      </c>
      <c r="Z287" s="81">
        <v>670707.2300000001</v>
      </c>
      <c r="AA287" s="81">
        <v>3628531.21</v>
      </c>
      <c r="AB287" s="81">
        <v>3606595.18</v>
      </c>
      <c r="AC287" s="82">
        <v>7905833.620000001</v>
      </c>
      <c r="AD287" s="81">
        <v>791724.42</v>
      </c>
      <c r="AE287" s="81">
        <v>3877876.7</v>
      </c>
      <c r="AF287" s="81">
        <v>3649303.42</v>
      </c>
      <c r="AG287" s="82">
        <v>8318904.54</v>
      </c>
      <c r="AH287" s="81">
        <v>953419.4800000001</v>
      </c>
      <c r="AI287" s="81">
        <v>3931869.11</v>
      </c>
      <c r="AJ287" s="81">
        <v>3726941.11</v>
      </c>
      <c r="AK287" s="82">
        <v>8612229.6999999993</v>
      </c>
      <c r="AM287" s="74" t="str">
        <f t="shared" si="27"/>
        <v>OFT</v>
      </c>
      <c r="AN287" s="74" t="str">
        <f t="shared" si="28"/>
        <v>POCO</v>
      </c>
      <c r="AO287" s="74" t="str">
        <f t="shared" si="29"/>
        <v>KPU</v>
      </c>
      <c r="AP287" s="82"/>
    </row>
    <row r="288" spans="2:42" x14ac:dyDescent="0.3">
      <c r="B288" s="74" t="s">
        <v>77</v>
      </c>
      <c r="C288" s="74" t="s">
        <v>299</v>
      </c>
      <c r="D288" s="74" t="s">
        <v>300</v>
      </c>
      <c r="E288" s="74" t="s">
        <v>146</v>
      </c>
      <c r="F288" s="74" t="s">
        <v>583</v>
      </c>
      <c r="G288" s="81">
        <v>627663.87817899755</v>
      </c>
      <c r="H288" s="81">
        <v>0</v>
      </c>
      <c r="I288" s="81">
        <v>0</v>
      </c>
      <c r="J288" s="81">
        <v>0</v>
      </c>
      <c r="K288" s="82">
        <f t="shared" si="24"/>
        <v>627663.87817899755</v>
      </c>
      <c r="L288" s="81">
        <v>612668.83096397563</v>
      </c>
      <c r="M288" s="81">
        <v>0</v>
      </c>
      <c r="N288" s="81">
        <v>0</v>
      </c>
      <c r="O288" s="81">
        <v>0</v>
      </c>
      <c r="P288" s="82">
        <f t="shared" si="25"/>
        <v>612668.83096397563</v>
      </c>
      <c r="Q288" s="81">
        <v>674868.86999999988</v>
      </c>
      <c r="R288" s="81">
        <v>0</v>
      </c>
      <c r="S288" s="81">
        <v>0</v>
      </c>
      <c r="T288" s="81">
        <v>0</v>
      </c>
      <c r="U288" s="82">
        <f t="shared" si="26"/>
        <v>674868.86999999988</v>
      </c>
      <c r="V288" s="81">
        <v>697697.89999999991</v>
      </c>
      <c r="W288" s="81">
        <v>0</v>
      </c>
      <c r="X288" s="81">
        <v>0</v>
      </c>
      <c r="Y288" s="82">
        <v>697697.89999999991</v>
      </c>
      <c r="Z288" s="81">
        <v>753259.27</v>
      </c>
      <c r="AA288" s="81">
        <v>0</v>
      </c>
      <c r="AB288" s="81">
        <v>0</v>
      </c>
      <c r="AC288" s="82">
        <v>753259.27</v>
      </c>
      <c r="AD288" s="81">
        <v>782587.59</v>
      </c>
      <c r="AE288" s="81">
        <v>0</v>
      </c>
      <c r="AF288" s="81">
        <v>0</v>
      </c>
      <c r="AG288" s="82">
        <v>782587.59</v>
      </c>
      <c r="AH288" s="81">
        <v>793636.12000000011</v>
      </c>
      <c r="AI288" s="81">
        <v>0</v>
      </c>
      <c r="AJ288" s="81">
        <v>0</v>
      </c>
      <c r="AK288" s="82">
        <v>793636.12000000011</v>
      </c>
      <c r="AM288" s="74" t="str">
        <f t="shared" si="27"/>
        <v/>
      </c>
      <c r="AN288" s="74" t="str">
        <f t="shared" si="28"/>
        <v>POCO</v>
      </c>
      <c r="AO288" s="74" t="str">
        <f t="shared" si="29"/>
        <v>KPU</v>
      </c>
      <c r="AP288" s="82"/>
    </row>
    <row r="289" spans="2:42" x14ac:dyDescent="0.3">
      <c r="B289" s="74" t="s">
        <v>77</v>
      </c>
      <c r="C289" s="74" t="s">
        <v>301</v>
      </c>
      <c r="D289" s="74" t="s">
        <v>302</v>
      </c>
      <c r="E289" s="74" t="s">
        <v>142</v>
      </c>
      <c r="F289" s="74" t="s">
        <v>143</v>
      </c>
      <c r="G289" s="81">
        <v>82042.759388832361</v>
      </c>
      <c r="H289" s="81">
        <v>667189.02</v>
      </c>
      <c r="I289" s="81">
        <v>2779629.93</v>
      </c>
      <c r="J289" s="81">
        <v>0</v>
      </c>
      <c r="K289" s="82">
        <f t="shared" si="24"/>
        <v>3528861.7093888326</v>
      </c>
      <c r="L289" s="81">
        <v>113843.29588798987</v>
      </c>
      <c r="M289" s="81">
        <v>731523.09</v>
      </c>
      <c r="N289" s="81">
        <v>2866881.25</v>
      </c>
      <c r="O289" s="81">
        <v>0</v>
      </c>
      <c r="P289" s="82">
        <f t="shared" si="25"/>
        <v>3712247.6358879898</v>
      </c>
      <c r="Q289" s="81">
        <v>152211.53999999998</v>
      </c>
      <c r="R289" s="81">
        <v>975246.75</v>
      </c>
      <c r="S289" s="81">
        <v>3352735.3</v>
      </c>
      <c r="T289" s="81">
        <v>0</v>
      </c>
      <c r="U289" s="82">
        <f t="shared" si="26"/>
        <v>4480193.59</v>
      </c>
      <c r="V289" s="81">
        <v>186077.41000000003</v>
      </c>
      <c r="W289" s="81">
        <v>1031276.66</v>
      </c>
      <c r="X289" s="81">
        <v>4129824.6</v>
      </c>
      <c r="Y289" s="82">
        <v>5347178.67</v>
      </c>
      <c r="Z289" s="81">
        <v>246286.19</v>
      </c>
      <c r="AA289" s="81">
        <v>942349.96</v>
      </c>
      <c r="AB289" s="81">
        <v>4281750.2</v>
      </c>
      <c r="AC289" s="82">
        <v>5470386.3499999996</v>
      </c>
      <c r="AD289" s="81">
        <v>294988</v>
      </c>
      <c r="AE289" s="81">
        <v>1007106.38</v>
      </c>
      <c r="AF289" s="81">
        <v>4332453.43</v>
      </c>
      <c r="AG289" s="82">
        <v>5634547.8099999996</v>
      </c>
      <c r="AH289" s="81">
        <v>355637.28000000014</v>
      </c>
      <c r="AI289" s="81">
        <v>1021128.51</v>
      </c>
      <c r="AJ289" s="81">
        <v>4424624.9000000004</v>
      </c>
      <c r="AK289" s="82">
        <v>5801390.6900000004</v>
      </c>
      <c r="AM289" s="74" t="str">
        <f t="shared" si="27"/>
        <v>OFT</v>
      </c>
      <c r="AN289" s="74" t="str">
        <f t="shared" si="28"/>
        <v>POCO</v>
      </c>
      <c r="AO289" s="74" t="str">
        <f t="shared" si="29"/>
        <v>LTN</v>
      </c>
      <c r="AP289" s="82"/>
    </row>
    <row r="290" spans="2:42" x14ac:dyDescent="0.3">
      <c r="B290" s="74" t="s">
        <v>77</v>
      </c>
      <c r="C290" s="74" t="s">
        <v>301</v>
      </c>
      <c r="D290" s="74" t="s">
        <v>302</v>
      </c>
      <c r="E290" s="74" t="s">
        <v>146</v>
      </c>
      <c r="F290" s="74" t="s">
        <v>583</v>
      </c>
      <c r="G290" s="81">
        <v>390549.74882900051</v>
      </c>
      <c r="H290" s="81">
        <v>0</v>
      </c>
      <c r="I290" s="81">
        <v>0</v>
      </c>
      <c r="J290" s="81">
        <v>0</v>
      </c>
      <c r="K290" s="82">
        <f t="shared" si="24"/>
        <v>390549.74882900051</v>
      </c>
      <c r="L290" s="81">
        <v>372121.08073916123</v>
      </c>
      <c r="M290" s="81">
        <v>0</v>
      </c>
      <c r="N290" s="81">
        <v>0</v>
      </c>
      <c r="O290" s="81">
        <v>0</v>
      </c>
      <c r="P290" s="82">
        <f t="shared" si="25"/>
        <v>372121.08073916123</v>
      </c>
      <c r="Q290" s="81">
        <v>411286.5</v>
      </c>
      <c r="R290" s="81">
        <v>0</v>
      </c>
      <c r="S290" s="81">
        <v>0</v>
      </c>
      <c r="T290" s="81">
        <v>0</v>
      </c>
      <c r="U290" s="82">
        <f t="shared" si="26"/>
        <v>411286.5</v>
      </c>
      <c r="V290" s="81">
        <v>428425.16999999993</v>
      </c>
      <c r="W290" s="81">
        <v>0</v>
      </c>
      <c r="X290" s="81">
        <v>0</v>
      </c>
      <c r="Y290" s="82">
        <v>428425.16999999993</v>
      </c>
      <c r="Z290" s="81">
        <v>461780.88999999996</v>
      </c>
      <c r="AA290" s="81">
        <v>0</v>
      </c>
      <c r="AB290" s="81">
        <v>0</v>
      </c>
      <c r="AC290" s="82">
        <v>461780.88999999996</v>
      </c>
      <c r="AD290" s="81">
        <v>479499.88</v>
      </c>
      <c r="AE290" s="81">
        <v>0</v>
      </c>
      <c r="AF290" s="81">
        <v>0</v>
      </c>
      <c r="AG290" s="82">
        <v>479499.88</v>
      </c>
      <c r="AH290" s="81">
        <v>485511.14999999991</v>
      </c>
      <c r="AI290" s="81">
        <v>0</v>
      </c>
      <c r="AJ290" s="81">
        <v>0</v>
      </c>
      <c r="AK290" s="82">
        <v>485511.14999999991</v>
      </c>
      <c r="AM290" s="74" t="str">
        <f t="shared" si="27"/>
        <v/>
      </c>
      <c r="AN290" s="74" t="str">
        <f t="shared" si="28"/>
        <v>POCO</v>
      </c>
      <c r="AO290" s="74" t="str">
        <f t="shared" si="29"/>
        <v>LTN</v>
      </c>
      <c r="AP290" s="82"/>
    </row>
    <row r="291" spans="2:42" x14ac:dyDescent="0.3">
      <c r="B291" s="74" t="s">
        <v>77</v>
      </c>
      <c r="C291" s="74" t="s">
        <v>301</v>
      </c>
      <c r="D291" s="74" t="s">
        <v>302</v>
      </c>
      <c r="E291" s="74" t="s">
        <v>144</v>
      </c>
      <c r="F291" s="74" t="s">
        <v>145</v>
      </c>
      <c r="G291" s="81">
        <v>3168.9622311088474</v>
      </c>
      <c r="H291" s="81">
        <v>140734.04</v>
      </c>
      <c r="I291" s="81">
        <v>0</v>
      </c>
      <c r="J291" s="81">
        <v>0</v>
      </c>
      <c r="K291" s="82">
        <f t="shared" si="24"/>
        <v>143903.00223110887</v>
      </c>
      <c r="L291" s="81">
        <v>4236.5355486009348</v>
      </c>
      <c r="M291" s="81">
        <v>120975.13</v>
      </c>
      <c r="N291" s="81">
        <v>0</v>
      </c>
      <c r="O291" s="81">
        <v>0</v>
      </c>
      <c r="P291" s="82">
        <f t="shared" si="25"/>
        <v>125211.66554860094</v>
      </c>
      <c r="Q291" s="81">
        <v>5938.2400000000007</v>
      </c>
      <c r="R291" s="81">
        <v>81238.899999999994</v>
      </c>
      <c r="S291" s="81">
        <v>0</v>
      </c>
      <c r="T291" s="81">
        <v>0</v>
      </c>
      <c r="U291" s="82">
        <f t="shared" si="26"/>
        <v>87177.14</v>
      </c>
      <c r="V291" s="81">
        <v>7226.6000000000013</v>
      </c>
      <c r="W291" s="81">
        <v>85906.240000000005</v>
      </c>
      <c r="X291" s="81">
        <v>0</v>
      </c>
      <c r="Y291" s="82">
        <v>93132.840000000011</v>
      </c>
      <c r="Z291" s="81">
        <v>9305.3999999999978</v>
      </c>
      <c r="AA291" s="81">
        <v>78498.570000000007</v>
      </c>
      <c r="AB291" s="81">
        <v>0</v>
      </c>
      <c r="AC291" s="82">
        <v>87803.97</v>
      </c>
      <c r="AD291" s="81">
        <v>11263.1</v>
      </c>
      <c r="AE291" s="81">
        <v>83892.83</v>
      </c>
      <c r="AF291" s="81">
        <v>0</v>
      </c>
      <c r="AG291" s="82">
        <v>95155.930000000008</v>
      </c>
      <c r="AH291" s="81">
        <v>13069.26</v>
      </c>
      <c r="AI291" s="81">
        <v>85060.89</v>
      </c>
      <c r="AJ291" s="81">
        <v>0</v>
      </c>
      <c r="AK291" s="82">
        <v>98130.15</v>
      </c>
      <c r="AM291" s="74" t="str">
        <f t="shared" si="27"/>
        <v>INJ</v>
      </c>
      <c r="AN291" s="74" t="str">
        <f t="shared" si="28"/>
        <v>POCO</v>
      </c>
      <c r="AO291" s="74" t="str">
        <f t="shared" si="29"/>
        <v>LTN</v>
      </c>
      <c r="AP291" s="82"/>
    </row>
    <row r="292" spans="2:42" x14ac:dyDescent="0.3">
      <c r="B292" s="74" t="s">
        <v>77</v>
      </c>
      <c r="C292" s="74" t="s">
        <v>303</v>
      </c>
      <c r="D292" s="74" t="s">
        <v>304</v>
      </c>
      <c r="E292" s="74" t="s">
        <v>142</v>
      </c>
      <c r="F292" s="74" t="s">
        <v>143</v>
      </c>
      <c r="G292" s="81">
        <v>167303.21203861019</v>
      </c>
      <c r="H292" s="81">
        <v>516418.2</v>
      </c>
      <c r="I292" s="81">
        <v>839448.24</v>
      </c>
      <c r="J292" s="81">
        <v>0</v>
      </c>
      <c r="K292" s="82">
        <f t="shared" si="24"/>
        <v>1523169.6520386101</v>
      </c>
      <c r="L292" s="81">
        <v>189542.00075695</v>
      </c>
      <c r="M292" s="81">
        <v>528833.88</v>
      </c>
      <c r="N292" s="81">
        <v>865153.51</v>
      </c>
      <c r="O292" s="81">
        <v>0</v>
      </c>
      <c r="P292" s="82">
        <f t="shared" si="25"/>
        <v>1583529.39075695</v>
      </c>
      <c r="Q292" s="81">
        <v>251268.04</v>
      </c>
      <c r="R292" s="81">
        <v>654014.88</v>
      </c>
      <c r="S292" s="81">
        <v>1025809.71</v>
      </c>
      <c r="T292" s="81">
        <v>0</v>
      </c>
      <c r="U292" s="82">
        <f t="shared" si="26"/>
        <v>1931092.63</v>
      </c>
      <c r="V292" s="81">
        <v>287513.34999999998</v>
      </c>
      <c r="W292" s="81">
        <v>691589.36</v>
      </c>
      <c r="X292" s="81">
        <v>1263569.53</v>
      </c>
      <c r="Y292" s="82">
        <v>2242672.2400000002</v>
      </c>
      <c r="Z292" s="81">
        <v>367327.91</v>
      </c>
      <c r="AA292" s="81">
        <v>631953.80000000005</v>
      </c>
      <c r="AB292" s="81">
        <v>1310053</v>
      </c>
      <c r="AC292" s="82">
        <v>2309334.71</v>
      </c>
      <c r="AD292" s="81">
        <v>424986.19999999995</v>
      </c>
      <c r="AE292" s="81">
        <v>675380.42</v>
      </c>
      <c r="AF292" s="81">
        <v>1325566.26</v>
      </c>
      <c r="AG292" s="82">
        <v>2425932.88</v>
      </c>
      <c r="AH292" s="81">
        <v>486717.91000000003</v>
      </c>
      <c r="AI292" s="81">
        <v>684783.87</v>
      </c>
      <c r="AJ292" s="81">
        <v>1353767.23</v>
      </c>
      <c r="AK292" s="82">
        <v>2525269.0099999998</v>
      </c>
      <c r="AM292" s="74" t="str">
        <f t="shared" si="27"/>
        <v>OFT</v>
      </c>
      <c r="AN292" s="74" t="str">
        <f t="shared" si="28"/>
        <v>POCO</v>
      </c>
      <c r="AO292" s="74" t="str">
        <f t="shared" si="29"/>
        <v>MGM</v>
      </c>
      <c r="AP292" s="82"/>
    </row>
    <row r="293" spans="2:42" x14ac:dyDescent="0.3">
      <c r="B293" s="74" t="s">
        <v>77</v>
      </c>
      <c r="C293" s="74" t="s">
        <v>303</v>
      </c>
      <c r="D293" s="74" t="s">
        <v>304</v>
      </c>
      <c r="E293" s="74" t="s">
        <v>146</v>
      </c>
      <c r="F293" s="74" t="s">
        <v>583</v>
      </c>
      <c r="G293" s="81">
        <v>194473.03493182414</v>
      </c>
      <c r="H293" s="81">
        <v>0</v>
      </c>
      <c r="I293" s="81">
        <v>0</v>
      </c>
      <c r="J293" s="81">
        <v>0</v>
      </c>
      <c r="K293" s="82">
        <f t="shared" si="24"/>
        <v>194473.03493182414</v>
      </c>
      <c r="L293" s="81">
        <v>188069.08847134927</v>
      </c>
      <c r="M293" s="81">
        <v>0</v>
      </c>
      <c r="N293" s="81">
        <v>0</v>
      </c>
      <c r="O293" s="81">
        <v>0</v>
      </c>
      <c r="P293" s="82">
        <f t="shared" si="25"/>
        <v>188069.08847134927</v>
      </c>
      <c r="Q293" s="81">
        <v>209934.09000000003</v>
      </c>
      <c r="R293" s="81">
        <v>0</v>
      </c>
      <c r="S293" s="81">
        <v>0</v>
      </c>
      <c r="T293" s="81">
        <v>0</v>
      </c>
      <c r="U293" s="82">
        <f t="shared" si="26"/>
        <v>209934.09000000003</v>
      </c>
      <c r="V293" s="81">
        <v>218505.46999999997</v>
      </c>
      <c r="W293" s="81">
        <v>0</v>
      </c>
      <c r="X293" s="81">
        <v>0</v>
      </c>
      <c r="Y293" s="82">
        <v>218505.46999999997</v>
      </c>
      <c r="Z293" s="81">
        <v>237687.38999999998</v>
      </c>
      <c r="AA293" s="81">
        <v>0</v>
      </c>
      <c r="AB293" s="81">
        <v>0</v>
      </c>
      <c r="AC293" s="82">
        <v>237687.38999999998</v>
      </c>
      <c r="AD293" s="81">
        <v>247701.68</v>
      </c>
      <c r="AE293" s="81">
        <v>0</v>
      </c>
      <c r="AF293" s="81">
        <v>0</v>
      </c>
      <c r="AG293" s="82">
        <v>247701.68</v>
      </c>
      <c r="AH293" s="81">
        <v>251327.06</v>
      </c>
      <c r="AI293" s="81">
        <v>0</v>
      </c>
      <c r="AJ293" s="81">
        <v>0</v>
      </c>
      <c r="AK293" s="82">
        <v>251327.06</v>
      </c>
      <c r="AM293" s="74" t="str">
        <f t="shared" si="27"/>
        <v/>
      </c>
      <c r="AN293" s="74" t="str">
        <f t="shared" si="28"/>
        <v>POCO</v>
      </c>
      <c r="AO293" s="74" t="str">
        <f t="shared" si="29"/>
        <v>MGM</v>
      </c>
      <c r="AP293" s="82"/>
    </row>
    <row r="294" spans="2:42" x14ac:dyDescent="0.3">
      <c r="B294" s="74" t="s">
        <v>77</v>
      </c>
      <c r="C294" s="74" t="s">
        <v>305</v>
      </c>
      <c r="D294" s="74" t="s">
        <v>306</v>
      </c>
      <c r="E294" s="74" t="s">
        <v>142</v>
      </c>
      <c r="F294" s="74" t="s">
        <v>143</v>
      </c>
      <c r="G294" s="81">
        <v>321028.91391495836</v>
      </c>
      <c r="H294" s="81">
        <v>344579.3</v>
      </c>
      <c r="I294" s="81">
        <v>2434955.8199999998</v>
      </c>
      <c r="J294" s="81">
        <v>0</v>
      </c>
      <c r="K294" s="82">
        <f t="shared" si="24"/>
        <v>3100564.0339149581</v>
      </c>
      <c r="L294" s="81">
        <v>372063.76791557629</v>
      </c>
      <c r="M294" s="81">
        <v>356798.9</v>
      </c>
      <c r="N294" s="81">
        <v>2493677.77</v>
      </c>
      <c r="O294" s="81">
        <v>0</v>
      </c>
      <c r="P294" s="82">
        <f t="shared" si="25"/>
        <v>3222540.4379155766</v>
      </c>
      <c r="Q294" s="81">
        <v>464039.82000000012</v>
      </c>
      <c r="R294" s="81">
        <v>429097.58</v>
      </c>
      <c r="S294" s="81">
        <v>2881951.35</v>
      </c>
      <c r="T294" s="81">
        <v>0</v>
      </c>
      <c r="U294" s="82">
        <f t="shared" si="26"/>
        <v>3775088.75</v>
      </c>
      <c r="V294" s="81">
        <v>517465.51000000007</v>
      </c>
      <c r="W294" s="81">
        <v>453750.11</v>
      </c>
      <c r="X294" s="81">
        <v>3549923.42</v>
      </c>
      <c r="Y294" s="82">
        <v>4521139.04</v>
      </c>
      <c r="Z294" s="81">
        <v>650467.77</v>
      </c>
      <c r="AA294" s="81">
        <v>414623.36</v>
      </c>
      <c r="AB294" s="81">
        <v>3680515.96</v>
      </c>
      <c r="AC294" s="82">
        <v>4745607.09</v>
      </c>
      <c r="AD294" s="81">
        <v>765598.9</v>
      </c>
      <c r="AE294" s="81">
        <v>443115.46</v>
      </c>
      <c r="AF294" s="81">
        <v>3724099.54</v>
      </c>
      <c r="AG294" s="82">
        <v>4932813.9000000004</v>
      </c>
      <c r="AH294" s="81">
        <v>900958.62</v>
      </c>
      <c r="AI294" s="81">
        <v>449285.04</v>
      </c>
      <c r="AJ294" s="81">
        <v>3803328.49</v>
      </c>
      <c r="AK294" s="82">
        <v>5153572.1500000004</v>
      </c>
      <c r="AM294" s="74" t="str">
        <f t="shared" si="27"/>
        <v>OFT</v>
      </c>
      <c r="AN294" s="74" t="str">
        <f t="shared" si="28"/>
        <v>POCO</v>
      </c>
      <c r="AO294" s="74" t="str">
        <f t="shared" si="29"/>
        <v>MST</v>
      </c>
      <c r="AP294" s="82"/>
    </row>
    <row r="295" spans="2:42" x14ac:dyDescent="0.3">
      <c r="B295" s="74" t="s">
        <v>77</v>
      </c>
      <c r="C295" s="74" t="s">
        <v>305</v>
      </c>
      <c r="D295" s="74" t="s">
        <v>306</v>
      </c>
      <c r="E295" s="74" t="s">
        <v>146</v>
      </c>
      <c r="F295" s="74" t="s">
        <v>583</v>
      </c>
      <c r="G295" s="81">
        <v>637278.86103830044</v>
      </c>
      <c r="H295" s="81">
        <v>0</v>
      </c>
      <c r="I295" s="81">
        <v>0</v>
      </c>
      <c r="J295" s="81">
        <v>0</v>
      </c>
      <c r="K295" s="82">
        <f t="shared" si="24"/>
        <v>637278.86103830044</v>
      </c>
      <c r="L295" s="81">
        <v>614248.86157018796</v>
      </c>
      <c r="M295" s="81">
        <v>0</v>
      </c>
      <c r="N295" s="81">
        <v>0</v>
      </c>
      <c r="O295" s="81">
        <v>0</v>
      </c>
      <c r="P295" s="82">
        <f t="shared" si="25"/>
        <v>614248.86157018796</v>
      </c>
      <c r="Q295" s="81">
        <v>679906.56000000017</v>
      </c>
      <c r="R295" s="81">
        <v>0</v>
      </c>
      <c r="S295" s="81">
        <v>0</v>
      </c>
      <c r="T295" s="81">
        <v>0</v>
      </c>
      <c r="U295" s="82">
        <f t="shared" si="26"/>
        <v>679906.56000000017</v>
      </c>
      <c r="V295" s="81">
        <v>706440.95</v>
      </c>
      <c r="W295" s="81">
        <v>0</v>
      </c>
      <c r="X295" s="81">
        <v>0</v>
      </c>
      <c r="Y295" s="82">
        <v>706440.95</v>
      </c>
      <c r="Z295" s="81">
        <v>762329.64000000013</v>
      </c>
      <c r="AA295" s="81">
        <v>0</v>
      </c>
      <c r="AB295" s="81">
        <v>0</v>
      </c>
      <c r="AC295" s="82">
        <v>762329.64000000013</v>
      </c>
      <c r="AD295" s="81">
        <v>792377.89999999991</v>
      </c>
      <c r="AE295" s="81">
        <v>0</v>
      </c>
      <c r="AF295" s="81">
        <v>0</v>
      </c>
      <c r="AG295" s="82">
        <v>792377.89999999991</v>
      </c>
      <c r="AH295" s="81">
        <v>803828.10000000009</v>
      </c>
      <c r="AI295" s="81">
        <v>0</v>
      </c>
      <c r="AJ295" s="81">
        <v>0</v>
      </c>
      <c r="AK295" s="82">
        <v>803828.10000000009</v>
      </c>
      <c r="AM295" s="74" t="str">
        <f t="shared" si="27"/>
        <v/>
      </c>
      <c r="AN295" s="74" t="str">
        <f t="shared" si="28"/>
        <v>POCO</v>
      </c>
      <c r="AO295" s="74" t="str">
        <f t="shared" si="29"/>
        <v>MST</v>
      </c>
      <c r="AP295" s="82"/>
    </row>
    <row r="296" spans="2:42" x14ac:dyDescent="0.3">
      <c r="B296" s="74" t="s">
        <v>77</v>
      </c>
      <c r="C296" s="74" t="s">
        <v>307</v>
      </c>
      <c r="D296" s="74" t="s">
        <v>308</v>
      </c>
      <c r="E296" s="74" t="s">
        <v>142</v>
      </c>
      <c r="F296" s="74" t="s">
        <v>143</v>
      </c>
      <c r="G296" s="81">
        <v>91859.831241802647</v>
      </c>
      <c r="H296" s="81">
        <v>219325.53</v>
      </c>
      <c r="I296" s="81">
        <v>3363352.21</v>
      </c>
      <c r="J296" s="81">
        <v>0</v>
      </c>
      <c r="K296" s="82">
        <f t="shared" si="24"/>
        <v>3674537.5712418025</v>
      </c>
      <c r="L296" s="81">
        <v>133587.23071531643</v>
      </c>
      <c r="M296" s="81">
        <v>520631.33</v>
      </c>
      <c r="N296" s="81">
        <v>3262703.12</v>
      </c>
      <c r="O296" s="81">
        <v>0</v>
      </c>
      <c r="P296" s="82">
        <f t="shared" si="25"/>
        <v>3916921.6807153164</v>
      </c>
      <c r="Q296" s="81">
        <v>179909.80999999994</v>
      </c>
      <c r="R296" s="81">
        <v>850656.42</v>
      </c>
      <c r="S296" s="81">
        <v>3567561.41</v>
      </c>
      <c r="T296" s="81">
        <v>0</v>
      </c>
      <c r="U296" s="82">
        <f t="shared" si="26"/>
        <v>4598127.6400000006</v>
      </c>
      <c r="V296" s="81">
        <v>227545.53</v>
      </c>
      <c r="W296" s="81">
        <v>899528.36</v>
      </c>
      <c r="X296" s="81">
        <v>4394442.6100000003</v>
      </c>
      <c r="Y296" s="82">
        <v>5521516.5</v>
      </c>
      <c r="Z296" s="81">
        <v>340149.67000000004</v>
      </c>
      <c r="AA296" s="81">
        <v>821962.28</v>
      </c>
      <c r="AB296" s="81">
        <v>4556102.83</v>
      </c>
      <c r="AC296" s="82">
        <v>5718214.7800000003</v>
      </c>
      <c r="AD296" s="81">
        <v>440602.10000000003</v>
      </c>
      <c r="AE296" s="81">
        <v>878445.9</v>
      </c>
      <c r="AF296" s="81">
        <v>4610054.8600000003</v>
      </c>
      <c r="AG296" s="82">
        <v>5929102.8600000003</v>
      </c>
      <c r="AH296" s="81">
        <v>766272.5299999998</v>
      </c>
      <c r="AI296" s="81">
        <v>890676.67</v>
      </c>
      <c r="AJ296" s="81">
        <v>4708132.2</v>
      </c>
      <c r="AK296" s="82">
        <v>6365081.4000000004</v>
      </c>
      <c r="AM296" s="74" t="str">
        <f t="shared" si="27"/>
        <v>OFT</v>
      </c>
      <c r="AN296" s="74" t="str">
        <f t="shared" si="28"/>
        <v>POCO</v>
      </c>
      <c r="AO296" s="74" t="str">
        <f t="shared" si="29"/>
        <v>MTM</v>
      </c>
      <c r="AP296" s="82"/>
    </row>
    <row r="297" spans="2:42" x14ac:dyDescent="0.3">
      <c r="B297" s="74" t="s">
        <v>77</v>
      </c>
      <c r="C297" s="74" t="s">
        <v>307</v>
      </c>
      <c r="D297" s="74" t="s">
        <v>308</v>
      </c>
      <c r="E297" s="74" t="s">
        <v>146</v>
      </c>
      <c r="F297" s="74" t="s">
        <v>583</v>
      </c>
      <c r="G297" s="81">
        <v>528542.98918512987</v>
      </c>
      <c r="H297" s="81">
        <v>0</v>
      </c>
      <c r="I297" s="81">
        <v>0</v>
      </c>
      <c r="J297" s="81">
        <v>0</v>
      </c>
      <c r="K297" s="82">
        <f t="shared" si="24"/>
        <v>528542.98918512987</v>
      </c>
      <c r="L297" s="81">
        <v>514425.42791367875</v>
      </c>
      <c r="M297" s="81">
        <v>0</v>
      </c>
      <c r="N297" s="81">
        <v>0</v>
      </c>
      <c r="O297" s="81">
        <v>0</v>
      </c>
      <c r="P297" s="82">
        <f t="shared" si="25"/>
        <v>514425.42791367875</v>
      </c>
      <c r="Q297" s="81">
        <v>587669.14</v>
      </c>
      <c r="R297" s="81">
        <v>0</v>
      </c>
      <c r="S297" s="81">
        <v>0</v>
      </c>
      <c r="T297" s="81">
        <v>0</v>
      </c>
      <c r="U297" s="82">
        <f t="shared" si="26"/>
        <v>587669.14</v>
      </c>
      <c r="V297" s="81">
        <v>615846.10000000009</v>
      </c>
      <c r="W297" s="81">
        <v>0</v>
      </c>
      <c r="X297" s="81">
        <v>0</v>
      </c>
      <c r="Y297" s="82">
        <v>615846.10000000009</v>
      </c>
      <c r="Z297" s="81">
        <v>682939.84999999986</v>
      </c>
      <c r="AA297" s="81">
        <v>0</v>
      </c>
      <c r="AB297" s="81">
        <v>0</v>
      </c>
      <c r="AC297" s="82">
        <v>682939.84999999986</v>
      </c>
      <c r="AD297" s="81">
        <v>716335.64</v>
      </c>
      <c r="AE297" s="81">
        <v>0</v>
      </c>
      <c r="AF297" s="81">
        <v>0</v>
      </c>
      <c r="AG297" s="82">
        <v>716335.64</v>
      </c>
      <c r="AH297" s="81">
        <v>727675.33000000007</v>
      </c>
      <c r="AI297" s="81">
        <v>0</v>
      </c>
      <c r="AJ297" s="81">
        <v>0</v>
      </c>
      <c r="AK297" s="82">
        <v>727675.33000000007</v>
      </c>
      <c r="AM297" s="74" t="str">
        <f t="shared" si="27"/>
        <v/>
      </c>
      <c r="AN297" s="74" t="str">
        <f t="shared" si="28"/>
        <v>POCO</v>
      </c>
      <c r="AO297" s="74" t="str">
        <f t="shared" si="29"/>
        <v>MTM</v>
      </c>
      <c r="AP297" s="82"/>
    </row>
    <row r="298" spans="2:42" x14ac:dyDescent="0.3">
      <c r="B298" s="74" t="s">
        <v>77</v>
      </c>
      <c r="C298" s="74" t="s">
        <v>309</v>
      </c>
      <c r="D298" s="74" t="s">
        <v>310</v>
      </c>
      <c r="E298" s="74" t="s">
        <v>142</v>
      </c>
      <c r="F298" s="74" t="s">
        <v>143</v>
      </c>
      <c r="G298" s="81">
        <v>188334.2624769687</v>
      </c>
      <c r="H298" s="81">
        <v>307787.90000000002</v>
      </c>
      <c r="I298" s="81">
        <v>967311.22</v>
      </c>
      <c r="J298" s="81">
        <v>0</v>
      </c>
      <c r="K298" s="82">
        <f t="shared" si="24"/>
        <v>1463433.3824769687</v>
      </c>
      <c r="L298" s="81">
        <v>213368.60319565667</v>
      </c>
      <c r="M298" s="81">
        <v>313306.51</v>
      </c>
      <c r="N298" s="81">
        <v>995209.27</v>
      </c>
      <c r="O298" s="81">
        <v>0</v>
      </c>
      <c r="P298" s="82">
        <f t="shared" si="25"/>
        <v>1521884.3831956568</v>
      </c>
      <c r="Q298" s="81">
        <v>282853.99000000005</v>
      </c>
      <c r="R298" s="81">
        <v>384087.68</v>
      </c>
      <c r="S298" s="81">
        <v>1150626.8</v>
      </c>
      <c r="T298" s="81">
        <v>0</v>
      </c>
      <c r="U298" s="82">
        <f t="shared" si="26"/>
        <v>1817568.4700000002</v>
      </c>
      <c r="V298" s="81">
        <v>323676.09999999992</v>
      </c>
      <c r="W298" s="81">
        <v>406154.3</v>
      </c>
      <c r="X298" s="81">
        <v>1417316.44</v>
      </c>
      <c r="Y298" s="82">
        <v>2147146.84</v>
      </c>
      <c r="Z298" s="81">
        <v>413587.43999999994</v>
      </c>
      <c r="AA298" s="81">
        <v>371131.72</v>
      </c>
      <c r="AB298" s="81">
        <v>1469455.86</v>
      </c>
      <c r="AC298" s="82">
        <v>2254175.02</v>
      </c>
      <c r="AD298" s="81">
        <v>478522.08</v>
      </c>
      <c r="AE298" s="81">
        <v>396635.16</v>
      </c>
      <c r="AF298" s="81">
        <v>1486856.72</v>
      </c>
      <c r="AG298" s="82">
        <v>2362013.96</v>
      </c>
      <c r="AH298" s="81">
        <v>548254.6</v>
      </c>
      <c r="AI298" s="81">
        <v>402157.59</v>
      </c>
      <c r="AJ298" s="81">
        <v>1518489.09</v>
      </c>
      <c r="AK298" s="82">
        <v>2468901.2800000003</v>
      </c>
      <c r="AM298" s="74" t="str">
        <f t="shared" si="27"/>
        <v>OFT</v>
      </c>
      <c r="AN298" s="74" t="str">
        <f t="shared" si="28"/>
        <v>POCO</v>
      </c>
      <c r="AO298" s="74" t="str">
        <f t="shared" si="29"/>
        <v>MTN</v>
      </c>
      <c r="AP298" s="82"/>
    </row>
    <row r="299" spans="2:42" x14ac:dyDescent="0.3">
      <c r="B299" s="74" t="s">
        <v>77</v>
      </c>
      <c r="C299" s="74" t="s">
        <v>309</v>
      </c>
      <c r="D299" s="74" t="s">
        <v>310</v>
      </c>
      <c r="E299" s="74" t="s">
        <v>146</v>
      </c>
      <c r="F299" s="74" t="s">
        <v>583</v>
      </c>
      <c r="G299" s="81">
        <v>211504.13649194923</v>
      </c>
      <c r="H299" s="81">
        <v>0</v>
      </c>
      <c r="I299" s="81">
        <v>0</v>
      </c>
      <c r="J299" s="81">
        <v>0</v>
      </c>
      <c r="K299" s="82">
        <f t="shared" si="24"/>
        <v>211504.13649194923</v>
      </c>
      <c r="L299" s="81">
        <v>204091.12792389741</v>
      </c>
      <c r="M299" s="81">
        <v>0</v>
      </c>
      <c r="N299" s="81">
        <v>0</v>
      </c>
      <c r="O299" s="81">
        <v>0</v>
      </c>
      <c r="P299" s="82">
        <f t="shared" si="25"/>
        <v>204091.12792389741</v>
      </c>
      <c r="Q299" s="81">
        <v>228162.93</v>
      </c>
      <c r="R299" s="81">
        <v>0</v>
      </c>
      <c r="S299" s="81">
        <v>0</v>
      </c>
      <c r="T299" s="81">
        <v>0</v>
      </c>
      <c r="U299" s="82">
        <f t="shared" si="26"/>
        <v>228162.93</v>
      </c>
      <c r="V299" s="81">
        <v>237790.92</v>
      </c>
      <c r="W299" s="81">
        <v>0</v>
      </c>
      <c r="X299" s="81">
        <v>0</v>
      </c>
      <c r="Y299" s="82">
        <v>237790.92</v>
      </c>
      <c r="Z299" s="81">
        <v>259175.97999999998</v>
      </c>
      <c r="AA299" s="81">
        <v>0</v>
      </c>
      <c r="AB299" s="81">
        <v>0</v>
      </c>
      <c r="AC299" s="82">
        <v>259175.97999999998</v>
      </c>
      <c r="AD299" s="81">
        <v>270174.95</v>
      </c>
      <c r="AE299" s="81">
        <v>0</v>
      </c>
      <c r="AF299" s="81">
        <v>0</v>
      </c>
      <c r="AG299" s="82">
        <v>270174.95</v>
      </c>
      <c r="AH299" s="81">
        <v>273912.68999999994</v>
      </c>
      <c r="AI299" s="81">
        <v>0</v>
      </c>
      <c r="AJ299" s="81">
        <v>0</v>
      </c>
      <c r="AK299" s="82">
        <v>273912.68999999994</v>
      </c>
      <c r="AM299" s="74" t="str">
        <f t="shared" si="27"/>
        <v/>
      </c>
      <c r="AN299" s="74" t="str">
        <f t="shared" si="28"/>
        <v>POCO</v>
      </c>
      <c r="AO299" s="74" t="str">
        <f t="shared" si="29"/>
        <v>MTN</v>
      </c>
      <c r="AP299" s="82"/>
    </row>
    <row r="300" spans="2:42" x14ac:dyDescent="0.3">
      <c r="B300" s="74" t="s">
        <v>77</v>
      </c>
      <c r="C300" s="74" t="s">
        <v>311</v>
      </c>
      <c r="D300" s="74" t="s">
        <v>312</v>
      </c>
      <c r="E300" s="74" t="s">
        <v>142</v>
      </c>
      <c r="F300" s="74" t="s">
        <v>143</v>
      </c>
      <c r="G300" s="81">
        <v>70309.742956206916</v>
      </c>
      <c r="H300" s="81">
        <v>260655.2</v>
      </c>
      <c r="I300" s="81">
        <v>361351.89</v>
      </c>
      <c r="J300" s="81">
        <v>0</v>
      </c>
      <c r="K300" s="82">
        <f t="shared" si="24"/>
        <v>692316.83295620698</v>
      </c>
      <c r="L300" s="81">
        <v>79655.669583922732</v>
      </c>
      <c r="M300" s="81">
        <v>266180.96999999997</v>
      </c>
      <c r="N300" s="81">
        <v>367548.88</v>
      </c>
      <c r="O300" s="81">
        <v>0</v>
      </c>
      <c r="P300" s="82">
        <f t="shared" si="25"/>
        <v>713385.51958392269</v>
      </c>
      <c r="Q300" s="81">
        <v>105596.26</v>
      </c>
      <c r="R300" s="81">
        <v>329140.76</v>
      </c>
      <c r="S300" s="81">
        <v>424217.56</v>
      </c>
      <c r="T300" s="81">
        <v>0</v>
      </c>
      <c r="U300" s="82">
        <f t="shared" si="26"/>
        <v>858954.58000000007</v>
      </c>
      <c r="V300" s="81">
        <v>120837.72000000002</v>
      </c>
      <c r="W300" s="81">
        <v>348050.57</v>
      </c>
      <c r="X300" s="81">
        <v>522541.73</v>
      </c>
      <c r="Y300" s="82">
        <v>991430.02</v>
      </c>
      <c r="Z300" s="81">
        <v>154408.76</v>
      </c>
      <c r="AA300" s="81">
        <v>318038.26</v>
      </c>
      <c r="AB300" s="81">
        <v>541764.69999999995</v>
      </c>
      <c r="AC300" s="82">
        <v>1014211.72</v>
      </c>
      <c r="AD300" s="81">
        <v>178652.62000000005</v>
      </c>
      <c r="AE300" s="81">
        <v>339893.22</v>
      </c>
      <c r="AF300" s="81">
        <v>548180.11</v>
      </c>
      <c r="AG300" s="82">
        <v>1066725.95</v>
      </c>
      <c r="AH300" s="81">
        <v>204704.16</v>
      </c>
      <c r="AI300" s="81">
        <v>344625.62</v>
      </c>
      <c r="AJ300" s="81">
        <v>559842.46</v>
      </c>
      <c r="AK300" s="82">
        <v>1109172.24</v>
      </c>
      <c r="AM300" s="74" t="str">
        <f t="shared" si="27"/>
        <v>OFT</v>
      </c>
      <c r="AN300" s="74" t="str">
        <f t="shared" si="28"/>
        <v>POCO</v>
      </c>
      <c r="AO300" s="74" t="str">
        <f t="shared" si="29"/>
        <v>MTR</v>
      </c>
      <c r="AP300" s="82"/>
    </row>
    <row r="301" spans="2:42" x14ac:dyDescent="0.3">
      <c r="B301" s="74" t="s">
        <v>77</v>
      </c>
      <c r="C301" s="74" t="s">
        <v>311</v>
      </c>
      <c r="D301" s="74" t="s">
        <v>312</v>
      </c>
      <c r="E301" s="74" t="s">
        <v>146</v>
      </c>
      <c r="F301" s="74" t="s">
        <v>583</v>
      </c>
      <c r="G301" s="81">
        <v>86002.857235550749</v>
      </c>
      <c r="H301" s="81">
        <v>0</v>
      </c>
      <c r="I301" s="81">
        <v>0</v>
      </c>
      <c r="J301" s="81">
        <v>0</v>
      </c>
      <c r="K301" s="82">
        <f t="shared" si="24"/>
        <v>86002.857235550749</v>
      </c>
      <c r="L301" s="81">
        <v>83017.366954038735</v>
      </c>
      <c r="M301" s="81">
        <v>0</v>
      </c>
      <c r="N301" s="81">
        <v>0</v>
      </c>
      <c r="O301" s="81">
        <v>0</v>
      </c>
      <c r="P301" s="82">
        <f t="shared" si="25"/>
        <v>83017.366954038735</v>
      </c>
      <c r="Q301" s="81">
        <v>92228.66</v>
      </c>
      <c r="R301" s="81">
        <v>0</v>
      </c>
      <c r="S301" s="81">
        <v>0</v>
      </c>
      <c r="T301" s="81">
        <v>0</v>
      </c>
      <c r="U301" s="82">
        <f t="shared" si="26"/>
        <v>92228.66</v>
      </c>
      <c r="V301" s="81">
        <v>95916.12999999999</v>
      </c>
      <c r="W301" s="81">
        <v>0</v>
      </c>
      <c r="X301" s="81">
        <v>0</v>
      </c>
      <c r="Y301" s="82">
        <v>95916.12999999999</v>
      </c>
      <c r="Z301" s="81">
        <v>104035.03999999998</v>
      </c>
      <c r="AA301" s="81">
        <v>0</v>
      </c>
      <c r="AB301" s="81">
        <v>0</v>
      </c>
      <c r="AC301" s="82">
        <v>104035.03999999998</v>
      </c>
      <c r="AD301" s="81">
        <v>108266.97999999998</v>
      </c>
      <c r="AE301" s="81">
        <v>0</v>
      </c>
      <c r="AF301" s="81">
        <v>0</v>
      </c>
      <c r="AG301" s="82">
        <v>108266.97999999998</v>
      </c>
      <c r="AH301" s="81">
        <v>109746.28</v>
      </c>
      <c r="AI301" s="81">
        <v>0</v>
      </c>
      <c r="AJ301" s="81">
        <v>0</v>
      </c>
      <c r="AK301" s="82">
        <v>109746.28</v>
      </c>
      <c r="AM301" s="74" t="str">
        <f t="shared" si="27"/>
        <v/>
      </c>
      <c r="AN301" s="74" t="str">
        <f t="shared" si="28"/>
        <v>POCO</v>
      </c>
      <c r="AO301" s="74" t="str">
        <f t="shared" si="29"/>
        <v>MTR</v>
      </c>
      <c r="AP301" s="82"/>
    </row>
    <row r="302" spans="2:42" x14ac:dyDescent="0.3">
      <c r="B302" s="74" t="s">
        <v>77</v>
      </c>
      <c r="C302" s="74" t="s">
        <v>313</v>
      </c>
      <c r="D302" s="74" t="s">
        <v>314</v>
      </c>
      <c r="E302" s="74" t="s">
        <v>142</v>
      </c>
      <c r="F302" s="74" t="s">
        <v>143</v>
      </c>
      <c r="G302" s="81">
        <v>0</v>
      </c>
      <c r="H302" s="81">
        <v>0</v>
      </c>
      <c r="I302" s="81">
        <v>895040.84</v>
      </c>
      <c r="J302" s="81">
        <v>0</v>
      </c>
      <c r="K302" s="82">
        <f t="shared" si="24"/>
        <v>895040.84</v>
      </c>
      <c r="L302" s="81">
        <v>0</v>
      </c>
      <c r="M302" s="81">
        <v>0</v>
      </c>
      <c r="N302" s="81">
        <v>774679.94</v>
      </c>
      <c r="O302" s="81">
        <v>0</v>
      </c>
      <c r="P302" s="82">
        <f t="shared" si="25"/>
        <v>774679.94</v>
      </c>
      <c r="Q302" s="81">
        <v>0</v>
      </c>
      <c r="R302" s="81">
        <v>0</v>
      </c>
      <c r="S302" s="81">
        <v>623094.85</v>
      </c>
      <c r="T302" s="81">
        <v>0</v>
      </c>
      <c r="U302" s="82">
        <f t="shared" si="26"/>
        <v>623094.85</v>
      </c>
      <c r="V302" s="81">
        <v>0</v>
      </c>
      <c r="W302" s="81">
        <v>0</v>
      </c>
      <c r="X302" s="81">
        <v>767514.35</v>
      </c>
      <c r="Y302" s="82">
        <v>767514.35</v>
      </c>
      <c r="Z302" s="81">
        <v>0</v>
      </c>
      <c r="AA302" s="81">
        <v>0</v>
      </c>
      <c r="AB302" s="81">
        <v>795749.22</v>
      </c>
      <c r="AC302" s="82">
        <v>795749.22</v>
      </c>
      <c r="AD302" s="81">
        <v>0</v>
      </c>
      <c r="AE302" s="81">
        <v>0</v>
      </c>
      <c r="AF302" s="81">
        <v>805172.25</v>
      </c>
      <c r="AG302" s="82">
        <v>805172.25</v>
      </c>
      <c r="AH302" s="81">
        <v>0</v>
      </c>
      <c r="AI302" s="81">
        <v>0</v>
      </c>
      <c r="AJ302" s="81">
        <v>822302.01</v>
      </c>
      <c r="AK302" s="82">
        <v>822302.01</v>
      </c>
      <c r="AM302" s="74" t="str">
        <f t="shared" si="27"/>
        <v>OFT</v>
      </c>
      <c r="AN302" s="74" t="str">
        <f t="shared" si="28"/>
        <v>POCO</v>
      </c>
      <c r="AO302" s="74" t="str">
        <f t="shared" si="29"/>
        <v>NPL</v>
      </c>
      <c r="AP302" s="82"/>
    </row>
    <row r="303" spans="2:42" x14ac:dyDescent="0.3">
      <c r="B303" s="74" t="s">
        <v>77</v>
      </c>
      <c r="C303" s="74" t="s">
        <v>245</v>
      </c>
      <c r="D303" s="74" t="s">
        <v>315</v>
      </c>
      <c r="E303" s="74" t="s">
        <v>142</v>
      </c>
      <c r="F303" s="74" t="s">
        <v>143</v>
      </c>
      <c r="G303" s="81">
        <v>17283.431588492844</v>
      </c>
      <c r="H303" s="81">
        <v>78882.62</v>
      </c>
      <c r="I303" s="81">
        <v>105625.94</v>
      </c>
      <c r="J303" s="81">
        <v>0</v>
      </c>
      <c r="K303" s="82">
        <f t="shared" si="24"/>
        <v>201791.99158849285</v>
      </c>
      <c r="L303" s="81">
        <v>19580.832521723078</v>
      </c>
      <c r="M303" s="81">
        <v>81284.12</v>
      </c>
      <c r="N303" s="81">
        <v>113091.96</v>
      </c>
      <c r="O303" s="81">
        <v>0</v>
      </c>
      <c r="P303" s="82">
        <f t="shared" si="25"/>
        <v>213956.91252172308</v>
      </c>
      <c r="Q303" s="81">
        <v>25957.5</v>
      </c>
      <c r="R303" s="81">
        <v>102294.28</v>
      </c>
      <c r="S303" s="81">
        <v>127446.83</v>
      </c>
      <c r="T303" s="81">
        <v>0</v>
      </c>
      <c r="U303" s="82">
        <f t="shared" si="26"/>
        <v>255698.61</v>
      </c>
      <c r="V303" s="81">
        <v>29703.660000000003</v>
      </c>
      <c r="W303" s="81">
        <v>108171.29</v>
      </c>
      <c r="X303" s="81">
        <v>156986.16</v>
      </c>
      <c r="Y303" s="82">
        <v>294861.11</v>
      </c>
      <c r="Z303" s="81">
        <v>37954.61</v>
      </c>
      <c r="AA303" s="81">
        <v>98843.71</v>
      </c>
      <c r="AB303" s="81">
        <v>162761.28</v>
      </c>
      <c r="AC303" s="82">
        <v>299559.59999999998</v>
      </c>
      <c r="AD303" s="81">
        <v>43913.539999999994</v>
      </c>
      <c r="AE303" s="81">
        <v>105636.06</v>
      </c>
      <c r="AF303" s="81">
        <v>164688.65</v>
      </c>
      <c r="AG303" s="82">
        <v>314238.25</v>
      </c>
      <c r="AH303" s="81">
        <v>50312.060000000005</v>
      </c>
      <c r="AI303" s="81">
        <v>107106.85</v>
      </c>
      <c r="AJ303" s="81">
        <v>168192.35</v>
      </c>
      <c r="AK303" s="82">
        <v>325611.26</v>
      </c>
      <c r="AM303" s="74" t="str">
        <f t="shared" si="27"/>
        <v>OFT</v>
      </c>
      <c r="AN303" s="74" t="str">
        <f t="shared" si="28"/>
        <v>POCO</v>
      </c>
      <c r="AO303" s="74" t="str">
        <f t="shared" si="29"/>
        <v>OKN</v>
      </c>
      <c r="AP303" s="82"/>
    </row>
    <row r="304" spans="2:42" x14ac:dyDescent="0.3">
      <c r="B304" s="74" t="s">
        <v>77</v>
      </c>
      <c r="C304" s="74" t="s">
        <v>245</v>
      </c>
      <c r="D304" s="74" t="s">
        <v>315</v>
      </c>
      <c r="E304" s="74" t="s">
        <v>146</v>
      </c>
      <c r="F304" s="74" t="s">
        <v>583</v>
      </c>
      <c r="G304" s="81">
        <v>23991.192103635523</v>
      </c>
      <c r="H304" s="81">
        <v>0</v>
      </c>
      <c r="I304" s="81">
        <v>0</v>
      </c>
      <c r="J304" s="81">
        <v>0</v>
      </c>
      <c r="K304" s="82">
        <f t="shared" si="24"/>
        <v>23991.192103635523</v>
      </c>
      <c r="L304" s="81">
        <v>23104.499548061358</v>
      </c>
      <c r="M304" s="81">
        <v>0</v>
      </c>
      <c r="N304" s="81">
        <v>0</v>
      </c>
      <c r="O304" s="81">
        <v>0</v>
      </c>
      <c r="P304" s="82">
        <f t="shared" si="25"/>
        <v>23104.499548061358</v>
      </c>
      <c r="Q304" s="81">
        <v>25463.629999999997</v>
      </c>
      <c r="R304" s="81">
        <v>0</v>
      </c>
      <c r="S304" s="81">
        <v>0</v>
      </c>
      <c r="T304" s="81">
        <v>0</v>
      </c>
      <c r="U304" s="82">
        <f t="shared" si="26"/>
        <v>25463.629999999997</v>
      </c>
      <c r="V304" s="81">
        <v>26424.629999999997</v>
      </c>
      <c r="W304" s="81">
        <v>0</v>
      </c>
      <c r="X304" s="81">
        <v>0</v>
      </c>
      <c r="Y304" s="82">
        <v>26424.629999999997</v>
      </c>
      <c r="Z304" s="81">
        <v>28473.030000000002</v>
      </c>
      <c r="AA304" s="81">
        <v>0</v>
      </c>
      <c r="AB304" s="81">
        <v>0</v>
      </c>
      <c r="AC304" s="82">
        <v>28473.030000000002</v>
      </c>
      <c r="AD304" s="81">
        <v>29560.97</v>
      </c>
      <c r="AE304" s="81">
        <v>0</v>
      </c>
      <c r="AF304" s="81">
        <v>0</v>
      </c>
      <c r="AG304" s="82">
        <v>29560.97</v>
      </c>
      <c r="AH304" s="81">
        <v>29950.409999999996</v>
      </c>
      <c r="AI304" s="81">
        <v>0</v>
      </c>
      <c r="AJ304" s="81">
        <v>0</v>
      </c>
      <c r="AK304" s="82">
        <v>29950.409999999996</v>
      </c>
      <c r="AM304" s="74" t="str">
        <f t="shared" si="27"/>
        <v/>
      </c>
      <c r="AN304" s="74" t="str">
        <f t="shared" si="28"/>
        <v>POCO</v>
      </c>
      <c r="AO304" s="74" t="str">
        <f t="shared" si="29"/>
        <v>OKN</v>
      </c>
      <c r="AP304" s="82"/>
    </row>
    <row r="305" spans="2:42" x14ac:dyDescent="0.3">
      <c r="B305" s="74" t="s">
        <v>77</v>
      </c>
      <c r="C305" s="74" t="s">
        <v>316</v>
      </c>
      <c r="D305" s="74" t="s">
        <v>317</v>
      </c>
      <c r="E305" s="74" t="s">
        <v>142</v>
      </c>
      <c r="F305" s="74" t="s">
        <v>143</v>
      </c>
      <c r="G305" s="81">
        <v>101642.86806907087</v>
      </c>
      <c r="H305" s="81">
        <v>1286776.8500000001</v>
      </c>
      <c r="I305" s="81">
        <v>528129.68999999994</v>
      </c>
      <c r="J305" s="81">
        <v>0</v>
      </c>
      <c r="K305" s="82">
        <f t="shared" si="24"/>
        <v>1916549.4080690709</v>
      </c>
      <c r="L305" s="81">
        <v>115153.75202853887</v>
      </c>
      <c r="M305" s="81">
        <v>1323875.76</v>
      </c>
      <c r="N305" s="81">
        <v>542841.42000000004</v>
      </c>
      <c r="O305" s="81">
        <v>0</v>
      </c>
      <c r="P305" s="82">
        <f t="shared" si="25"/>
        <v>1981870.932028539</v>
      </c>
      <c r="Q305" s="81">
        <v>152654.61999999997</v>
      </c>
      <c r="R305" s="81">
        <v>1454620.76</v>
      </c>
      <c r="S305" s="81">
        <v>620342.62</v>
      </c>
      <c r="T305" s="81">
        <v>0</v>
      </c>
      <c r="U305" s="82">
        <f t="shared" si="26"/>
        <v>2227618</v>
      </c>
      <c r="V305" s="81">
        <v>174688.58000000002</v>
      </c>
      <c r="W305" s="81">
        <v>1538191.68</v>
      </c>
      <c r="X305" s="81">
        <v>764124.21</v>
      </c>
      <c r="Y305" s="82">
        <v>2477004.4699999997</v>
      </c>
      <c r="Z305" s="81">
        <v>223221.1</v>
      </c>
      <c r="AA305" s="81">
        <v>1405553.83</v>
      </c>
      <c r="AB305" s="81">
        <v>792234.37</v>
      </c>
      <c r="AC305" s="82">
        <v>2421009.3000000003</v>
      </c>
      <c r="AD305" s="81">
        <v>258269.45000000004</v>
      </c>
      <c r="AE305" s="81">
        <v>1502140.71</v>
      </c>
      <c r="AF305" s="81">
        <v>801615.78</v>
      </c>
      <c r="AG305" s="82">
        <v>2562025.94</v>
      </c>
      <c r="AH305" s="81">
        <v>295933.55000000005</v>
      </c>
      <c r="AI305" s="81">
        <v>1523055.3</v>
      </c>
      <c r="AJ305" s="81">
        <v>818669.88</v>
      </c>
      <c r="AK305" s="82">
        <v>2637658.73</v>
      </c>
      <c r="AM305" s="74" t="str">
        <f t="shared" si="27"/>
        <v>OFT</v>
      </c>
      <c r="AN305" s="74" t="str">
        <f t="shared" si="28"/>
        <v>POCO</v>
      </c>
      <c r="AO305" s="74" t="str">
        <f t="shared" si="29"/>
        <v>OPK</v>
      </c>
      <c r="AP305" s="82"/>
    </row>
    <row r="306" spans="2:42" x14ac:dyDescent="0.3">
      <c r="B306" s="74" t="s">
        <v>77</v>
      </c>
      <c r="C306" s="74" t="s">
        <v>316</v>
      </c>
      <c r="D306" s="74" t="s">
        <v>317</v>
      </c>
      <c r="E306" s="74" t="s">
        <v>146</v>
      </c>
      <c r="F306" s="74" t="s">
        <v>583</v>
      </c>
      <c r="G306" s="81">
        <v>110912.37386809141</v>
      </c>
      <c r="H306" s="81">
        <v>0</v>
      </c>
      <c r="I306" s="81">
        <v>0</v>
      </c>
      <c r="J306" s="81">
        <v>0</v>
      </c>
      <c r="K306" s="82">
        <f t="shared" si="24"/>
        <v>110912.37386809141</v>
      </c>
      <c r="L306" s="81">
        <v>108123.03407159397</v>
      </c>
      <c r="M306" s="81">
        <v>0</v>
      </c>
      <c r="N306" s="81">
        <v>0</v>
      </c>
      <c r="O306" s="81">
        <v>0</v>
      </c>
      <c r="P306" s="82">
        <f t="shared" si="25"/>
        <v>108123.03407159397</v>
      </c>
      <c r="Q306" s="81">
        <v>121015.18999999999</v>
      </c>
      <c r="R306" s="81">
        <v>0</v>
      </c>
      <c r="S306" s="81">
        <v>0</v>
      </c>
      <c r="T306" s="81">
        <v>0</v>
      </c>
      <c r="U306" s="82">
        <f t="shared" si="26"/>
        <v>121015.18999999999</v>
      </c>
      <c r="V306" s="81">
        <v>125830.66999999998</v>
      </c>
      <c r="W306" s="81">
        <v>0</v>
      </c>
      <c r="X306" s="81">
        <v>0</v>
      </c>
      <c r="Y306" s="82">
        <v>125830.66999999998</v>
      </c>
      <c r="Z306" s="81">
        <v>137478.76999999999</v>
      </c>
      <c r="AA306" s="81">
        <v>0</v>
      </c>
      <c r="AB306" s="81">
        <v>0</v>
      </c>
      <c r="AC306" s="82">
        <v>137478.76999999999</v>
      </c>
      <c r="AD306" s="81">
        <v>143434.61000000002</v>
      </c>
      <c r="AE306" s="81">
        <v>0</v>
      </c>
      <c r="AF306" s="81">
        <v>0</v>
      </c>
      <c r="AG306" s="82">
        <v>143434.61000000002</v>
      </c>
      <c r="AH306" s="81">
        <v>145516.91</v>
      </c>
      <c r="AI306" s="81">
        <v>0</v>
      </c>
      <c r="AJ306" s="81">
        <v>0</v>
      </c>
      <c r="AK306" s="82">
        <v>145516.91</v>
      </c>
      <c r="AM306" s="74" t="str">
        <f t="shared" si="27"/>
        <v/>
      </c>
      <c r="AN306" s="74" t="str">
        <f t="shared" si="28"/>
        <v>POCO</v>
      </c>
      <c r="AO306" s="74" t="str">
        <f t="shared" si="29"/>
        <v>OPK</v>
      </c>
      <c r="AP306" s="82"/>
    </row>
    <row r="307" spans="2:42" x14ac:dyDescent="0.3">
      <c r="B307" s="74" t="s">
        <v>77</v>
      </c>
      <c r="C307" s="74" t="s">
        <v>318</v>
      </c>
      <c r="D307" s="74" t="s">
        <v>319</v>
      </c>
      <c r="E307" s="74" t="s">
        <v>142</v>
      </c>
      <c r="F307" s="74" t="s">
        <v>143</v>
      </c>
      <c r="G307" s="81">
        <v>234536.59682700579</v>
      </c>
      <c r="H307" s="81">
        <v>290047.84000000003</v>
      </c>
      <c r="I307" s="81">
        <v>2018011.33</v>
      </c>
      <c r="J307" s="81">
        <v>0</v>
      </c>
      <c r="K307" s="82">
        <f t="shared" si="24"/>
        <v>2542595.7668270059</v>
      </c>
      <c r="L307" s="81">
        <v>315082.43845114147</v>
      </c>
      <c r="M307" s="81">
        <v>310082.26</v>
      </c>
      <c r="N307" s="81">
        <v>2120474.2999999998</v>
      </c>
      <c r="O307" s="81">
        <v>0</v>
      </c>
      <c r="P307" s="82">
        <f t="shared" si="25"/>
        <v>2745638.9984511412</v>
      </c>
      <c r="Q307" s="81">
        <v>426399.82999999996</v>
      </c>
      <c r="R307" s="81">
        <v>361977.8</v>
      </c>
      <c r="S307" s="81">
        <v>2471956.16</v>
      </c>
      <c r="T307" s="81">
        <v>0</v>
      </c>
      <c r="U307" s="82">
        <f t="shared" si="26"/>
        <v>3260333.79</v>
      </c>
      <c r="V307" s="81">
        <v>476103.58</v>
      </c>
      <c r="W307" s="81">
        <v>382774.16</v>
      </c>
      <c r="X307" s="81">
        <v>3044900.49</v>
      </c>
      <c r="Y307" s="82">
        <v>3903778.2300000004</v>
      </c>
      <c r="Z307" s="81">
        <v>585516.41</v>
      </c>
      <c r="AA307" s="81">
        <v>349767.65</v>
      </c>
      <c r="AB307" s="81">
        <v>3156914.53</v>
      </c>
      <c r="AC307" s="82">
        <v>4092198.59</v>
      </c>
      <c r="AD307" s="81">
        <v>691038.82000000007</v>
      </c>
      <c r="AE307" s="81">
        <v>373802.99</v>
      </c>
      <c r="AF307" s="81">
        <v>3194297.78</v>
      </c>
      <c r="AG307" s="82">
        <v>4259139.59</v>
      </c>
      <c r="AH307" s="81">
        <v>830123.21</v>
      </c>
      <c r="AI307" s="81">
        <v>379007.52</v>
      </c>
      <c r="AJ307" s="81">
        <v>3262255.38</v>
      </c>
      <c r="AK307" s="82">
        <v>4471386.1099999994</v>
      </c>
      <c r="AM307" s="74" t="str">
        <f t="shared" si="27"/>
        <v>OFT</v>
      </c>
      <c r="AN307" s="74" t="str">
        <f t="shared" si="28"/>
        <v>POCO</v>
      </c>
      <c r="AO307" s="74" t="str">
        <f t="shared" si="29"/>
        <v>PAO</v>
      </c>
      <c r="AP307" s="82"/>
    </row>
    <row r="308" spans="2:42" x14ac:dyDescent="0.3">
      <c r="B308" s="74" t="s">
        <v>77</v>
      </c>
      <c r="C308" s="74" t="s">
        <v>318</v>
      </c>
      <c r="D308" s="74" t="s">
        <v>319</v>
      </c>
      <c r="E308" s="74" t="s">
        <v>146</v>
      </c>
      <c r="F308" s="74" t="s">
        <v>583</v>
      </c>
      <c r="G308" s="81">
        <v>454926.09699481539</v>
      </c>
      <c r="H308" s="81">
        <v>0</v>
      </c>
      <c r="I308" s="81">
        <v>0</v>
      </c>
      <c r="J308" s="81">
        <v>0</v>
      </c>
      <c r="K308" s="82">
        <f t="shared" si="24"/>
        <v>454926.09699481539</v>
      </c>
      <c r="L308" s="81">
        <v>447748.81034357211</v>
      </c>
      <c r="M308" s="81">
        <v>0</v>
      </c>
      <c r="N308" s="81">
        <v>0</v>
      </c>
      <c r="O308" s="81">
        <v>0</v>
      </c>
      <c r="P308" s="82">
        <f t="shared" si="25"/>
        <v>447748.81034357211</v>
      </c>
      <c r="Q308" s="81">
        <v>498763.42</v>
      </c>
      <c r="R308" s="81">
        <v>0</v>
      </c>
      <c r="S308" s="81">
        <v>0</v>
      </c>
      <c r="T308" s="81">
        <v>0</v>
      </c>
      <c r="U308" s="82">
        <f t="shared" si="26"/>
        <v>498763.42</v>
      </c>
      <c r="V308" s="81">
        <v>516406.19999999995</v>
      </c>
      <c r="W308" s="81">
        <v>0</v>
      </c>
      <c r="X308" s="81">
        <v>0</v>
      </c>
      <c r="Y308" s="82">
        <v>516406.19999999995</v>
      </c>
      <c r="Z308" s="81">
        <v>563350.62</v>
      </c>
      <c r="AA308" s="81">
        <v>0</v>
      </c>
      <c r="AB308" s="81">
        <v>0</v>
      </c>
      <c r="AC308" s="82">
        <v>563350.62</v>
      </c>
      <c r="AD308" s="81">
        <v>587450.41999999993</v>
      </c>
      <c r="AE308" s="81">
        <v>0</v>
      </c>
      <c r="AF308" s="81">
        <v>0</v>
      </c>
      <c r="AG308" s="82">
        <v>587450.41999999993</v>
      </c>
      <c r="AH308" s="81">
        <v>596441.51</v>
      </c>
      <c r="AI308" s="81">
        <v>0</v>
      </c>
      <c r="AJ308" s="81">
        <v>0</v>
      </c>
      <c r="AK308" s="82">
        <v>596441.51</v>
      </c>
      <c r="AM308" s="74" t="str">
        <f t="shared" si="27"/>
        <v/>
      </c>
      <c r="AN308" s="74" t="str">
        <f t="shared" si="28"/>
        <v>POCO</v>
      </c>
      <c r="AO308" s="74" t="str">
        <f t="shared" si="29"/>
        <v>PAO</v>
      </c>
      <c r="AP308" s="82"/>
    </row>
    <row r="309" spans="2:42" x14ac:dyDescent="0.3">
      <c r="B309" s="74" t="s">
        <v>77</v>
      </c>
      <c r="C309" s="74" t="s">
        <v>320</v>
      </c>
      <c r="D309" s="74" t="s">
        <v>321</v>
      </c>
      <c r="E309" s="74" t="s">
        <v>142</v>
      </c>
      <c r="F309" s="74" t="s">
        <v>143</v>
      </c>
      <c r="G309" s="81">
        <v>268231.57365269004</v>
      </c>
      <c r="H309" s="81">
        <v>396767.82</v>
      </c>
      <c r="I309" s="81">
        <v>1706692.78</v>
      </c>
      <c r="J309" s="81">
        <v>0</v>
      </c>
      <c r="K309" s="82">
        <f t="shared" si="24"/>
        <v>2371692.1736526899</v>
      </c>
      <c r="L309" s="81">
        <v>303886.26966266648</v>
      </c>
      <c r="M309" s="81">
        <v>408813.72</v>
      </c>
      <c r="N309" s="81">
        <v>1718997.83</v>
      </c>
      <c r="O309" s="81">
        <v>0</v>
      </c>
      <c r="P309" s="82">
        <f t="shared" si="25"/>
        <v>2431697.8196626664</v>
      </c>
      <c r="Q309" s="81">
        <v>402849.54999999993</v>
      </c>
      <c r="R309" s="81">
        <v>506920.19</v>
      </c>
      <c r="S309" s="81">
        <v>1900589.14</v>
      </c>
      <c r="T309" s="81">
        <v>0</v>
      </c>
      <c r="U309" s="82">
        <f t="shared" si="26"/>
        <v>2810358.88</v>
      </c>
      <c r="V309" s="81">
        <v>460998.17000000004</v>
      </c>
      <c r="W309" s="81">
        <v>536043.78</v>
      </c>
      <c r="X309" s="81">
        <v>2341103.33</v>
      </c>
      <c r="Y309" s="82">
        <v>3338145.2800000003</v>
      </c>
      <c r="Z309" s="81">
        <v>589079.08999999985</v>
      </c>
      <c r="AA309" s="81">
        <v>489820.88</v>
      </c>
      <c r="AB309" s="81">
        <v>2427226.4900000002</v>
      </c>
      <c r="AC309" s="82">
        <v>3506126.46</v>
      </c>
      <c r="AD309" s="81">
        <v>681572.78</v>
      </c>
      <c r="AE309" s="81">
        <v>523480.4</v>
      </c>
      <c r="AF309" s="81">
        <v>2455968.9900000002</v>
      </c>
      <c r="AG309" s="82">
        <v>3661022.1700000004</v>
      </c>
      <c r="AH309" s="81">
        <v>780987.67999999993</v>
      </c>
      <c r="AI309" s="81">
        <v>530768.92000000004</v>
      </c>
      <c r="AJ309" s="81">
        <v>2508218.89</v>
      </c>
      <c r="AK309" s="82">
        <v>3819975.49</v>
      </c>
      <c r="AM309" s="74" t="str">
        <f t="shared" si="27"/>
        <v>OFT</v>
      </c>
      <c r="AN309" s="74" t="str">
        <f t="shared" si="28"/>
        <v>POCO</v>
      </c>
      <c r="AO309" s="74" t="str">
        <f t="shared" si="29"/>
        <v>SFD</v>
      </c>
      <c r="AP309" s="82"/>
    </row>
    <row r="310" spans="2:42" x14ac:dyDescent="0.3">
      <c r="B310" s="74" t="s">
        <v>77</v>
      </c>
      <c r="C310" s="74" t="s">
        <v>320</v>
      </c>
      <c r="D310" s="74" t="s">
        <v>321</v>
      </c>
      <c r="E310" s="74" t="s">
        <v>146</v>
      </c>
      <c r="F310" s="74" t="s">
        <v>583</v>
      </c>
      <c r="G310" s="81">
        <v>300811.35658997146</v>
      </c>
      <c r="H310" s="81">
        <v>0</v>
      </c>
      <c r="I310" s="81">
        <v>0</v>
      </c>
      <c r="J310" s="81">
        <v>0</v>
      </c>
      <c r="K310" s="82">
        <f t="shared" si="24"/>
        <v>300811.35658997146</v>
      </c>
      <c r="L310" s="81">
        <v>292406.41879940283</v>
      </c>
      <c r="M310" s="81">
        <v>0</v>
      </c>
      <c r="N310" s="81">
        <v>0</v>
      </c>
      <c r="O310" s="81">
        <v>0</v>
      </c>
      <c r="P310" s="82">
        <f t="shared" si="25"/>
        <v>292406.41879940283</v>
      </c>
      <c r="Q310" s="81">
        <v>326843.12999999995</v>
      </c>
      <c r="R310" s="81">
        <v>0</v>
      </c>
      <c r="S310" s="81">
        <v>0</v>
      </c>
      <c r="T310" s="81">
        <v>0</v>
      </c>
      <c r="U310" s="82">
        <f t="shared" si="26"/>
        <v>326843.12999999995</v>
      </c>
      <c r="V310" s="81">
        <v>339947.19000000006</v>
      </c>
      <c r="W310" s="81">
        <v>0</v>
      </c>
      <c r="X310" s="81">
        <v>0</v>
      </c>
      <c r="Y310" s="82">
        <v>339947.19000000006</v>
      </c>
      <c r="Z310" s="81">
        <v>370887.22000000003</v>
      </c>
      <c r="AA310" s="81">
        <v>0</v>
      </c>
      <c r="AB310" s="81">
        <v>0</v>
      </c>
      <c r="AC310" s="82">
        <v>370887.22000000003</v>
      </c>
      <c r="AD310" s="81">
        <v>386756.76</v>
      </c>
      <c r="AE310" s="81">
        <v>0</v>
      </c>
      <c r="AF310" s="81">
        <v>0</v>
      </c>
      <c r="AG310" s="82">
        <v>386756.76</v>
      </c>
      <c r="AH310" s="81">
        <v>392270.44</v>
      </c>
      <c r="AI310" s="81">
        <v>0</v>
      </c>
      <c r="AJ310" s="81">
        <v>0</v>
      </c>
      <c r="AK310" s="82">
        <v>392270.44</v>
      </c>
      <c r="AM310" s="74" t="str">
        <f t="shared" si="27"/>
        <v/>
      </c>
      <c r="AN310" s="74" t="str">
        <f t="shared" si="28"/>
        <v>POCO</v>
      </c>
      <c r="AO310" s="74" t="str">
        <f t="shared" si="29"/>
        <v>SFD</v>
      </c>
      <c r="AP310" s="82"/>
    </row>
    <row r="311" spans="2:42" x14ac:dyDescent="0.3">
      <c r="B311" s="74" t="s">
        <v>77</v>
      </c>
      <c r="C311" s="74" t="s">
        <v>322</v>
      </c>
      <c r="D311" s="74" t="s">
        <v>323</v>
      </c>
      <c r="E311" s="74" t="s">
        <v>142</v>
      </c>
      <c r="F311" s="74" t="s">
        <v>143</v>
      </c>
      <c r="G311" s="81">
        <v>130717.65678591392</v>
      </c>
      <c r="H311" s="81">
        <v>997717.29</v>
      </c>
      <c r="I311" s="81">
        <v>5787189.5099999998</v>
      </c>
      <c r="J311" s="81">
        <v>0</v>
      </c>
      <c r="K311" s="82">
        <f t="shared" si="24"/>
        <v>6915624.4567859136</v>
      </c>
      <c r="L311" s="81">
        <v>190096.25345887043</v>
      </c>
      <c r="M311" s="81">
        <v>1024304.49</v>
      </c>
      <c r="N311" s="81">
        <v>6067383.7800000003</v>
      </c>
      <c r="O311" s="81">
        <v>0</v>
      </c>
      <c r="P311" s="82">
        <f t="shared" si="25"/>
        <v>7281784.5234588701</v>
      </c>
      <c r="Q311" s="81">
        <v>256013.87</v>
      </c>
      <c r="R311" s="81">
        <v>1246518.48</v>
      </c>
      <c r="S311" s="81">
        <v>7158671.6200000001</v>
      </c>
      <c r="T311" s="81">
        <v>0</v>
      </c>
      <c r="U311" s="82">
        <f t="shared" si="26"/>
        <v>8661203.9700000007</v>
      </c>
      <c r="V311" s="81">
        <v>322724.04000000004</v>
      </c>
      <c r="W311" s="81">
        <v>1318133.5</v>
      </c>
      <c r="X311" s="81">
        <v>8817892.1099999994</v>
      </c>
      <c r="Y311" s="82">
        <v>10458749.649999999</v>
      </c>
      <c r="Z311" s="81">
        <v>479630.92</v>
      </c>
      <c r="AA311" s="81">
        <v>1204471.21</v>
      </c>
      <c r="AB311" s="81">
        <v>9142279.6300000008</v>
      </c>
      <c r="AC311" s="82">
        <v>10826381.760000002</v>
      </c>
      <c r="AD311" s="81">
        <v>621092.7300000001</v>
      </c>
      <c r="AE311" s="81">
        <v>1287240.0900000001</v>
      </c>
      <c r="AF311" s="81">
        <v>9250539.8200000003</v>
      </c>
      <c r="AG311" s="82">
        <v>11158872.640000001</v>
      </c>
      <c r="AH311" s="81">
        <v>1071919.9500000002</v>
      </c>
      <c r="AI311" s="81">
        <v>1305162.58</v>
      </c>
      <c r="AJ311" s="81">
        <v>9447341.9000000004</v>
      </c>
      <c r="AK311" s="82">
        <v>11824424.43</v>
      </c>
      <c r="AM311" s="74" t="str">
        <f t="shared" si="27"/>
        <v>OFT</v>
      </c>
      <c r="AN311" s="74" t="str">
        <f t="shared" si="28"/>
        <v>POCO</v>
      </c>
      <c r="AO311" s="74" t="str">
        <f t="shared" si="29"/>
        <v>TGA</v>
      </c>
      <c r="AP311" s="82"/>
    </row>
    <row r="312" spans="2:42" x14ac:dyDescent="0.3">
      <c r="B312" s="74" t="s">
        <v>77</v>
      </c>
      <c r="C312" s="74" t="s">
        <v>322</v>
      </c>
      <c r="D312" s="74" t="s">
        <v>323</v>
      </c>
      <c r="E312" s="74" t="s">
        <v>146</v>
      </c>
      <c r="F312" s="74" t="s">
        <v>583</v>
      </c>
      <c r="G312" s="81">
        <v>626117.46801610035</v>
      </c>
      <c r="H312" s="81">
        <v>0</v>
      </c>
      <c r="I312" s="81">
        <v>0</v>
      </c>
      <c r="J312" s="81">
        <v>0</v>
      </c>
      <c r="K312" s="82">
        <f t="shared" si="24"/>
        <v>626117.46801610035</v>
      </c>
      <c r="L312" s="81">
        <v>612045.64552404615</v>
      </c>
      <c r="M312" s="81">
        <v>0</v>
      </c>
      <c r="N312" s="81">
        <v>0</v>
      </c>
      <c r="O312" s="81">
        <v>0</v>
      </c>
      <c r="P312" s="82">
        <f t="shared" si="25"/>
        <v>612045.64552404615</v>
      </c>
      <c r="Q312" s="81">
        <v>706312.5</v>
      </c>
      <c r="R312" s="81">
        <v>0</v>
      </c>
      <c r="S312" s="81">
        <v>0</v>
      </c>
      <c r="T312" s="81">
        <v>0</v>
      </c>
      <c r="U312" s="82">
        <f t="shared" si="26"/>
        <v>706312.5</v>
      </c>
      <c r="V312" s="81">
        <v>741393.34</v>
      </c>
      <c r="W312" s="81">
        <v>0</v>
      </c>
      <c r="X312" s="81">
        <v>0</v>
      </c>
      <c r="Y312" s="82">
        <v>741393.34</v>
      </c>
      <c r="Z312" s="81">
        <v>829136.80999999994</v>
      </c>
      <c r="AA312" s="81">
        <v>0</v>
      </c>
      <c r="AB312" s="81">
        <v>0</v>
      </c>
      <c r="AC312" s="82">
        <v>829136.80999999994</v>
      </c>
      <c r="AD312" s="81">
        <v>872150.51000000024</v>
      </c>
      <c r="AE312" s="81">
        <v>0</v>
      </c>
      <c r="AF312" s="81">
        <v>0</v>
      </c>
      <c r="AG312" s="82">
        <v>872150.51000000024</v>
      </c>
      <c r="AH312" s="81">
        <v>886548.12</v>
      </c>
      <c r="AI312" s="81">
        <v>0</v>
      </c>
      <c r="AJ312" s="81">
        <v>0</v>
      </c>
      <c r="AK312" s="82">
        <v>886548.12</v>
      </c>
      <c r="AM312" s="74" t="str">
        <f t="shared" si="27"/>
        <v/>
      </c>
      <c r="AN312" s="74" t="str">
        <f t="shared" si="28"/>
        <v>POCO</v>
      </c>
      <c r="AO312" s="74" t="str">
        <f t="shared" si="29"/>
        <v>TGA</v>
      </c>
      <c r="AP312" s="82"/>
    </row>
    <row r="313" spans="2:42" x14ac:dyDescent="0.3">
      <c r="B313" s="74" t="s">
        <v>77</v>
      </c>
      <c r="C313" s="74" t="s">
        <v>322</v>
      </c>
      <c r="D313" s="74" t="s">
        <v>323</v>
      </c>
      <c r="E313" s="74" t="s">
        <v>144</v>
      </c>
      <c r="F313" s="74" t="s">
        <v>145</v>
      </c>
      <c r="G313" s="81">
        <v>1.382013871201246</v>
      </c>
      <c r="H313" s="81">
        <v>0</v>
      </c>
      <c r="I313" s="81">
        <v>0</v>
      </c>
      <c r="J313" s="81">
        <v>0</v>
      </c>
      <c r="K313" s="82">
        <f t="shared" si="24"/>
        <v>1.382013871201246</v>
      </c>
      <c r="L313" s="81">
        <v>1.9948748172035442</v>
      </c>
      <c r="M313" s="81">
        <v>820.2</v>
      </c>
      <c r="N313" s="81">
        <v>0</v>
      </c>
      <c r="O313" s="81">
        <v>0</v>
      </c>
      <c r="P313" s="82">
        <f t="shared" si="25"/>
        <v>822.19487481720364</v>
      </c>
      <c r="Q313" s="81">
        <v>2.6899999999999991</v>
      </c>
      <c r="R313" s="81">
        <v>2497.98</v>
      </c>
      <c r="S313" s="81">
        <v>0</v>
      </c>
      <c r="T313" s="81">
        <v>0</v>
      </c>
      <c r="U313" s="82">
        <f t="shared" si="26"/>
        <v>2500.67</v>
      </c>
      <c r="V313" s="81">
        <v>3.339999999999999</v>
      </c>
      <c r="W313" s="81">
        <v>2641.49</v>
      </c>
      <c r="X313" s="81">
        <v>0</v>
      </c>
      <c r="Y313" s="82">
        <v>2644.83</v>
      </c>
      <c r="Z313" s="81">
        <v>4.759999999999998</v>
      </c>
      <c r="AA313" s="81">
        <v>2413.7199999999998</v>
      </c>
      <c r="AB313" s="81">
        <v>0</v>
      </c>
      <c r="AC313" s="82">
        <v>2418.48</v>
      </c>
      <c r="AD313" s="81">
        <v>6.15</v>
      </c>
      <c r="AE313" s="81">
        <v>2579.58</v>
      </c>
      <c r="AF313" s="81">
        <v>0</v>
      </c>
      <c r="AG313" s="82">
        <v>2585.73</v>
      </c>
      <c r="AH313" s="81">
        <v>10.039999999999996</v>
      </c>
      <c r="AI313" s="81">
        <v>2615.5</v>
      </c>
      <c r="AJ313" s="81">
        <v>0</v>
      </c>
      <c r="AK313" s="82">
        <v>2625.54</v>
      </c>
      <c r="AM313" s="74" t="str">
        <f t="shared" si="27"/>
        <v>INJ</v>
      </c>
      <c r="AN313" s="74" t="str">
        <f t="shared" si="28"/>
        <v>POCO</v>
      </c>
      <c r="AO313" s="74" t="str">
        <f t="shared" si="29"/>
        <v>TGA</v>
      </c>
      <c r="AP313" s="82"/>
    </row>
    <row r="314" spans="2:42" x14ac:dyDescent="0.3">
      <c r="B314" s="74" t="s">
        <v>77</v>
      </c>
      <c r="C314" s="74" t="s">
        <v>324</v>
      </c>
      <c r="D314" s="74" t="s">
        <v>325</v>
      </c>
      <c r="E314" s="74" t="s">
        <v>142</v>
      </c>
      <c r="F314" s="74" t="s">
        <v>143</v>
      </c>
      <c r="G314" s="81">
        <v>70047.934977079305</v>
      </c>
      <c r="H314" s="81">
        <v>252313.17</v>
      </c>
      <c r="I314" s="81">
        <v>1862352.05</v>
      </c>
      <c r="J314" s="81">
        <v>0</v>
      </c>
      <c r="K314" s="82">
        <f t="shared" si="24"/>
        <v>2184713.1549770795</v>
      </c>
      <c r="L314" s="81">
        <v>101867.26518843528</v>
      </c>
      <c r="M314" s="81">
        <v>263543.14</v>
      </c>
      <c r="N314" s="81">
        <v>2188329.4700000002</v>
      </c>
      <c r="O314" s="81">
        <v>0</v>
      </c>
      <c r="P314" s="82">
        <f t="shared" si="25"/>
        <v>2553739.8751884354</v>
      </c>
      <c r="Q314" s="81">
        <v>137190.66</v>
      </c>
      <c r="R314" s="81">
        <v>316122.68</v>
      </c>
      <c r="S314" s="81">
        <v>2841035.89</v>
      </c>
      <c r="T314" s="81">
        <v>0</v>
      </c>
      <c r="U314" s="82">
        <f t="shared" si="26"/>
        <v>3294349.23</v>
      </c>
      <c r="V314" s="81">
        <v>172517.28000000003</v>
      </c>
      <c r="W314" s="81">
        <v>334284.57</v>
      </c>
      <c r="X314" s="81">
        <v>3499524.67</v>
      </c>
      <c r="Y314" s="82">
        <v>4006326.52</v>
      </c>
      <c r="Z314" s="81">
        <v>255294.75999999995</v>
      </c>
      <c r="AA314" s="81">
        <v>305459.3</v>
      </c>
      <c r="AB314" s="81">
        <v>3628263.16</v>
      </c>
      <c r="AC314" s="82">
        <v>4189017.22</v>
      </c>
      <c r="AD314" s="81">
        <v>330519.14</v>
      </c>
      <c r="AE314" s="81">
        <v>326449.86</v>
      </c>
      <c r="AF314" s="81">
        <v>3671227.99</v>
      </c>
      <c r="AG314" s="82">
        <v>4328196.99</v>
      </c>
      <c r="AH314" s="81">
        <v>567166.79</v>
      </c>
      <c r="AI314" s="81">
        <v>330995.09000000003</v>
      </c>
      <c r="AJ314" s="81">
        <v>3749332.11</v>
      </c>
      <c r="AK314" s="82">
        <v>4647493.99</v>
      </c>
      <c r="AM314" s="74" t="str">
        <f t="shared" si="27"/>
        <v>OFT</v>
      </c>
      <c r="AN314" s="74" t="str">
        <f t="shared" si="28"/>
        <v>POCO</v>
      </c>
      <c r="AO314" s="74" t="str">
        <f t="shared" si="29"/>
        <v>TMI</v>
      </c>
      <c r="AP314" s="82"/>
    </row>
    <row r="315" spans="2:42" x14ac:dyDescent="0.3">
      <c r="B315" s="74" t="s">
        <v>77</v>
      </c>
      <c r="C315" s="74" t="s">
        <v>324</v>
      </c>
      <c r="D315" s="74" t="s">
        <v>325</v>
      </c>
      <c r="E315" s="74" t="s">
        <v>146</v>
      </c>
      <c r="F315" s="74" t="s">
        <v>583</v>
      </c>
      <c r="G315" s="81">
        <v>263430.00740365579</v>
      </c>
      <c r="H315" s="81">
        <v>0</v>
      </c>
      <c r="I315" s="81">
        <v>0</v>
      </c>
      <c r="J315" s="81">
        <v>0</v>
      </c>
      <c r="K315" s="82">
        <f t="shared" si="24"/>
        <v>263430.00740365579</v>
      </c>
      <c r="L315" s="81">
        <v>260574.14171100449</v>
      </c>
      <c r="M315" s="81">
        <v>0</v>
      </c>
      <c r="N315" s="81">
        <v>0</v>
      </c>
      <c r="O315" s="81">
        <v>0</v>
      </c>
      <c r="P315" s="82">
        <f t="shared" si="25"/>
        <v>260574.14171100449</v>
      </c>
      <c r="Q315" s="81">
        <v>307053</v>
      </c>
      <c r="R315" s="81">
        <v>0</v>
      </c>
      <c r="S315" s="81">
        <v>0</v>
      </c>
      <c r="T315" s="81">
        <v>0</v>
      </c>
      <c r="U315" s="82">
        <f t="shared" si="26"/>
        <v>307053</v>
      </c>
      <c r="V315" s="81">
        <v>323303.31000000006</v>
      </c>
      <c r="W315" s="81">
        <v>0</v>
      </c>
      <c r="X315" s="81">
        <v>0</v>
      </c>
      <c r="Y315" s="82">
        <v>323303.31000000006</v>
      </c>
      <c r="Z315" s="81">
        <v>367739.86</v>
      </c>
      <c r="AA315" s="81">
        <v>0</v>
      </c>
      <c r="AB315" s="81">
        <v>0</v>
      </c>
      <c r="AC315" s="82">
        <v>367739.86</v>
      </c>
      <c r="AD315" s="81">
        <v>389004.11</v>
      </c>
      <c r="AE315" s="81">
        <v>0</v>
      </c>
      <c r="AF315" s="81">
        <v>0</v>
      </c>
      <c r="AG315" s="82">
        <v>389004.11</v>
      </c>
      <c r="AH315" s="81">
        <v>396022.67000000004</v>
      </c>
      <c r="AI315" s="81">
        <v>0</v>
      </c>
      <c r="AJ315" s="81">
        <v>0</v>
      </c>
      <c r="AK315" s="82">
        <v>396022.67000000004</v>
      </c>
      <c r="AM315" s="74" t="str">
        <f t="shared" si="27"/>
        <v/>
      </c>
      <c r="AN315" s="74" t="str">
        <f t="shared" si="28"/>
        <v>POCO</v>
      </c>
      <c r="AO315" s="74" t="str">
        <f t="shared" si="29"/>
        <v>TMI</v>
      </c>
      <c r="AP315" s="82"/>
    </row>
    <row r="316" spans="2:42" x14ac:dyDescent="0.3">
      <c r="B316" s="74" t="s">
        <v>77</v>
      </c>
      <c r="C316" s="74" t="s">
        <v>326</v>
      </c>
      <c r="D316" s="74" t="s">
        <v>327</v>
      </c>
      <c r="E316" s="74" t="s">
        <v>142</v>
      </c>
      <c r="F316" s="74" t="s">
        <v>143</v>
      </c>
      <c r="G316" s="81">
        <v>313301.81818721927</v>
      </c>
      <c r="H316" s="81">
        <v>377202.88</v>
      </c>
      <c r="I316" s="81">
        <v>1584389.06</v>
      </c>
      <c r="J316" s="81">
        <v>0</v>
      </c>
      <c r="K316" s="82">
        <f t="shared" si="24"/>
        <v>2274893.7581872195</v>
      </c>
      <c r="L316" s="81">
        <v>354947.4796805954</v>
      </c>
      <c r="M316" s="81">
        <v>388855.85</v>
      </c>
      <c r="N316" s="81">
        <v>1628524.26</v>
      </c>
      <c r="O316" s="81">
        <v>0</v>
      </c>
      <c r="P316" s="82">
        <f t="shared" si="25"/>
        <v>2372327.5896805953</v>
      </c>
      <c r="Q316" s="81">
        <v>470539.29000000004</v>
      </c>
      <c r="R316" s="81">
        <v>481903.54</v>
      </c>
      <c r="S316" s="81">
        <v>1907084.85</v>
      </c>
      <c r="T316" s="81">
        <v>0</v>
      </c>
      <c r="U316" s="82">
        <f t="shared" si="26"/>
        <v>2859527.68</v>
      </c>
      <c r="V316" s="81">
        <v>538431.88</v>
      </c>
      <c r="W316" s="81">
        <v>509589.88</v>
      </c>
      <c r="X316" s="81">
        <v>2349104.6</v>
      </c>
      <c r="Y316" s="82">
        <v>3397126.3600000003</v>
      </c>
      <c r="Z316" s="81">
        <v>687951.52000000014</v>
      </c>
      <c r="AA316" s="81">
        <v>465648.08</v>
      </c>
      <c r="AB316" s="81">
        <v>2435522.11</v>
      </c>
      <c r="AC316" s="82">
        <v>3589121.71</v>
      </c>
      <c r="AD316" s="81">
        <v>795949.9700000002</v>
      </c>
      <c r="AE316" s="81">
        <v>497646.5</v>
      </c>
      <c r="AF316" s="81">
        <v>2464362.84</v>
      </c>
      <c r="AG316" s="82">
        <v>3757959.31</v>
      </c>
      <c r="AH316" s="81">
        <v>911757.47</v>
      </c>
      <c r="AI316" s="81">
        <v>504575.32</v>
      </c>
      <c r="AJ316" s="81">
        <v>2516791.3199999998</v>
      </c>
      <c r="AK316" s="82">
        <v>3933124.11</v>
      </c>
      <c r="AM316" s="74" t="str">
        <f t="shared" si="27"/>
        <v>OFT</v>
      </c>
      <c r="AN316" s="74" t="str">
        <f t="shared" si="28"/>
        <v>POCO</v>
      </c>
      <c r="AO316" s="74" t="str">
        <f t="shared" si="29"/>
        <v>WGN</v>
      </c>
      <c r="AP316" s="82"/>
    </row>
    <row r="317" spans="2:42" x14ac:dyDescent="0.3">
      <c r="B317" s="74" t="s">
        <v>77</v>
      </c>
      <c r="C317" s="74" t="s">
        <v>326</v>
      </c>
      <c r="D317" s="74" t="s">
        <v>327</v>
      </c>
      <c r="E317" s="74" t="s">
        <v>146</v>
      </c>
      <c r="F317" s="74" t="s">
        <v>583</v>
      </c>
      <c r="G317" s="81">
        <v>344098.30547780223</v>
      </c>
      <c r="H317" s="81">
        <v>0</v>
      </c>
      <c r="I317" s="81">
        <v>0</v>
      </c>
      <c r="J317" s="81">
        <v>0</v>
      </c>
      <c r="K317" s="82">
        <f t="shared" si="24"/>
        <v>344098.30547780223</v>
      </c>
      <c r="L317" s="81">
        <v>332489.50186575245</v>
      </c>
      <c r="M317" s="81">
        <v>0</v>
      </c>
      <c r="N317" s="81">
        <v>0</v>
      </c>
      <c r="O317" s="81">
        <v>0</v>
      </c>
      <c r="P317" s="82">
        <f t="shared" si="25"/>
        <v>332489.50186575245</v>
      </c>
      <c r="Q317" s="81">
        <v>372018.41999999993</v>
      </c>
      <c r="R317" s="81">
        <v>0</v>
      </c>
      <c r="S317" s="81">
        <v>0</v>
      </c>
      <c r="T317" s="81">
        <v>0</v>
      </c>
      <c r="U317" s="82">
        <f t="shared" si="26"/>
        <v>372018.41999999993</v>
      </c>
      <c r="V317" s="81">
        <v>387651.26999999996</v>
      </c>
      <c r="W317" s="81">
        <v>0</v>
      </c>
      <c r="X317" s="81">
        <v>0</v>
      </c>
      <c r="Y317" s="82">
        <v>387651.26999999996</v>
      </c>
      <c r="Z317" s="81">
        <v>422899.80000000005</v>
      </c>
      <c r="AA317" s="81">
        <v>0</v>
      </c>
      <c r="AB317" s="81">
        <v>0</v>
      </c>
      <c r="AC317" s="82">
        <v>422899.80000000005</v>
      </c>
      <c r="AD317" s="81">
        <v>440984.23</v>
      </c>
      <c r="AE317" s="81">
        <v>0</v>
      </c>
      <c r="AF317" s="81">
        <v>0</v>
      </c>
      <c r="AG317" s="82">
        <v>440984.23</v>
      </c>
      <c r="AH317" s="81">
        <v>447142.11</v>
      </c>
      <c r="AI317" s="81">
        <v>0</v>
      </c>
      <c r="AJ317" s="81">
        <v>0</v>
      </c>
      <c r="AK317" s="82">
        <v>447142.11</v>
      </c>
      <c r="AM317" s="74" t="str">
        <f t="shared" si="27"/>
        <v/>
      </c>
      <c r="AN317" s="74" t="str">
        <f t="shared" si="28"/>
        <v>POCO</v>
      </c>
      <c r="AO317" s="74" t="str">
        <f t="shared" si="29"/>
        <v>WGN</v>
      </c>
      <c r="AP317" s="82"/>
    </row>
    <row r="318" spans="2:42" x14ac:dyDescent="0.3">
      <c r="B318" s="74" t="s">
        <v>77</v>
      </c>
      <c r="C318" s="74" t="s">
        <v>328</v>
      </c>
      <c r="D318" s="74" t="s">
        <v>329</v>
      </c>
      <c r="E318" s="74" t="s">
        <v>142</v>
      </c>
      <c r="F318" s="74" t="s">
        <v>143</v>
      </c>
      <c r="G318" s="81">
        <v>199892.45824088313</v>
      </c>
      <c r="H318" s="81">
        <v>1061702.1200000001</v>
      </c>
      <c r="I318" s="81">
        <v>1823437.23</v>
      </c>
      <c r="J318" s="81">
        <v>0</v>
      </c>
      <c r="K318" s="82">
        <f t="shared" si="24"/>
        <v>3085031.8082408831</v>
      </c>
      <c r="L318" s="81">
        <v>268540.61952895136</v>
      </c>
      <c r="M318" s="81">
        <v>1120844.74</v>
      </c>
      <c r="N318" s="81">
        <v>1826435.19</v>
      </c>
      <c r="O318" s="81">
        <v>0</v>
      </c>
      <c r="P318" s="82">
        <f t="shared" si="25"/>
        <v>3215820.5495289513</v>
      </c>
      <c r="Q318" s="81">
        <v>363415</v>
      </c>
      <c r="R318" s="81">
        <v>1435853.28</v>
      </c>
      <c r="S318" s="81">
        <v>2108982.9700000002</v>
      </c>
      <c r="T318" s="81">
        <v>0</v>
      </c>
      <c r="U318" s="82">
        <f t="shared" si="26"/>
        <v>3908251.25</v>
      </c>
      <c r="V318" s="81">
        <v>406164.11</v>
      </c>
      <c r="W318" s="81">
        <v>1518345.97</v>
      </c>
      <c r="X318" s="81">
        <v>2597798.21</v>
      </c>
      <c r="Y318" s="82">
        <v>4522308.29</v>
      </c>
      <c r="Z318" s="81">
        <v>500613.89</v>
      </c>
      <c r="AA318" s="81">
        <v>1387419.41</v>
      </c>
      <c r="AB318" s="81">
        <v>2693364.5</v>
      </c>
      <c r="AC318" s="82">
        <v>4581397.8</v>
      </c>
      <c r="AD318" s="81">
        <v>591083.1399999999</v>
      </c>
      <c r="AE318" s="81">
        <v>1482760.13</v>
      </c>
      <c r="AF318" s="81">
        <v>2725258.54</v>
      </c>
      <c r="AG318" s="82">
        <v>4799101.8099999996</v>
      </c>
      <c r="AH318" s="81">
        <v>714160.17</v>
      </c>
      <c r="AI318" s="81">
        <v>1503404.88</v>
      </c>
      <c r="AJ318" s="81">
        <v>2783237.48</v>
      </c>
      <c r="AK318" s="82">
        <v>5000802.5299999993</v>
      </c>
      <c r="AM318" s="74" t="str">
        <f t="shared" si="27"/>
        <v>OFT</v>
      </c>
      <c r="AN318" s="74" t="str">
        <f t="shared" si="28"/>
        <v>POCO</v>
      </c>
      <c r="AO318" s="74" t="str">
        <f t="shared" si="29"/>
        <v>WHU</v>
      </c>
      <c r="AP318" s="82"/>
    </row>
    <row r="319" spans="2:42" x14ac:dyDescent="0.3">
      <c r="B319" s="74" t="s">
        <v>77</v>
      </c>
      <c r="C319" s="74" t="s">
        <v>328</v>
      </c>
      <c r="D319" s="74" t="s">
        <v>329</v>
      </c>
      <c r="E319" s="74" t="s">
        <v>146</v>
      </c>
      <c r="F319" s="74" t="s">
        <v>583</v>
      </c>
      <c r="G319" s="81">
        <v>489663.03895276214</v>
      </c>
      <c r="H319" s="81">
        <v>0</v>
      </c>
      <c r="I319" s="81">
        <v>0</v>
      </c>
      <c r="J319" s="81">
        <v>0</v>
      </c>
      <c r="K319" s="82">
        <f t="shared" si="24"/>
        <v>489663.03895276214</v>
      </c>
      <c r="L319" s="81">
        <v>479359.40899147937</v>
      </c>
      <c r="M319" s="81">
        <v>0</v>
      </c>
      <c r="N319" s="81">
        <v>0</v>
      </c>
      <c r="O319" s="81">
        <v>0</v>
      </c>
      <c r="P319" s="82">
        <f t="shared" si="25"/>
        <v>479359.40899147937</v>
      </c>
      <c r="Q319" s="81">
        <v>527214.79999999993</v>
      </c>
      <c r="R319" s="81">
        <v>0</v>
      </c>
      <c r="S319" s="81">
        <v>0</v>
      </c>
      <c r="T319" s="81">
        <v>0</v>
      </c>
      <c r="U319" s="82">
        <f t="shared" si="26"/>
        <v>527214.79999999993</v>
      </c>
      <c r="V319" s="81">
        <v>544378.07000000007</v>
      </c>
      <c r="W319" s="81">
        <v>0</v>
      </c>
      <c r="X319" s="81">
        <v>0</v>
      </c>
      <c r="Y319" s="82">
        <v>544378.07000000007</v>
      </c>
      <c r="Z319" s="81">
        <v>587035.81999999995</v>
      </c>
      <c r="AA319" s="81">
        <v>0</v>
      </c>
      <c r="AB319" s="81">
        <v>0</v>
      </c>
      <c r="AC319" s="82">
        <v>587035.81999999995</v>
      </c>
      <c r="AD319" s="81">
        <v>609639.34000000008</v>
      </c>
      <c r="AE319" s="81">
        <v>0</v>
      </c>
      <c r="AF319" s="81">
        <v>0</v>
      </c>
      <c r="AG319" s="82">
        <v>609639.34000000008</v>
      </c>
      <c r="AH319" s="81">
        <v>618206.74</v>
      </c>
      <c r="AI319" s="81">
        <v>0</v>
      </c>
      <c r="AJ319" s="81">
        <v>0</v>
      </c>
      <c r="AK319" s="82">
        <v>618206.74</v>
      </c>
      <c r="AM319" s="74" t="str">
        <f t="shared" si="27"/>
        <v/>
      </c>
      <c r="AN319" s="74" t="str">
        <f t="shared" si="28"/>
        <v>POCO</v>
      </c>
      <c r="AO319" s="74" t="str">
        <f t="shared" si="29"/>
        <v>WHU</v>
      </c>
      <c r="AP319" s="82"/>
    </row>
    <row r="320" spans="2:42" x14ac:dyDescent="0.3">
      <c r="B320" s="74" t="s">
        <v>77</v>
      </c>
      <c r="C320" s="74" t="s">
        <v>330</v>
      </c>
      <c r="D320" s="74" t="s">
        <v>331</v>
      </c>
      <c r="E320" s="74" t="s">
        <v>142</v>
      </c>
      <c r="F320" s="74" t="s">
        <v>143</v>
      </c>
      <c r="G320" s="81">
        <v>217484.0974390333</v>
      </c>
      <c r="H320" s="81">
        <v>1276037.27</v>
      </c>
      <c r="I320" s="81">
        <v>1956859.47</v>
      </c>
      <c r="J320" s="81">
        <v>0</v>
      </c>
      <c r="K320" s="82">
        <f t="shared" si="24"/>
        <v>3450380.8374390332</v>
      </c>
      <c r="L320" s="81">
        <v>292173.67600379523</v>
      </c>
      <c r="M320" s="81">
        <v>1311340.78</v>
      </c>
      <c r="N320" s="81">
        <v>2001727.73</v>
      </c>
      <c r="O320" s="81">
        <v>0</v>
      </c>
      <c r="P320" s="82">
        <f t="shared" si="25"/>
        <v>3605242.1860037954</v>
      </c>
      <c r="Q320" s="81">
        <v>395397.5</v>
      </c>
      <c r="R320" s="81">
        <v>1627288.07</v>
      </c>
      <c r="S320" s="81">
        <v>2331488.63</v>
      </c>
      <c r="T320" s="81">
        <v>0</v>
      </c>
      <c r="U320" s="82">
        <f t="shared" si="26"/>
        <v>4354174.2</v>
      </c>
      <c r="V320" s="81">
        <v>441707.89999999997</v>
      </c>
      <c r="W320" s="81">
        <v>1720779.08</v>
      </c>
      <c r="X320" s="81">
        <v>2871875.72</v>
      </c>
      <c r="Y320" s="82">
        <v>5034362.7</v>
      </c>
      <c r="Z320" s="81">
        <v>543848.0199999999</v>
      </c>
      <c r="AA320" s="81">
        <v>1572396.77</v>
      </c>
      <c r="AB320" s="81">
        <v>2977524.62</v>
      </c>
      <c r="AC320" s="82">
        <v>5093769.41</v>
      </c>
      <c r="AD320" s="81">
        <v>642002.11999999988</v>
      </c>
      <c r="AE320" s="81">
        <v>1680448.77</v>
      </c>
      <c r="AF320" s="81">
        <v>3012783.59</v>
      </c>
      <c r="AG320" s="82">
        <v>5335234.4799999995</v>
      </c>
      <c r="AH320" s="81">
        <v>773557.04999999993</v>
      </c>
      <c r="AI320" s="81">
        <v>1703845.97</v>
      </c>
      <c r="AJ320" s="81">
        <v>3076879.54</v>
      </c>
      <c r="AK320" s="82">
        <v>5554282.5600000005</v>
      </c>
      <c r="AM320" s="74" t="str">
        <f t="shared" si="27"/>
        <v>OFT</v>
      </c>
      <c r="AN320" s="74" t="str">
        <f t="shared" si="28"/>
        <v>POCO</v>
      </c>
      <c r="AO320" s="74" t="str">
        <f t="shared" si="29"/>
        <v>WKO</v>
      </c>
      <c r="AP320" s="82"/>
    </row>
    <row r="321" spans="2:42" x14ac:dyDescent="0.3">
      <c r="B321" s="74" t="s">
        <v>77</v>
      </c>
      <c r="C321" s="74" t="s">
        <v>330</v>
      </c>
      <c r="D321" s="74" t="s">
        <v>331</v>
      </c>
      <c r="E321" s="74" t="s">
        <v>146</v>
      </c>
      <c r="F321" s="74" t="s">
        <v>583</v>
      </c>
      <c r="G321" s="81">
        <v>487995.29866232933</v>
      </c>
      <c r="H321" s="81">
        <v>0</v>
      </c>
      <c r="I321" s="81">
        <v>0</v>
      </c>
      <c r="J321" s="81">
        <v>0</v>
      </c>
      <c r="K321" s="82">
        <f t="shared" si="24"/>
        <v>487995.29866232933</v>
      </c>
      <c r="L321" s="81">
        <v>477739.11135324917</v>
      </c>
      <c r="M321" s="81">
        <v>0</v>
      </c>
      <c r="N321" s="81">
        <v>0</v>
      </c>
      <c r="O321" s="81">
        <v>0</v>
      </c>
      <c r="P321" s="82">
        <f t="shared" si="25"/>
        <v>477739.11135324917</v>
      </c>
      <c r="Q321" s="81">
        <v>527430.07999999996</v>
      </c>
      <c r="R321" s="81">
        <v>0</v>
      </c>
      <c r="S321" s="81">
        <v>0</v>
      </c>
      <c r="T321" s="81">
        <v>0</v>
      </c>
      <c r="U321" s="82">
        <f t="shared" si="26"/>
        <v>527430.07999999996</v>
      </c>
      <c r="V321" s="81">
        <v>545311.55000000005</v>
      </c>
      <c r="W321" s="81">
        <v>0</v>
      </c>
      <c r="X321" s="81">
        <v>0</v>
      </c>
      <c r="Y321" s="82">
        <v>545311.55000000005</v>
      </c>
      <c r="Z321" s="81">
        <v>590053.76</v>
      </c>
      <c r="AA321" s="81">
        <v>0</v>
      </c>
      <c r="AB321" s="81">
        <v>0</v>
      </c>
      <c r="AC321" s="82">
        <v>590053.76</v>
      </c>
      <c r="AD321" s="81">
        <v>613519.34</v>
      </c>
      <c r="AE321" s="81">
        <v>0</v>
      </c>
      <c r="AF321" s="81">
        <v>0</v>
      </c>
      <c r="AG321" s="82">
        <v>613519.34</v>
      </c>
      <c r="AH321" s="81">
        <v>622361.86</v>
      </c>
      <c r="AI321" s="81">
        <v>0</v>
      </c>
      <c r="AJ321" s="81">
        <v>0</v>
      </c>
      <c r="AK321" s="82">
        <v>622361.86</v>
      </c>
      <c r="AM321" s="74" t="str">
        <f t="shared" si="27"/>
        <v/>
      </c>
      <c r="AN321" s="74" t="str">
        <f t="shared" si="28"/>
        <v>POCO</v>
      </c>
      <c r="AO321" s="74" t="str">
        <f t="shared" si="29"/>
        <v>WKO</v>
      </c>
      <c r="AP321" s="82"/>
    </row>
    <row r="322" spans="2:42" x14ac:dyDescent="0.3">
      <c r="B322" s="74" t="s">
        <v>77</v>
      </c>
      <c r="C322" s="74" t="s">
        <v>189</v>
      </c>
      <c r="D322" s="74" t="s">
        <v>332</v>
      </c>
      <c r="E322" s="74" t="s">
        <v>142</v>
      </c>
      <c r="F322" s="74" t="s">
        <v>143</v>
      </c>
      <c r="G322" s="81">
        <v>49108.389037222478</v>
      </c>
      <c r="H322" s="81">
        <v>245872.57</v>
      </c>
      <c r="I322" s="81">
        <v>272403.73</v>
      </c>
      <c r="J322" s="81">
        <v>0</v>
      </c>
      <c r="K322" s="82">
        <f t="shared" si="24"/>
        <v>567384.68903722242</v>
      </c>
      <c r="L322" s="81">
        <v>55636.12303925187</v>
      </c>
      <c r="M322" s="81">
        <v>251865.9</v>
      </c>
      <c r="N322" s="81">
        <v>265766.11</v>
      </c>
      <c r="O322" s="81">
        <v>0</v>
      </c>
      <c r="P322" s="82">
        <f t="shared" si="25"/>
        <v>573268.1330392519</v>
      </c>
      <c r="Q322" s="81">
        <v>73754.52999999997</v>
      </c>
      <c r="R322" s="81">
        <v>311747.8</v>
      </c>
      <c r="S322" s="81">
        <v>295308.65999999997</v>
      </c>
      <c r="T322" s="81">
        <v>0</v>
      </c>
      <c r="U322" s="82">
        <f t="shared" si="26"/>
        <v>680810.99</v>
      </c>
      <c r="V322" s="81">
        <v>84405.95</v>
      </c>
      <c r="W322" s="81">
        <v>329658.34000000003</v>
      </c>
      <c r="X322" s="81">
        <v>363754.62</v>
      </c>
      <c r="Y322" s="82">
        <v>777818.91</v>
      </c>
      <c r="Z322" s="81">
        <v>107872.19999999998</v>
      </c>
      <c r="AA322" s="81">
        <v>301232</v>
      </c>
      <c r="AB322" s="81">
        <v>377136.22</v>
      </c>
      <c r="AC322" s="82">
        <v>786240.41999999993</v>
      </c>
      <c r="AD322" s="81">
        <v>124813.63999999998</v>
      </c>
      <c r="AE322" s="81">
        <v>321932.06</v>
      </c>
      <c r="AF322" s="81">
        <v>381602.16</v>
      </c>
      <c r="AG322" s="82">
        <v>828347.85999999987</v>
      </c>
      <c r="AH322" s="81">
        <v>143078.70999999993</v>
      </c>
      <c r="AI322" s="81">
        <v>326414.38</v>
      </c>
      <c r="AJ322" s="81">
        <v>389720.61</v>
      </c>
      <c r="AK322" s="82">
        <v>859213.7</v>
      </c>
      <c r="AM322" s="74" t="str">
        <f t="shared" si="27"/>
        <v>OFT</v>
      </c>
      <c r="AN322" s="74" t="str">
        <f t="shared" si="28"/>
        <v>POCO</v>
      </c>
      <c r="AO322" s="74" t="str">
        <f t="shared" si="29"/>
        <v>WVY</v>
      </c>
      <c r="AP322" s="82"/>
    </row>
    <row r="323" spans="2:42" x14ac:dyDescent="0.3">
      <c r="B323" s="74" t="s">
        <v>77</v>
      </c>
      <c r="C323" s="74" t="s">
        <v>189</v>
      </c>
      <c r="D323" s="74" t="s">
        <v>332</v>
      </c>
      <c r="E323" s="74" t="s">
        <v>146</v>
      </c>
      <c r="F323" s="74" t="s">
        <v>583</v>
      </c>
      <c r="G323" s="81">
        <v>58496.523947175556</v>
      </c>
      <c r="H323" s="81">
        <v>0</v>
      </c>
      <c r="I323" s="81">
        <v>0</v>
      </c>
      <c r="J323" s="81">
        <v>0</v>
      </c>
      <c r="K323" s="82">
        <f t="shared" si="24"/>
        <v>58496.523947175556</v>
      </c>
      <c r="L323" s="81">
        <v>56696.122418562518</v>
      </c>
      <c r="M323" s="81">
        <v>0</v>
      </c>
      <c r="N323" s="81">
        <v>0</v>
      </c>
      <c r="O323" s="81">
        <v>0</v>
      </c>
      <c r="P323" s="82">
        <f t="shared" si="25"/>
        <v>56696.122418562518</v>
      </c>
      <c r="Q323" s="81">
        <v>63250.009999999995</v>
      </c>
      <c r="R323" s="81">
        <v>0</v>
      </c>
      <c r="S323" s="81">
        <v>0</v>
      </c>
      <c r="T323" s="81">
        <v>0</v>
      </c>
      <c r="U323" s="82">
        <f t="shared" si="26"/>
        <v>63250.009999999995</v>
      </c>
      <c r="V323" s="81">
        <v>65799.75</v>
      </c>
      <c r="W323" s="81">
        <v>0</v>
      </c>
      <c r="X323" s="81">
        <v>0</v>
      </c>
      <c r="Y323" s="82">
        <v>65799.75</v>
      </c>
      <c r="Z323" s="81">
        <v>71640.390000000014</v>
      </c>
      <c r="AA323" s="81">
        <v>0</v>
      </c>
      <c r="AB323" s="81">
        <v>0</v>
      </c>
      <c r="AC323" s="82">
        <v>71640.390000000014</v>
      </c>
      <c r="AD323" s="81">
        <v>74652.36</v>
      </c>
      <c r="AE323" s="81">
        <v>0</v>
      </c>
      <c r="AF323" s="81">
        <v>0</v>
      </c>
      <c r="AG323" s="82">
        <v>74652.36</v>
      </c>
      <c r="AH323" s="81">
        <v>75694.710000000006</v>
      </c>
      <c r="AI323" s="81">
        <v>0</v>
      </c>
      <c r="AJ323" s="81">
        <v>0</v>
      </c>
      <c r="AK323" s="82">
        <v>75694.710000000006</v>
      </c>
      <c r="AM323" s="74" t="str">
        <f t="shared" si="27"/>
        <v/>
      </c>
      <c r="AN323" s="74" t="str">
        <f t="shared" si="28"/>
        <v>POCO</v>
      </c>
      <c r="AO323" s="74" t="str">
        <f t="shared" si="29"/>
        <v>WVY</v>
      </c>
      <c r="AP323" s="82"/>
    </row>
    <row r="324" spans="2:42" x14ac:dyDescent="0.3">
      <c r="B324" s="74" t="s">
        <v>91</v>
      </c>
      <c r="C324" s="74" t="s">
        <v>525</v>
      </c>
      <c r="D324" s="74" t="s">
        <v>558</v>
      </c>
      <c r="E324" s="74" t="s">
        <v>146</v>
      </c>
      <c r="F324" s="74" t="s">
        <v>583</v>
      </c>
      <c r="G324" s="81">
        <v>0</v>
      </c>
      <c r="H324" s="81">
        <v>0</v>
      </c>
      <c r="I324" s="81">
        <v>0</v>
      </c>
      <c r="J324" s="81">
        <v>70593.47</v>
      </c>
      <c r="K324" s="82">
        <f t="shared" si="24"/>
        <v>70593.47</v>
      </c>
      <c r="L324" s="81">
        <v>0</v>
      </c>
      <c r="M324" s="81">
        <v>0</v>
      </c>
      <c r="N324" s="81">
        <v>0</v>
      </c>
      <c r="O324" s="81">
        <v>15329.39</v>
      </c>
      <c r="P324" s="82">
        <f t="shared" si="25"/>
        <v>15329.39</v>
      </c>
      <c r="Q324" s="81">
        <v>0</v>
      </c>
      <c r="R324" s="81">
        <v>0</v>
      </c>
      <c r="S324" s="81">
        <v>0</v>
      </c>
      <c r="T324" s="81">
        <v>12159.34</v>
      </c>
      <c r="U324" s="82">
        <f t="shared" si="26"/>
        <v>12159.34</v>
      </c>
      <c r="V324" s="81">
        <v>0</v>
      </c>
      <c r="W324" s="81">
        <v>0</v>
      </c>
      <c r="X324" s="81">
        <v>0</v>
      </c>
      <c r="Y324" s="82">
        <v>0</v>
      </c>
      <c r="Z324" s="81">
        <v>0</v>
      </c>
      <c r="AA324" s="81">
        <v>0</v>
      </c>
      <c r="AB324" s="81">
        <v>0</v>
      </c>
      <c r="AC324" s="82">
        <v>0</v>
      </c>
      <c r="AD324" s="81">
        <v>0</v>
      </c>
      <c r="AE324" s="81">
        <v>0</v>
      </c>
      <c r="AF324" s="81">
        <v>0</v>
      </c>
      <c r="AG324" s="82">
        <v>0</v>
      </c>
      <c r="AH324" s="81">
        <v>0</v>
      </c>
      <c r="AI324" s="81">
        <v>0</v>
      </c>
      <c r="AJ324" s="81">
        <v>0</v>
      </c>
      <c r="AK324" s="82">
        <v>0</v>
      </c>
      <c r="AM324" s="74" t="str">
        <f t="shared" si="27"/>
        <v/>
      </c>
      <c r="AN324" s="74" t="str">
        <f t="shared" si="28"/>
        <v>POWN</v>
      </c>
      <c r="AO324" s="74" t="str">
        <f t="shared" si="29"/>
        <v>All locations</v>
      </c>
      <c r="AP324" s="82"/>
    </row>
    <row r="325" spans="2:42" x14ac:dyDescent="0.3">
      <c r="B325" s="74" t="s">
        <v>91</v>
      </c>
      <c r="C325" s="74" t="s">
        <v>265</v>
      </c>
      <c r="D325" s="74" t="s">
        <v>266</v>
      </c>
      <c r="E325" s="74" t="s">
        <v>142</v>
      </c>
      <c r="F325" s="74" t="s">
        <v>143</v>
      </c>
      <c r="G325" s="81">
        <v>129139.10124953148</v>
      </c>
      <c r="H325" s="81">
        <v>975303.57</v>
      </c>
      <c r="I325" s="81">
        <v>1694164.94</v>
      </c>
      <c r="J325" s="81">
        <v>0</v>
      </c>
      <c r="K325" s="82">
        <f t="shared" si="24"/>
        <v>2798607.6112495316</v>
      </c>
      <c r="L325" s="81">
        <v>188655.48010005106</v>
      </c>
      <c r="M325" s="81">
        <v>1010846.85</v>
      </c>
      <c r="N325" s="81">
        <v>1735308.61</v>
      </c>
      <c r="O325" s="81">
        <v>0</v>
      </c>
      <c r="P325" s="82">
        <f t="shared" si="25"/>
        <v>2934810.9401000515</v>
      </c>
      <c r="Q325" s="81">
        <v>245742.74</v>
      </c>
      <c r="R325" s="81">
        <v>1253355.33</v>
      </c>
      <c r="S325" s="81">
        <v>2012266.38</v>
      </c>
      <c r="T325" s="81">
        <v>0</v>
      </c>
      <c r="U325" s="82">
        <f t="shared" si="26"/>
        <v>3511364.45</v>
      </c>
      <c r="V325" s="81">
        <v>300741.72000000003</v>
      </c>
      <c r="W325" s="81">
        <v>1325363.1399999999</v>
      </c>
      <c r="X325" s="81">
        <v>2478664.87</v>
      </c>
      <c r="Y325" s="82">
        <v>4104769.73</v>
      </c>
      <c r="Z325" s="81">
        <v>400338.84</v>
      </c>
      <c r="AA325" s="81">
        <v>1211077.44</v>
      </c>
      <c r="AB325" s="81">
        <v>2569848.56</v>
      </c>
      <c r="AC325" s="82">
        <v>4181264.84</v>
      </c>
      <c r="AD325" s="81">
        <v>532157.40000000014</v>
      </c>
      <c r="AE325" s="81">
        <v>1294300.29</v>
      </c>
      <c r="AF325" s="81">
        <v>2600279.9500000002</v>
      </c>
      <c r="AG325" s="82">
        <v>4426737.6400000006</v>
      </c>
      <c r="AH325" s="81">
        <v>669816.57999999996</v>
      </c>
      <c r="AI325" s="81">
        <v>1312321.08</v>
      </c>
      <c r="AJ325" s="81">
        <v>2655600.02</v>
      </c>
      <c r="AK325" s="82">
        <v>4637737.68</v>
      </c>
      <c r="AM325" s="74" t="str">
        <f t="shared" si="27"/>
        <v>OFT</v>
      </c>
      <c r="AN325" s="74" t="str">
        <f t="shared" si="28"/>
        <v>POWN</v>
      </c>
      <c r="AO325" s="74" t="str">
        <f t="shared" si="29"/>
        <v>BAL</v>
      </c>
      <c r="AP325" s="82"/>
    </row>
    <row r="326" spans="2:42" x14ac:dyDescent="0.3">
      <c r="B326" s="74" t="s">
        <v>91</v>
      </c>
      <c r="C326" s="74" t="s">
        <v>265</v>
      </c>
      <c r="D326" s="74" t="s">
        <v>266</v>
      </c>
      <c r="E326" s="74" t="s">
        <v>146</v>
      </c>
      <c r="F326" s="74" t="s">
        <v>583</v>
      </c>
      <c r="G326" s="81">
        <v>324988.12143028865</v>
      </c>
      <c r="H326" s="81">
        <v>0</v>
      </c>
      <c r="I326" s="81">
        <v>0</v>
      </c>
      <c r="J326" s="81">
        <v>0</v>
      </c>
      <c r="K326" s="82">
        <f t="shared" si="24"/>
        <v>324988.12143028865</v>
      </c>
      <c r="L326" s="81">
        <v>308978.09866931837</v>
      </c>
      <c r="M326" s="81">
        <v>0</v>
      </c>
      <c r="N326" s="81">
        <v>0</v>
      </c>
      <c r="O326" s="81">
        <v>0</v>
      </c>
      <c r="P326" s="82">
        <f t="shared" si="25"/>
        <v>308978.09866931837</v>
      </c>
      <c r="Q326" s="81">
        <v>320218.88000000006</v>
      </c>
      <c r="R326" s="81">
        <v>0</v>
      </c>
      <c r="S326" s="81">
        <v>0</v>
      </c>
      <c r="T326" s="81">
        <v>0</v>
      </c>
      <c r="U326" s="82">
        <f t="shared" si="26"/>
        <v>320218.88000000006</v>
      </c>
      <c r="V326" s="81">
        <v>326621.16000000003</v>
      </c>
      <c r="W326" s="81">
        <v>0</v>
      </c>
      <c r="X326" s="81">
        <v>0</v>
      </c>
      <c r="Y326" s="82">
        <v>326621.16000000003</v>
      </c>
      <c r="Z326" s="81">
        <v>331864.56000000006</v>
      </c>
      <c r="AA326" s="81">
        <v>0</v>
      </c>
      <c r="AB326" s="81">
        <v>0</v>
      </c>
      <c r="AC326" s="82">
        <v>331864.56000000006</v>
      </c>
      <c r="AD326" s="81">
        <v>336939.05999999994</v>
      </c>
      <c r="AE326" s="81">
        <v>0</v>
      </c>
      <c r="AF326" s="81">
        <v>0</v>
      </c>
      <c r="AG326" s="82">
        <v>336939.05999999994</v>
      </c>
      <c r="AH326" s="81">
        <v>340795.75</v>
      </c>
      <c r="AI326" s="81">
        <v>0</v>
      </c>
      <c r="AJ326" s="81">
        <v>0</v>
      </c>
      <c r="AK326" s="82">
        <v>340795.75</v>
      </c>
      <c r="AM326" s="74" t="str">
        <f t="shared" si="27"/>
        <v/>
      </c>
      <c r="AN326" s="74" t="str">
        <f t="shared" si="28"/>
        <v>POWN</v>
      </c>
      <c r="AO326" s="74" t="str">
        <f t="shared" si="29"/>
        <v>BAL</v>
      </c>
      <c r="AP326" s="82"/>
    </row>
    <row r="327" spans="2:42" x14ac:dyDescent="0.3">
      <c r="B327" s="74" t="s">
        <v>91</v>
      </c>
      <c r="C327" s="74" t="s">
        <v>267</v>
      </c>
      <c r="D327" s="74" t="s">
        <v>268</v>
      </c>
      <c r="E327" s="74" t="s">
        <v>142</v>
      </c>
      <c r="F327" s="74" t="s">
        <v>143</v>
      </c>
      <c r="G327" s="81">
        <v>125548.34163522067</v>
      </c>
      <c r="H327" s="81">
        <v>168339.27</v>
      </c>
      <c r="I327" s="81">
        <v>1424843.87</v>
      </c>
      <c r="J327" s="81">
        <v>0</v>
      </c>
      <c r="K327" s="82">
        <f t="shared" si="24"/>
        <v>1718731.4816352208</v>
      </c>
      <c r="L327" s="81">
        <v>183409.84699841024</v>
      </c>
      <c r="M327" s="81">
        <v>174537.45</v>
      </c>
      <c r="N327" s="81">
        <v>1478798.17</v>
      </c>
      <c r="O327" s="81">
        <v>0</v>
      </c>
      <c r="P327" s="82">
        <f t="shared" si="25"/>
        <v>1836745.4669984102</v>
      </c>
      <c r="Q327" s="81">
        <v>238909.79</v>
      </c>
      <c r="R327" s="81">
        <v>210415.62</v>
      </c>
      <c r="S327" s="81">
        <v>1709075.91</v>
      </c>
      <c r="T327" s="81">
        <v>0</v>
      </c>
      <c r="U327" s="82">
        <f t="shared" si="26"/>
        <v>2158401.3199999998</v>
      </c>
      <c r="V327" s="81">
        <v>292379.49</v>
      </c>
      <c r="W327" s="81">
        <v>222504.42</v>
      </c>
      <c r="X327" s="81">
        <v>2105201.6</v>
      </c>
      <c r="Y327" s="82">
        <v>2620085.5100000002</v>
      </c>
      <c r="Z327" s="81">
        <v>389207.27</v>
      </c>
      <c r="AA327" s="81">
        <v>203317.93</v>
      </c>
      <c r="AB327" s="81">
        <v>2182646.54</v>
      </c>
      <c r="AC327" s="82">
        <v>2775171.74</v>
      </c>
      <c r="AD327" s="81">
        <v>517360.56</v>
      </c>
      <c r="AE327" s="81">
        <v>217289.54</v>
      </c>
      <c r="AF327" s="81">
        <v>2208492.7999999998</v>
      </c>
      <c r="AG327" s="82">
        <v>2943142.9</v>
      </c>
      <c r="AH327" s="81">
        <v>651192.10000000009</v>
      </c>
      <c r="AI327" s="81">
        <v>220314.9</v>
      </c>
      <c r="AJ327" s="81">
        <v>2255477.73</v>
      </c>
      <c r="AK327" s="82">
        <v>3126984.73</v>
      </c>
      <c r="AM327" s="74" t="str">
        <f t="shared" si="27"/>
        <v>OFT</v>
      </c>
      <c r="AN327" s="74" t="str">
        <f t="shared" si="28"/>
        <v>POWN</v>
      </c>
      <c r="AO327" s="74" t="str">
        <f t="shared" si="29"/>
        <v>EDN</v>
      </c>
      <c r="AP327" s="82"/>
    </row>
    <row r="328" spans="2:42" x14ac:dyDescent="0.3">
      <c r="B328" s="74" t="s">
        <v>91</v>
      </c>
      <c r="C328" s="74" t="s">
        <v>267</v>
      </c>
      <c r="D328" s="74" t="s">
        <v>268</v>
      </c>
      <c r="E328" s="74" t="s">
        <v>146</v>
      </c>
      <c r="F328" s="74" t="s">
        <v>583</v>
      </c>
      <c r="G328" s="81">
        <v>245050.96394671773</v>
      </c>
      <c r="H328" s="81">
        <v>0</v>
      </c>
      <c r="I328" s="81">
        <v>0</v>
      </c>
      <c r="J328" s="81">
        <v>0</v>
      </c>
      <c r="K328" s="82">
        <f t="shared" ref="K328:K391" si="30">SUM(G328:J328)</f>
        <v>245050.96394671773</v>
      </c>
      <c r="L328" s="81">
        <v>239975.7178861498</v>
      </c>
      <c r="M328" s="81">
        <v>0</v>
      </c>
      <c r="N328" s="81">
        <v>0</v>
      </c>
      <c r="O328" s="81">
        <v>0</v>
      </c>
      <c r="P328" s="82">
        <f t="shared" ref="P328:P391" si="31">SUM(L328:O328)</f>
        <v>239975.7178861498</v>
      </c>
      <c r="Q328" s="81">
        <v>247581.57000000004</v>
      </c>
      <c r="R328" s="81">
        <v>0</v>
      </c>
      <c r="S328" s="81">
        <v>0</v>
      </c>
      <c r="T328" s="81">
        <v>0</v>
      </c>
      <c r="U328" s="82">
        <f t="shared" ref="U328:U391" si="32">SUM(Q328:T328)</f>
        <v>247581.57000000004</v>
      </c>
      <c r="V328" s="81">
        <v>250234.61</v>
      </c>
      <c r="W328" s="81">
        <v>0</v>
      </c>
      <c r="X328" s="81">
        <v>0</v>
      </c>
      <c r="Y328" s="82">
        <v>250234.61</v>
      </c>
      <c r="Z328" s="81">
        <v>255088.09999999998</v>
      </c>
      <c r="AA328" s="81">
        <v>0</v>
      </c>
      <c r="AB328" s="81">
        <v>0</v>
      </c>
      <c r="AC328" s="82">
        <v>255088.09999999998</v>
      </c>
      <c r="AD328" s="81">
        <v>258599.28</v>
      </c>
      <c r="AE328" s="81">
        <v>0</v>
      </c>
      <c r="AF328" s="81">
        <v>0</v>
      </c>
      <c r="AG328" s="82">
        <v>258599.28</v>
      </c>
      <c r="AH328" s="81">
        <v>262231.24</v>
      </c>
      <c r="AI328" s="81">
        <v>0</v>
      </c>
      <c r="AJ328" s="81">
        <v>0</v>
      </c>
      <c r="AK328" s="82">
        <v>262231.24</v>
      </c>
      <c r="AM328" s="74" t="str">
        <f t="shared" ref="AM328:AM391" si="33">IF(F328="GXP","OFT",IF(F328="GIP","INJ",""))</f>
        <v/>
      </c>
      <c r="AN328" s="74" t="str">
        <f t="shared" ref="AN328:AN391" si="34">LEFT(D328,4)</f>
        <v>POWN</v>
      </c>
      <c r="AO328" s="74" t="str">
        <f t="shared" ref="AO328:AO391" si="35">IF(LEN(D328)=4,"All locations",MID(D328,5,20))</f>
        <v>EDN</v>
      </c>
      <c r="AP328" s="82"/>
    </row>
    <row r="329" spans="2:42" x14ac:dyDescent="0.3">
      <c r="B329" s="74" t="s">
        <v>91</v>
      </c>
      <c r="C329" s="74" t="s">
        <v>269</v>
      </c>
      <c r="D329" s="74" t="s">
        <v>270</v>
      </c>
      <c r="E329" s="74" t="s">
        <v>142</v>
      </c>
      <c r="F329" s="74" t="s">
        <v>143</v>
      </c>
      <c r="G329" s="81">
        <v>4959.9914222844418</v>
      </c>
      <c r="H329" s="81">
        <v>281447.08</v>
      </c>
      <c r="I329" s="81">
        <v>228697.22</v>
      </c>
      <c r="J329" s="81">
        <v>0</v>
      </c>
      <c r="K329" s="82">
        <f t="shared" si="30"/>
        <v>515104.29142228444</v>
      </c>
      <c r="L329" s="81">
        <v>6958.7464135174423</v>
      </c>
      <c r="M329" s="81">
        <v>318002.62</v>
      </c>
      <c r="N329" s="81">
        <v>276598.61</v>
      </c>
      <c r="O329" s="81">
        <v>0</v>
      </c>
      <c r="P329" s="82">
        <f t="shared" si="31"/>
        <v>601559.97641351749</v>
      </c>
      <c r="Q329" s="81">
        <v>8905.4200000000037</v>
      </c>
      <c r="R329" s="81">
        <v>406426.04</v>
      </c>
      <c r="S329" s="81">
        <v>356960.77</v>
      </c>
      <c r="T329" s="81">
        <v>0</v>
      </c>
      <c r="U329" s="82">
        <f t="shared" si="32"/>
        <v>772292.23</v>
      </c>
      <c r="V329" s="81">
        <v>27591.9</v>
      </c>
      <c r="W329" s="81">
        <v>429776.04</v>
      </c>
      <c r="X329" s="81">
        <v>439696.32</v>
      </c>
      <c r="Y329" s="82">
        <v>897064.26</v>
      </c>
      <c r="Z329" s="81">
        <v>64001.200000000004</v>
      </c>
      <c r="AA329" s="81">
        <v>392716.57</v>
      </c>
      <c r="AB329" s="81">
        <v>455871.61</v>
      </c>
      <c r="AC329" s="82">
        <v>912589.38</v>
      </c>
      <c r="AD329" s="81">
        <v>98447.689999999988</v>
      </c>
      <c r="AE329" s="81">
        <v>419703.28</v>
      </c>
      <c r="AF329" s="81">
        <v>461269.91</v>
      </c>
      <c r="AG329" s="82">
        <v>979420.88</v>
      </c>
      <c r="AH329" s="81">
        <v>137172.34000000003</v>
      </c>
      <c r="AI329" s="81">
        <v>425546.89</v>
      </c>
      <c r="AJ329" s="81">
        <v>471083.27</v>
      </c>
      <c r="AK329" s="82">
        <v>1033802.5</v>
      </c>
      <c r="AM329" s="74" t="str">
        <f t="shared" si="33"/>
        <v>OFT</v>
      </c>
      <c r="AN329" s="74" t="str">
        <f t="shared" si="34"/>
        <v>POWN</v>
      </c>
      <c r="AO329" s="74" t="str">
        <f t="shared" si="35"/>
        <v>FKN</v>
      </c>
      <c r="AP329" s="82"/>
    </row>
    <row r="330" spans="2:42" x14ac:dyDescent="0.3">
      <c r="B330" s="74" t="s">
        <v>91</v>
      </c>
      <c r="C330" s="74" t="s">
        <v>269</v>
      </c>
      <c r="D330" s="74" t="s">
        <v>270</v>
      </c>
      <c r="E330" s="74" t="s">
        <v>146</v>
      </c>
      <c r="F330" s="74" t="s">
        <v>583</v>
      </c>
      <c r="G330" s="81">
        <v>56528.466903704262</v>
      </c>
      <c r="H330" s="81">
        <v>0</v>
      </c>
      <c r="I330" s="81">
        <v>0</v>
      </c>
      <c r="J330" s="81">
        <v>0</v>
      </c>
      <c r="K330" s="82">
        <f t="shared" si="30"/>
        <v>56528.466903704262</v>
      </c>
      <c r="L330" s="81">
        <v>53732.941743032308</v>
      </c>
      <c r="M330" s="81">
        <v>0</v>
      </c>
      <c r="N330" s="81">
        <v>0</v>
      </c>
      <c r="O330" s="81">
        <v>0</v>
      </c>
      <c r="P330" s="82">
        <f t="shared" si="31"/>
        <v>53732.941743032308</v>
      </c>
      <c r="Q330" s="81">
        <v>55897.15</v>
      </c>
      <c r="R330" s="81">
        <v>0</v>
      </c>
      <c r="S330" s="81">
        <v>0</v>
      </c>
      <c r="T330" s="81">
        <v>0</v>
      </c>
      <c r="U330" s="82">
        <f t="shared" si="32"/>
        <v>55897.15</v>
      </c>
      <c r="V330" s="81">
        <v>57437.43</v>
      </c>
      <c r="W330" s="81">
        <v>0</v>
      </c>
      <c r="X330" s="81">
        <v>0</v>
      </c>
      <c r="Y330" s="82">
        <v>57437.43</v>
      </c>
      <c r="Z330" s="81">
        <v>58309.39</v>
      </c>
      <c r="AA330" s="81">
        <v>0</v>
      </c>
      <c r="AB330" s="81">
        <v>0</v>
      </c>
      <c r="AC330" s="82">
        <v>58309.39</v>
      </c>
      <c r="AD330" s="81">
        <v>59315.95</v>
      </c>
      <c r="AE330" s="81">
        <v>0</v>
      </c>
      <c r="AF330" s="81">
        <v>0</v>
      </c>
      <c r="AG330" s="82">
        <v>59315.95</v>
      </c>
      <c r="AH330" s="81">
        <v>59950.23</v>
      </c>
      <c r="AI330" s="81">
        <v>0</v>
      </c>
      <c r="AJ330" s="81">
        <v>0</v>
      </c>
      <c r="AK330" s="82">
        <v>59950.23</v>
      </c>
      <c r="AM330" s="74" t="str">
        <f t="shared" si="33"/>
        <v/>
      </c>
      <c r="AN330" s="74" t="str">
        <f t="shared" si="34"/>
        <v>POWN</v>
      </c>
      <c r="AO330" s="74" t="str">
        <f t="shared" si="35"/>
        <v>FKN</v>
      </c>
      <c r="AP330" s="82"/>
    </row>
    <row r="331" spans="2:42" x14ac:dyDescent="0.3">
      <c r="B331" s="74" t="s">
        <v>91</v>
      </c>
      <c r="C331" s="74" t="s">
        <v>271</v>
      </c>
      <c r="D331" s="74" t="s">
        <v>272</v>
      </c>
      <c r="E331" s="74" t="s">
        <v>142</v>
      </c>
      <c r="F331" s="74" t="s">
        <v>143</v>
      </c>
      <c r="G331" s="81">
        <v>141908.55657043739</v>
      </c>
      <c r="H331" s="81">
        <v>409578.56</v>
      </c>
      <c r="I331" s="81">
        <v>1653541.09</v>
      </c>
      <c r="J331" s="81">
        <v>0</v>
      </c>
      <c r="K331" s="82">
        <f t="shared" si="30"/>
        <v>2205028.2065704372</v>
      </c>
      <c r="L331" s="81">
        <v>207309.99926193358</v>
      </c>
      <c r="M331" s="81">
        <v>525841.73</v>
      </c>
      <c r="N331" s="81">
        <v>1698222.76</v>
      </c>
      <c r="O331" s="81">
        <v>0</v>
      </c>
      <c r="P331" s="82">
        <f t="shared" si="31"/>
        <v>2431374.4892619336</v>
      </c>
      <c r="Q331" s="81">
        <v>349071.77000000008</v>
      </c>
      <c r="R331" s="81">
        <v>387437.61</v>
      </c>
      <c r="S331" s="81">
        <v>2015080.52</v>
      </c>
      <c r="T331" s="81">
        <v>0</v>
      </c>
      <c r="U331" s="82">
        <f t="shared" si="32"/>
        <v>2751589.9000000004</v>
      </c>
      <c r="V331" s="81">
        <v>427195.98</v>
      </c>
      <c r="W331" s="81">
        <v>409696.69</v>
      </c>
      <c r="X331" s="81">
        <v>2482131.2599999998</v>
      </c>
      <c r="Y331" s="82">
        <v>3319023.9299999997</v>
      </c>
      <c r="Z331" s="81">
        <v>568669.79</v>
      </c>
      <c r="AA331" s="81">
        <v>374368.66</v>
      </c>
      <c r="AB331" s="81">
        <v>2573442.4700000002</v>
      </c>
      <c r="AC331" s="82">
        <v>3516480.92</v>
      </c>
      <c r="AD331" s="81">
        <v>755913.85</v>
      </c>
      <c r="AE331" s="81">
        <v>400094.53</v>
      </c>
      <c r="AF331" s="81">
        <v>2603916.42</v>
      </c>
      <c r="AG331" s="82">
        <v>3759924.8</v>
      </c>
      <c r="AH331" s="81">
        <v>951455.26</v>
      </c>
      <c r="AI331" s="81">
        <v>405665.12</v>
      </c>
      <c r="AJ331" s="81">
        <v>2659313.85</v>
      </c>
      <c r="AK331" s="82">
        <v>4016434.23</v>
      </c>
      <c r="AM331" s="74" t="str">
        <f t="shared" si="33"/>
        <v>OFT</v>
      </c>
      <c r="AN331" s="74" t="str">
        <f t="shared" si="34"/>
        <v>POWN</v>
      </c>
      <c r="AO331" s="74" t="str">
        <f t="shared" si="35"/>
        <v>GOR</v>
      </c>
      <c r="AP331" s="82"/>
    </row>
    <row r="332" spans="2:42" x14ac:dyDescent="0.3">
      <c r="B332" s="74" t="s">
        <v>91</v>
      </c>
      <c r="C332" s="74" t="s">
        <v>271</v>
      </c>
      <c r="D332" s="74" t="s">
        <v>272</v>
      </c>
      <c r="E332" s="74" t="s">
        <v>146</v>
      </c>
      <c r="F332" s="74" t="s">
        <v>583</v>
      </c>
      <c r="G332" s="81">
        <v>488299.58645961439</v>
      </c>
      <c r="H332" s="81">
        <v>0</v>
      </c>
      <c r="I332" s="81">
        <v>0</v>
      </c>
      <c r="J332" s="81">
        <v>0</v>
      </c>
      <c r="K332" s="82">
        <f t="shared" si="30"/>
        <v>488299.58645961439</v>
      </c>
      <c r="L332" s="81">
        <v>467571.53615960747</v>
      </c>
      <c r="M332" s="81">
        <v>0</v>
      </c>
      <c r="N332" s="81">
        <v>0</v>
      </c>
      <c r="O332" s="81">
        <v>0</v>
      </c>
      <c r="P332" s="82">
        <f t="shared" si="31"/>
        <v>467571.53615960747</v>
      </c>
      <c r="Q332" s="81">
        <v>1173478.49</v>
      </c>
      <c r="R332" s="81">
        <v>0</v>
      </c>
      <c r="S332" s="81">
        <v>0</v>
      </c>
      <c r="T332" s="81">
        <v>0</v>
      </c>
      <c r="U332" s="82">
        <f t="shared" si="32"/>
        <v>1173478.49</v>
      </c>
      <c r="V332" s="81">
        <v>1202878.6000000001</v>
      </c>
      <c r="W332" s="81">
        <v>0</v>
      </c>
      <c r="X332" s="81">
        <v>0</v>
      </c>
      <c r="Y332" s="82">
        <v>1202878.6000000001</v>
      </c>
      <c r="Z332" s="81">
        <v>1220938.9499999997</v>
      </c>
      <c r="AA332" s="81">
        <v>0</v>
      </c>
      <c r="AB332" s="81">
        <v>0</v>
      </c>
      <c r="AC332" s="82">
        <v>1220938.9499999997</v>
      </c>
      <c r="AD332" s="81">
        <v>1237380.8999999997</v>
      </c>
      <c r="AE332" s="81">
        <v>0</v>
      </c>
      <c r="AF332" s="81">
        <v>0</v>
      </c>
      <c r="AG332" s="82">
        <v>1237380.8999999997</v>
      </c>
      <c r="AH332" s="81">
        <v>1249356.6000000003</v>
      </c>
      <c r="AI332" s="81">
        <v>0</v>
      </c>
      <c r="AJ332" s="81">
        <v>0</v>
      </c>
      <c r="AK332" s="82">
        <v>1249356.6000000003</v>
      </c>
      <c r="AM332" s="74" t="str">
        <f t="shared" si="33"/>
        <v/>
      </c>
      <c r="AN332" s="74" t="str">
        <f t="shared" si="34"/>
        <v>POWN</v>
      </c>
      <c r="AO332" s="74" t="str">
        <f t="shared" si="35"/>
        <v>GOR</v>
      </c>
      <c r="AP332" s="82"/>
    </row>
    <row r="333" spans="2:42" x14ac:dyDescent="0.3">
      <c r="B333" s="74" t="s">
        <v>91</v>
      </c>
      <c r="C333" s="74" t="s">
        <v>271</v>
      </c>
      <c r="D333" s="74" t="s">
        <v>272</v>
      </c>
      <c r="E333" s="74" t="s">
        <v>144</v>
      </c>
      <c r="F333" s="74" t="s">
        <v>145</v>
      </c>
      <c r="G333" s="81">
        <v>0</v>
      </c>
      <c r="H333" s="81">
        <v>0</v>
      </c>
      <c r="I333" s="81">
        <v>0</v>
      </c>
      <c r="J333" s="81">
        <v>0</v>
      </c>
      <c r="K333" s="82">
        <f t="shared" si="30"/>
        <v>0</v>
      </c>
      <c r="L333" s="81">
        <v>0</v>
      </c>
      <c r="M333" s="81">
        <v>0</v>
      </c>
      <c r="N333" s="81">
        <v>0</v>
      </c>
      <c r="O333" s="81">
        <v>0</v>
      </c>
      <c r="P333" s="82">
        <f t="shared" si="31"/>
        <v>0</v>
      </c>
      <c r="Q333" s="81">
        <v>33025.469999999994</v>
      </c>
      <c r="R333" s="81">
        <v>266470.34000000003</v>
      </c>
      <c r="S333" s="81">
        <v>0</v>
      </c>
      <c r="T333" s="81">
        <v>0</v>
      </c>
      <c r="U333" s="82">
        <f t="shared" si="32"/>
        <v>299495.81</v>
      </c>
      <c r="V333" s="81">
        <v>40531.920000000006</v>
      </c>
      <c r="W333" s="81">
        <v>281779.59999999998</v>
      </c>
      <c r="X333" s="81">
        <v>0</v>
      </c>
      <c r="Y333" s="82">
        <v>322311.51999999996</v>
      </c>
      <c r="Z333" s="81">
        <v>53769.069999999992</v>
      </c>
      <c r="AA333" s="81">
        <v>257481.83</v>
      </c>
      <c r="AB333" s="81">
        <v>0</v>
      </c>
      <c r="AC333" s="82">
        <v>311250.89999999997</v>
      </c>
      <c r="AD333" s="81">
        <v>70989.539999999994</v>
      </c>
      <c r="AE333" s="81">
        <v>275175.46999999997</v>
      </c>
      <c r="AF333" s="81">
        <v>0</v>
      </c>
      <c r="AG333" s="82">
        <v>346165.00999999995</v>
      </c>
      <c r="AH333" s="81">
        <v>89346.590000000026</v>
      </c>
      <c r="AI333" s="81">
        <v>279006.78999999998</v>
      </c>
      <c r="AJ333" s="81">
        <v>0</v>
      </c>
      <c r="AK333" s="82">
        <v>368353.38</v>
      </c>
      <c r="AM333" s="74" t="str">
        <f t="shared" si="33"/>
        <v>INJ</v>
      </c>
      <c r="AN333" s="74" t="str">
        <f t="shared" si="34"/>
        <v>POWN</v>
      </c>
      <c r="AO333" s="74" t="str">
        <f t="shared" si="35"/>
        <v>GOR</v>
      </c>
      <c r="AP333" s="82"/>
    </row>
    <row r="334" spans="2:42" x14ac:dyDescent="0.3">
      <c r="B334" s="74" t="s">
        <v>91</v>
      </c>
      <c r="C334" s="74" t="s">
        <v>273</v>
      </c>
      <c r="D334" s="74" t="s">
        <v>274</v>
      </c>
      <c r="E334" s="74" t="s">
        <v>142</v>
      </c>
      <c r="F334" s="74" t="s">
        <v>143</v>
      </c>
      <c r="G334" s="81">
        <v>5775.7975621461082</v>
      </c>
      <c r="H334" s="81">
        <v>71392.67</v>
      </c>
      <c r="I334" s="81">
        <v>337027.48</v>
      </c>
      <c r="J334" s="81">
        <v>0</v>
      </c>
      <c r="K334" s="82">
        <f t="shared" si="30"/>
        <v>414195.94756214612</v>
      </c>
      <c r="L334" s="81">
        <v>8069.5562872263454</v>
      </c>
      <c r="M334" s="81">
        <v>69025.740000000005</v>
      </c>
      <c r="N334" s="81">
        <v>330682.14</v>
      </c>
      <c r="O334" s="81">
        <v>0</v>
      </c>
      <c r="P334" s="82">
        <f t="shared" si="31"/>
        <v>407777.43628722639</v>
      </c>
      <c r="Q334" s="81">
        <v>12138.87</v>
      </c>
      <c r="R334" s="81">
        <v>80255.320000000007</v>
      </c>
      <c r="S334" s="81">
        <v>383436.19</v>
      </c>
      <c r="T334" s="81">
        <v>0</v>
      </c>
      <c r="U334" s="82">
        <f t="shared" si="32"/>
        <v>475830.38</v>
      </c>
      <c r="V334" s="81">
        <v>15565.070000000002</v>
      </c>
      <c r="W334" s="81">
        <v>84866.15</v>
      </c>
      <c r="X334" s="81">
        <v>472308.15</v>
      </c>
      <c r="Y334" s="82">
        <v>572739.37</v>
      </c>
      <c r="Z334" s="81">
        <v>22685.329999999998</v>
      </c>
      <c r="AA334" s="81">
        <v>77548.17</v>
      </c>
      <c r="AB334" s="81">
        <v>489683.15</v>
      </c>
      <c r="AC334" s="82">
        <v>589916.65</v>
      </c>
      <c r="AD334" s="81">
        <v>32009.440000000002</v>
      </c>
      <c r="AE334" s="81">
        <v>82877.119999999995</v>
      </c>
      <c r="AF334" s="81">
        <v>495481.83</v>
      </c>
      <c r="AG334" s="82">
        <v>610368.39</v>
      </c>
      <c r="AH334" s="81">
        <v>39345.649999999994</v>
      </c>
      <c r="AI334" s="81">
        <v>84031.039999999994</v>
      </c>
      <c r="AJ334" s="81">
        <v>506023.04</v>
      </c>
      <c r="AK334" s="82">
        <v>629399.73</v>
      </c>
      <c r="AM334" s="74" t="str">
        <f t="shared" si="33"/>
        <v>OFT</v>
      </c>
      <c r="AN334" s="74" t="str">
        <f t="shared" si="34"/>
        <v>POWN</v>
      </c>
      <c r="AO334" s="74" t="str">
        <f t="shared" si="35"/>
        <v>HWB</v>
      </c>
      <c r="AP334" s="82"/>
    </row>
    <row r="335" spans="2:42" x14ac:dyDescent="0.3">
      <c r="B335" s="74" t="s">
        <v>91</v>
      </c>
      <c r="C335" s="74" t="s">
        <v>273</v>
      </c>
      <c r="D335" s="74" t="s">
        <v>274</v>
      </c>
      <c r="E335" s="74" t="s">
        <v>146</v>
      </c>
      <c r="F335" s="74" t="s">
        <v>583</v>
      </c>
      <c r="G335" s="81">
        <v>73493.451075017409</v>
      </c>
      <c r="H335" s="81">
        <v>0</v>
      </c>
      <c r="I335" s="81">
        <v>0</v>
      </c>
      <c r="J335" s="81">
        <v>0</v>
      </c>
      <c r="K335" s="82">
        <f t="shared" si="30"/>
        <v>73493.451075017409</v>
      </c>
      <c r="L335" s="81">
        <v>68407.899391829356</v>
      </c>
      <c r="M335" s="81">
        <v>0</v>
      </c>
      <c r="N335" s="81">
        <v>0</v>
      </c>
      <c r="O335" s="81">
        <v>0</v>
      </c>
      <c r="P335" s="82">
        <f t="shared" si="31"/>
        <v>68407.899391829356</v>
      </c>
      <c r="Q335" s="81">
        <v>71040.53</v>
      </c>
      <c r="R335" s="81">
        <v>0</v>
      </c>
      <c r="S335" s="81">
        <v>0</v>
      </c>
      <c r="T335" s="81">
        <v>0</v>
      </c>
      <c r="U335" s="82">
        <f t="shared" si="32"/>
        <v>71040.53</v>
      </c>
      <c r="V335" s="81">
        <v>72897.01999999999</v>
      </c>
      <c r="W335" s="81">
        <v>0</v>
      </c>
      <c r="X335" s="81">
        <v>0</v>
      </c>
      <c r="Y335" s="82">
        <v>72897.01999999999</v>
      </c>
      <c r="Z335" s="81">
        <v>73850.739999999991</v>
      </c>
      <c r="AA335" s="81">
        <v>0</v>
      </c>
      <c r="AB335" s="81">
        <v>0</v>
      </c>
      <c r="AC335" s="82">
        <v>73850.739999999991</v>
      </c>
      <c r="AD335" s="81">
        <v>75023.579999999987</v>
      </c>
      <c r="AE335" s="81">
        <v>0</v>
      </c>
      <c r="AF335" s="81">
        <v>0</v>
      </c>
      <c r="AG335" s="82">
        <v>75023.579999999987</v>
      </c>
      <c r="AH335" s="81">
        <v>75686.17</v>
      </c>
      <c r="AI335" s="81">
        <v>0</v>
      </c>
      <c r="AJ335" s="81">
        <v>0</v>
      </c>
      <c r="AK335" s="82">
        <v>75686.17</v>
      </c>
      <c r="AM335" s="74" t="str">
        <f t="shared" si="33"/>
        <v/>
      </c>
      <c r="AN335" s="74" t="str">
        <f t="shared" si="34"/>
        <v>POWN</v>
      </c>
      <c r="AO335" s="74" t="str">
        <f t="shared" si="35"/>
        <v>HWB</v>
      </c>
      <c r="AP335" s="82"/>
    </row>
    <row r="336" spans="2:42" x14ac:dyDescent="0.3">
      <c r="B336" s="74" t="s">
        <v>91</v>
      </c>
      <c r="C336" s="74" t="s">
        <v>273</v>
      </c>
      <c r="D336" s="74" t="s">
        <v>274</v>
      </c>
      <c r="E336" s="74" t="s">
        <v>144</v>
      </c>
      <c r="F336" s="74" t="s">
        <v>145</v>
      </c>
      <c r="G336" s="81">
        <v>0</v>
      </c>
      <c r="H336" s="81">
        <v>0</v>
      </c>
      <c r="I336" s="81">
        <v>0</v>
      </c>
      <c r="J336" s="81">
        <v>0</v>
      </c>
      <c r="K336" s="82">
        <f t="shared" si="30"/>
        <v>0</v>
      </c>
      <c r="L336" s="81">
        <v>0</v>
      </c>
      <c r="M336" s="81">
        <v>577.02</v>
      </c>
      <c r="N336" s="81">
        <v>0</v>
      </c>
      <c r="O336" s="81">
        <v>0</v>
      </c>
      <c r="P336" s="82">
        <f t="shared" si="31"/>
        <v>577.02</v>
      </c>
      <c r="Q336" s="81">
        <v>0</v>
      </c>
      <c r="R336" s="81">
        <v>0</v>
      </c>
      <c r="S336" s="81">
        <v>0</v>
      </c>
      <c r="T336" s="81">
        <v>0</v>
      </c>
      <c r="U336" s="82">
        <f t="shared" si="32"/>
        <v>0</v>
      </c>
      <c r="V336" s="81">
        <v>0</v>
      </c>
      <c r="W336" s="81">
        <v>0</v>
      </c>
      <c r="X336" s="81">
        <v>0</v>
      </c>
      <c r="Y336" s="82">
        <v>0</v>
      </c>
      <c r="Z336" s="81">
        <v>0</v>
      </c>
      <c r="AA336" s="81">
        <v>0</v>
      </c>
      <c r="AB336" s="81">
        <v>0</v>
      </c>
      <c r="AC336" s="82">
        <v>0</v>
      </c>
      <c r="AD336" s="81">
        <v>0</v>
      </c>
      <c r="AE336" s="81">
        <v>0</v>
      </c>
      <c r="AF336" s="81">
        <v>0</v>
      </c>
      <c r="AG336" s="82">
        <v>0</v>
      </c>
      <c r="AH336" s="81">
        <v>0</v>
      </c>
      <c r="AI336" s="81">
        <v>0</v>
      </c>
      <c r="AJ336" s="81">
        <v>0</v>
      </c>
      <c r="AK336" s="82">
        <v>0</v>
      </c>
      <c r="AM336" s="74" t="str">
        <f t="shared" si="33"/>
        <v>INJ</v>
      </c>
      <c r="AN336" s="74" t="str">
        <f t="shared" si="34"/>
        <v>POWN</v>
      </c>
      <c r="AO336" s="74" t="str">
        <f t="shared" si="35"/>
        <v>HWB</v>
      </c>
      <c r="AP336" s="82"/>
    </row>
    <row r="337" spans="2:42" x14ac:dyDescent="0.3">
      <c r="B337" s="74" t="s">
        <v>91</v>
      </c>
      <c r="C337" s="74" t="s">
        <v>275</v>
      </c>
      <c r="D337" s="74" t="s">
        <v>276</v>
      </c>
      <c r="E337" s="74" t="s">
        <v>142</v>
      </c>
      <c r="F337" s="74" t="s">
        <v>143</v>
      </c>
      <c r="G337" s="81">
        <v>78661.353652254315</v>
      </c>
      <c r="H337" s="81">
        <v>435561.03</v>
      </c>
      <c r="I337" s="81">
        <v>4560403.1500000004</v>
      </c>
      <c r="J337" s="81">
        <v>0</v>
      </c>
      <c r="K337" s="82">
        <f t="shared" si="30"/>
        <v>5074625.5336522544</v>
      </c>
      <c r="L337" s="81">
        <v>109900.36510946247</v>
      </c>
      <c r="M337" s="81">
        <v>451643.23</v>
      </c>
      <c r="N337" s="81">
        <v>4671271.53</v>
      </c>
      <c r="O337" s="81">
        <v>0</v>
      </c>
      <c r="P337" s="82">
        <f t="shared" si="31"/>
        <v>5232815.125109463</v>
      </c>
      <c r="Q337" s="81">
        <v>165320.62000000002</v>
      </c>
      <c r="R337" s="81">
        <v>541694.69999999995</v>
      </c>
      <c r="S337" s="81">
        <v>5512764.1900000004</v>
      </c>
      <c r="T337" s="81">
        <v>0</v>
      </c>
      <c r="U337" s="82">
        <f t="shared" si="32"/>
        <v>6219779.5100000007</v>
      </c>
      <c r="V337" s="81">
        <v>211982.68999999994</v>
      </c>
      <c r="W337" s="81">
        <v>572816.16</v>
      </c>
      <c r="X337" s="81">
        <v>6790500.0300000003</v>
      </c>
      <c r="Y337" s="82">
        <v>7575298.8799999999</v>
      </c>
      <c r="Z337" s="81">
        <v>308954.69</v>
      </c>
      <c r="AA337" s="81">
        <v>523422.38</v>
      </c>
      <c r="AB337" s="81">
        <v>7040305.0199999996</v>
      </c>
      <c r="AC337" s="82">
        <v>7872682.0899999999</v>
      </c>
      <c r="AD337" s="81">
        <v>435940.90000000008</v>
      </c>
      <c r="AE337" s="81">
        <v>559390.93000000005</v>
      </c>
      <c r="AF337" s="81">
        <v>7123674.2400000002</v>
      </c>
      <c r="AG337" s="82">
        <v>8119006.0700000003</v>
      </c>
      <c r="AH337" s="81">
        <v>535853.89000000025</v>
      </c>
      <c r="AI337" s="81">
        <v>567179.43999999994</v>
      </c>
      <c r="AJ337" s="81">
        <v>7275227.9800000004</v>
      </c>
      <c r="AK337" s="82">
        <v>8378261.3100000005</v>
      </c>
      <c r="AM337" s="74" t="str">
        <f t="shared" si="33"/>
        <v>OFT</v>
      </c>
      <c r="AN337" s="74" t="str">
        <f t="shared" si="34"/>
        <v>POWN</v>
      </c>
      <c r="AO337" s="74" t="str">
        <f t="shared" si="35"/>
        <v>INV</v>
      </c>
      <c r="AP337" s="82"/>
    </row>
    <row r="338" spans="2:42" x14ac:dyDescent="0.3">
      <c r="B338" s="74" t="s">
        <v>91</v>
      </c>
      <c r="C338" s="74" t="s">
        <v>275</v>
      </c>
      <c r="D338" s="74" t="s">
        <v>276</v>
      </c>
      <c r="E338" s="74" t="s">
        <v>146</v>
      </c>
      <c r="F338" s="74" t="s">
        <v>583</v>
      </c>
      <c r="G338" s="81">
        <v>993669.43639189994</v>
      </c>
      <c r="H338" s="81">
        <v>0</v>
      </c>
      <c r="I338" s="81">
        <v>0</v>
      </c>
      <c r="J338" s="81">
        <v>0</v>
      </c>
      <c r="K338" s="82">
        <f t="shared" si="30"/>
        <v>993669.43639189994</v>
      </c>
      <c r="L338" s="81">
        <v>928077.88153401203</v>
      </c>
      <c r="M338" s="81">
        <v>0</v>
      </c>
      <c r="N338" s="81">
        <v>0</v>
      </c>
      <c r="O338" s="81">
        <v>0</v>
      </c>
      <c r="P338" s="82">
        <f t="shared" si="31"/>
        <v>928077.88153401203</v>
      </c>
      <c r="Q338" s="81">
        <v>964185.17999999993</v>
      </c>
      <c r="R338" s="81">
        <v>0</v>
      </c>
      <c r="S338" s="81">
        <v>0</v>
      </c>
      <c r="T338" s="81">
        <v>0</v>
      </c>
      <c r="U338" s="82">
        <f t="shared" si="32"/>
        <v>964185.17999999993</v>
      </c>
      <c r="V338" s="81">
        <v>988569.03999999992</v>
      </c>
      <c r="W338" s="81">
        <v>0</v>
      </c>
      <c r="X338" s="81">
        <v>0</v>
      </c>
      <c r="Y338" s="82">
        <v>988569.03999999992</v>
      </c>
      <c r="Z338" s="81">
        <v>1002188.86</v>
      </c>
      <c r="AA338" s="81">
        <v>0</v>
      </c>
      <c r="AB338" s="81">
        <v>0</v>
      </c>
      <c r="AC338" s="82">
        <v>1002188.86</v>
      </c>
      <c r="AD338" s="81">
        <v>1018389.45</v>
      </c>
      <c r="AE338" s="81">
        <v>0</v>
      </c>
      <c r="AF338" s="81">
        <v>0</v>
      </c>
      <c r="AG338" s="82">
        <v>1018389.45</v>
      </c>
      <c r="AH338" s="81">
        <v>1027965.9200000002</v>
      </c>
      <c r="AI338" s="81">
        <v>0</v>
      </c>
      <c r="AJ338" s="81">
        <v>0</v>
      </c>
      <c r="AK338" s="82">
        <v>1027965.9200000002</v>
      </c>
      <c r="AM338" s="74" t="str">
        <f t="shared" si="33"/>
        <v/>
      </c>
      <c r="AN338" s="74" t="str">
        <f t="shared" si="34"/>
        <v>POWN</v>
      </c>
      <c r="AO338" s="74" t="str">
        <f t="shared" si="35"/>
        <v>INV</v>
      </c>
      <c r="AP338" s="82"/>
    </row>
    <row r="339" spans="2:42" x14ac:dyDescent="0.3">
      <c r="B339" s="74" t="s">
        <v>91</v>
      </c>
      <c r="C339" s="74" t="s">
        <v>277</v>
      </c>
      <c r="D339" s="74" t="s">
        <v>278</v>
      </c>
      <c r="E339" s="74" t="s">
        <v>142</v>
      </c>
      <c r="F339" s="74" t="s">
        <v>143</v>
      </c>
      <c r="G339" s="81">
        <v>22181.037828215118</v>
      </c>
      <c r="H339" s="81">
        <v>406889.72</v>
      </c>
      <c r="I339" s="81">
        <v>2845173.98</v>
      </c>
      <c r="J339" s="81">
        <v>0</v>
      </c>
      <c r="K339" s="82">
        <f t="shared" si="30"/>
        <v>3274244.7378282151</v>
      </c>
      <c r="L339" s="81">
        <v>30989.856120536471</v>
      </c>
      <c r="M339" s="81">
        <v>418295.03</v>
      </c>
      <c r="N339" s="81">
        <v>2918965.24</v>
      </c>
      <c r="O339" s="81">
        <v>0</v>
      </c>
      <c r="P339" s="82">
        <f t="shared" si="31"/>
        <v>3368250.1261205366</v>
      </c>
      <c r="Q339" s="81">
        <v>46617.33</v>
      </c>
      <c r="R339" s="81">
        <v>514229.62</v>
      </c>
      <c r="S339" s="81">
        <v>3331820.55</v>
      </c>
      <c r="T339" s="81">
        <v>0</v>
      </c>
      <c r="U339" s="82">
        <f t="shared" si="32"/>
        <v>3892667.5</v>
      </c>
      <c r="V339" s="81">
        <v>59775.19</v>
      </c>
      <c r="W339" s="81">
        <v>543773.16</v>
      </c>
      <c r="X339" s="81">
        <v>4104062.27</v>
      </c>
      <c r="Y339" s="82">
        <v>4707610.62</v>
      </c>
      <c r="Z339" s="81">
        <v>87119.48</v>
      </c>
      <c r="AA339" s="81">
        <v>496883.75</v>
      </c>
      <c r="AB339" s="81">
        <v>4255040.1500000004</v>
      </c>
      <c r="AC339" s="82">
        <v>4839043.3800000008</v>
      </c>
      <c r="AD339" s="81">
        <v>122927.21</v>
      </c>
      <c r="AE339" s="81">
        <v>531028.62</v>
      </c>
      <c r="AF339" s="81">
        <v>4305427.08</v>
      </c>
      <c r="AG339" s="82">
        <v>4959382.91</v>
      </c>
      <c r="AH339" s="81">
        <v>151100.80000000002</v>
      </c>
      <c r="AI339" s="81">
        <v>538422.23</v>
      </c>
      <c r="AJ339" s="81">
        <v>4397023.57</v>
      </c>
      <c r="AK339" s="82">
        <v>5086546.6000000006</v>
      </c>
      <c r="AM339" s="74" t="str">
        <f t="shared" si="33"/>
        <v>OFT</v>
      </c>
      <c r="AN339" s="74" t="str">
        <f t="shared" si="34"/>
        <v>POWN</v>
      </c>
      <c r="AO339" s="74" t="str">
        <f t="shared" si="35"/>
        <v>NMA</v>
      </c>
      <c r="AP339" s="82"/>
    </row>
    <row r="340" spans="2:42" x14ac:dyDescent="0.3">
      <c r="B340" s="74" t="s">
        <v>91</v>
      </c>
      <c r="C340" s="74" t="s">
        <v>277</v>
      </c>
      <c r="D340" s="74" t="s">
        <v>278</v>
      </c>
      <c r="E340" s="74" t="s">
        <v>146</v>
      </c>
      <c r="F340" s="74" t="s">
        <v>583</v>
      </c>
      <c r="G340" s="81">
        <v>155123.10428338236</v>
      </c>
      <c r="H340" s="81">
        <v>0</v>
      </c>
      <c r="I340" s="81">
        <v>0</v>
      </c>
      <c r="J340" s="81">
        <v>0</v>
      </c>
      <c r="K340" s="82">
        <f t="shared" si="30"/>
        <v>155123.10428338236</v>
      </c>
      <c r="L340" s="81">
        <v>146291.05489674045</v>
      </c>
      <c r="M340" s="81">
        <v>0</v>
      </c>
      <c r="N340" s="81">
        <v>0</v>
      </c>
      <c r="O340" s="81">
        <v>0</v>
      </c>
      <c r="P340" s="82">
        <f t="shared" si="31"/>
        <v>146291.05489674045</v>
      </c>
      <c r="Q340" s="81">
        <v>152286.91999999998</v>
      </c>
      <c r="R340" s="81">
        <v>0</v>
      </c>
      <c r="S340" s="81">
        <v>0</v>
      </c>
      <c r="T340" s="81">
        <v>0</v>
      </c>
      <c r="U340" s="82">
        <f t="shared" si="32"/>
        <v>152286.91999999998</v>
      </c>
      <c r="V340" s="81">
        <v>155810.49</v>
      </c>
      <c r="W340" s="81">
        <v>0</v>
      </c>
      <c r="X340" s="81">
        <v>0</v>
      </c>
      <c r="Y340" s="82">
        <v>155810.49</v>
      </c>
      <c r="Z340" s="81">
        <v>158305.75</v>
      </c>
      <c r="AA340" s="81">
        <v>0</v>
      </c>
      <c r="AB340" s="81">
        <v>0</v>
      </c>
      <c r="AC340" s="82">
        <v>158305.75</v>
      </c>
      <c r="AD340" s="81">
        <v>161071.12</v>
      </c>
      <c r="AE340" s="81">
        <v>0</v>
      </c>
      <c r="AF340" s="81">
        <v>0</v>
      </c>
      <c r="AG340" s="82">
        <v>161071.12</v>
      </c>
      <c r="AH340" s="81">
        <v>162877.06</v>
      </c>
      <c r="AI340" s="81">
        <v>0</v>
      </c>
      <c r="AJ340" s="81">
        <v>0</v>
      </c>
      <c r="AK340" s="82">
        <v>162877.06</v>
      </c>
      <c r="AM340" s="74" t="str">
        <f t="shared" si="33"/>
        <v/>
      </c>
      <c r="AN340" s="74" t="str">
        <f t="shared" si="34"/>
        <v>POWN</v>
      </c>
      <c r="AO340" s="74" t="str">
        <f t="shared" si="35"/>
        <v>NMA</v>
      </c>
      <c r="AP340" s="82"/>
    </row>
    <row r="341" spans="2:42" x14ac:dyDescent="0.3">
      <c r="B341" s="74" t="s">
        <v>91</v>
      </c>
      <c r="C341" s="74" t="s">
        <v>277</v>
      </c>
      <c r="D341" s="74" t="s">
        <v>278</v>
      </c>
      <c r="E341" s="74" t="s">
        <v>144</v>
      </c>
      <c r="F341" s="74" t="s">
        <v>145</v>
      </c>
      <c r="G341" s="81">
        <v>8325.1921100981272</v>
      </c>
      <c r="H341" s="81">
        <v>175890.18</v>
      </c>
      <c r="I341" s="81">
        <v>0</v>
      </c>
      <c r="J341" s="81">
        <v>0</v>
      </c>
      <c r="K341" s="82">
        <f t="shared" si="30"/>
        <v>184215.37211009813</v>
      </c>
      <c r="L341" s="81">
        <v>11467.731868083618</v>
      </c>
      <c r="M341" s="81">
        <v>182775.79</v>
      </c>
      <c r="N341" s="81">
        <v>0</v>
      </c>
      <c r="O341" s="81">
        <v>0</v>
      </c>
      <c r="P341" s="82">
        <f t="shared" si="31"/>
        <v>194243.52186808363</v>
      </c>
      <c r="Q341" s="81">
        <v>16547.3</v>
      </c>
      <c r="R341" s="81">
        <v>231361.64</v>
      </c>
      <c r="S341" s="81">
        <v>0</v>
      </c>
      <c r="T341" s="81">
        <v>0</v>
      </c>
      <c r="U341" s="82">
        <f t="shared" si="32"/>
        <v>247908.94</v>
      </c>
      <c r="V341" s="81">
        <v>21782.41</v>
      </c>
      <c r="W341" s="81">
        <v>244653.84</v>
      </c>
      <c r="X341" s="81">
        <v>0</v>
      </c>
      <c r="Y341" s="82">
        <v>266436.25</v>
      </c>
      <c r="Z341" s="81">
        <v>30654.93</v>
      </c>
      <c r="AA341" s="81">
        <v>223557.4</v>
      </c>
      <c r="AB341" s="81">
        <v>0</v>
      </c>
      <c r="AC341" s="82">
        <v>254212.33</v>
      </c>
      <c r="AD341" s="81">
        <v>40723.37999999999</v>
      </c>
      <c r="AE341" s="81">
        <v>238919.83</v>
      </c>
      <c r="AF341" s="81">
        <v>0</v>
      </c>
      <c r="AG341" s="82">
        <v>279643.20999999996</v>
      </c>
      <c r="AH341" s="81">
        <v>49979.200000000004</v>
      </c>
      <c r="AI341" s="81">
        <v>242246.35</v>
      </c>
      <c r="AJ341" s="81">
        <v>0</v>
      </c>
      <c r="AK341" s="82">
        <v>292225.55</v>
      </c>
      <c r="AM341" s="74" t="str">
        <f t="shared" si="33"/>
        <v>INJ</v>
      </c>
      <c r="AN341" s="74" t="str">
        <f t="shared" si="34"/>
        <v>POWN</v>
      </c>
      <c r="AO341" s="74" t="str">
        <f t="shared" si="35"/>
        <v>NMA</v>
      </c>
      <c r="AP341" s="82"/>
    </row>
    <row r="342" spans="2:42" x14ac:dyDescent="0.3">
      <c r="B342" s="74" t="s">
        <v>91</v>
      </c>
      <c r="C342" s="74" t="s">
        <v>279</v>
      </c>
      <c r="D342" s="74" t="s">
        <v>280</v>
      </c>
      <c r="E342" s="74" t="s">
        <v>142</v>
      </c>
      <c r="F342" s="74" t="s">
        <v>143</v>
      </c>
      <c r="G342" s="81">
        <v>26941.936131075679</v>
      </c>
      <c r="H342" s="81">
        <v>588011.93999999994</v>
      </c>
      <c r="I342" s="81">
        <v>2302018.08</v>
      </c>
      <c r="J342" s="81">
        <v>0</v>
      </c>
      <c r="K342" s="82">
        <f t="shared" si="30"/>
        <v>2916971.9561310755</v>
      </c>
      <c r="L342" s="81">
        <v>37753.15470782687</v>
      </c>
      <c r="M342" s="81">
        <v>639064.46</v>
      </c>
      <c r="N342" s="81">
        <v>2342589.36</v>
      </c>
      <c r="O342" s="81">
        <v>0</v>
      </c>
      <c r="P342" s="82">
        <f t="shared" si="31"/>
        <v>3019406.974707827</v>
      </c>
      <c r="Q342" s="81">
        <v>48123.169999999984</v>
      </c>
      <c r="R342" s="81">
        <v>771418.62</v>
      </c>
      <c r="S342" s="81">
        <v>2678379.04</v>
      </c>
      <c r="T342" s="81">
        <v>0</v>
      </c>
      <c r="U342" s="82">
        <f t="shared" si="32"/>
        <v>3497920.83</v>
      </c>
      <c r="V342" s="81">
        <v>62921.57</v>
      </c>
      <c r="W342" s="81">
        <v>815738.19</v>
      </c>
      <c r="X342" s="81">
        <v>3299167.59</v>
      </c>
      <c r="Y342" s="82">
        <v>4177827.3499999996</v>
      </c>
      <c r="Z342" s="81">
        <v>95106.8</v>
      </c>
      <c r="AA342" s="81">
        <v>745397.31</v>
      </c>
      <c r="AB342" s="81">
        <v>3420535.46</v>
      </c>
      <c r="AC342" s="82">
        <v>4261039.57</v>
      </c>
      <c r="AD342" s="81">
        <v>126268.64999999998</v>
      </c>
      <c r="AE342" s="81">
        <v>796619.54</v>
      </c>
      <c r="AF342" s="81">
        <v>3461040.44</v>
      </c>
      <c r="AG342" s="82">
        <v>4383928.63</v>
      </c>
      <c r="AH342" s="81">
        <v>159754.65</v>
      </c>
      <c r="AI342" s="81">
        <v>807711.02</v>
      </c>
      <c r="AJ342" s="81">
        <v>3534672.89</v>
      </c>
      <c r="AK342" s="82">
        <v>4502138.5600000005</v>
      </c>
      <c r="AM342" s="74" t="str">
        <f t="shared" si="33"/>
        <v>OFT</v>
      </c>
      <c r="AN342" s="74" t="str">
        <f t="shared" si="34"/>
        <v>POWN</v>
      </c>
      <c r="AO342" s="74" t="str">
        <f t="shared" si="35"/>
        <v>NSY</v>
      </c>
      <c r="AP342" s="82"/>
    </row>
    <row r="343" spans="2:42" x14ac:dyDescent="0.3">
      <c r="B343" s="74" t="s">
        <v>91</v>
      </c>
      <c r="C343" s="74" t="s">
        <v>279</v>
      </c>
      <c r="D343" s="74" t="s">
        <v>280</v>
      </c>
      <c r="E343" s="74" t="s">
        <v>146</v>
      </c>
      <c r="F343" s="74" t="s">
        <v>583</v>
      </c>
      <c r="G343" s="81">
        <v>379252.81445711059</v>
      </c>
      <c r="H343" s="81">
        <v>0</v>
      </c>
      <c r="I343" s="81">
        <v>0</v>
      </c>
      <c r="J343" s="81">
        <v>0</v>
      </c>
      <c r="K343" s="82">
        <f t="shared" si="30"/>
        <v>379252.81445711059</v>
      </c>
      <c r="L343" s="81">
        <v>364664.83744237875</v>
      </c>
      <c r="M343" s="81">
        <v>0</v>
      </c>
      <c r="N343" s="81">
        <v>0</v>
      </c>
      <c r="O343" s="81">
        <v>0</v>
      </c>
      <c r="P343" s="82">
        <f t="shared" si="31"/>
        <v>364664.83744237875</v>
      </c>
      <c r="Q343" s="81">
        <v>379418.34</v>
      </c>
      <c r="R343" s="81">
        <v>0</v>
      </c>
      <c r="S343" s="81">
        <v>0</v>
      </c>
      <c r="T343" s="81">
        <v>0</v>
      </c>
      <c r="U343" s="82">
        <f t="shared" si="32"/>
        <v>379418.34</v>
      </c>
      <c r="V343" s="81">
        <v>388801.31000000006</v>
      </c>
      <c r="W343" s="81">
        <v>0</v>
      </c>
      <c r="X343" s="81">
        <v>0</v>
      </c>
      <c r="Y343" s="82">
        <v>388801.31000000006</v>
      </c>
      <c r="Z343" s="81">
        <v>395307.14</v>
      </c>
      <c r="AA343" s="81">
        <v>0</v>
      </c>
      <c r="AB343" s="81">
        <v>0</v>
      </c>
      <c r="AC343" s="82">
        <v>395307.14</v>
      </c>
      <c r="AD343" s="81">
        <v>402382.57999999996</v>
      </c>
      <c r="AE343" s="81">
        <v>0</v>
      </c>
      <c r="AF343" s="81">
        <v>0</v>
      </c>
      <c r="AG343" s="82">
        <v>402382.57999999996</v>
      </c>
      <c r="AH343" s="81">
        <v>407044.03999999992</v>
      </c>
      <c r="AI343" s="81">
        <v>0</v>
      </c>
      <c r="AJ343" s="81">
        <v>0</v>
      </c>
      <c r="AK343" s="82">
        <v>407044.03999999992</v>
      </c>
      <c r="AM343" s="74" t="str">
        <f t="shared" si="33"/>
        <v/>
      </c>
      <c r="AN343" s="74" t="str">
        <f t="shared" si="34"/>
        <v>POWN</v>
      </c>
      <c r="AO343" s="74" t="str">
        <f t="shared" si="35"/>
        <v>NSY</v>
      </c>
      <c r="AP343" s="82"/>
    </row>
    <row r="344" spans="2:42" x14ac:dyDescent="0.3">
      <c r="B344" s="74" t="s">
        <v>91</v>
      </c>
      <c r="C344" s="74" t="s">
        <v>279</v>
      </c>
      <c r="D344" s="74" t="s">
        <v>280</v>
      </c>
      <c r="E344" s="74" t="s">
        <v>144</v>
      </c>
      <c r="F344" s="74" t="s">
        <v>145</v>
      </c>
      <c r="G344" s="81">
        <v>69.200058523699425</v>
      </c>
      <c r="H344" s="81">
        <v>92872.19</v>
      </c>
      <c r="I344" s="81">
        <v>0</v>
      </c>
      <c r="J344" s="81">
        <v>0</v>
      </c>
      <c r="K344" s="82">
        <f t="shared" si="30"/>
        <v>92941.390058523699</v>
      </c>
      <c r="L344" s="81">
        <v>94.29383001636468</v>
      </c>
      <c r="M344" s="81">
        <v>67780.47</v>
      </c>
      <c r="N344" s="81">
        <v>0</v>
      </c>
      <c r="O344" s="81">
        <v>0</v>
      </c>
      <c r="P344" s="82">
        <f t="shared" si="31"/>
        <v>67874.763830016367</v>
      </c>
      <c r="Q344" s="81">
        <v>131.44999999999999</v>
      </c>
      <c r="R344" s="81">
        <v>107087.05</v>
      </c>
      <c r="S344" s="81">
        <v>0</v>
      </c>
      <c r="T344" s="81">
        <v>0</v>
      </c>
      <c r="U344" s="82">
        <f t="shared" si="32"/>
        <v>107218.5</v>
      </c>
      <c r="V344" s="81">
        <v>178.86000000000004</v>
      </c>
      <c r="W344" s="81">
        <v>113239.42</v>
      </c>
      <c r="X344" s="81">
        <v>0</v>
      </c>
      <c r="Y344" s="82">
        <v>113418.28</v>
      </c>
      <c r="Z344" s="81">
        <v>246.99999999999997</v>
      </c>
      <c r="AA344" s="81">
        <v>103474.81</v>
      </c>
      <c r="AB344" s="81">
        <v>0</v>
      </c>
      <c r="AC344" s="82">
        <v>103721.81</v>
      </c>
      <c r="AD344" s="81">
        <v>311.18</v>
      </c>
      <c r="AE344" s="81">
        <v>110585.4</v>
      </c>
      <c r="AF344" s="81">
        <v>0</v>
      </c>
      <c r="AG344" s="82">
        <v>110896.57999999999</v>
      </c>
      <c r="AH344" s="81">
        <v>382.75000000000011</v>
      </c>
      <c r="AI344" s="81">
        <v>112125.1</v>
      </c>
      <c r="AJ344" s="81">
        <v>0</v>
      </c>
      <c r="AK344" s="82">
        <v>112507.85</v>
      </c>
      <c r="AM344" s="74" t="str">
        <f t="shared" si="33"/>
        <v>INJ</v>
      </c>
      <c r="AN344" s="74" t="str">
        <f t="shared" si="34"/>
        <v>POWN</v>
      </c>
      <c r="AO344" s="74" t="str">
        <f t="shared" si="35"/>
        <v>NSY</v>
      </c>
      <c r="AP344" s="82"/>
    </row>
    <row r="345" spans="2:42" x14ac:dyDescent="0.3">
      <c r="B345" s="74" t="s">
        <v>87</v>
      </c>
      <c r="C345" s="74" t="s">
        <v>525</v>
      </c>
      <c r="D345" s="74" t="s">
        <v>559</v>
      </c>
      <c r="E345" s="74" t="s">
        <v>146</v>
      </c>
      <c r="F345" s="74" t="s">
        <v>583</v>
      </c>
      <c r="G345" s="81">
        <v>0</v>
      </c>
      <c r="H345" s="81">
        <v>0</v>
      </c>
      <c r="I345" s="81">
        <v>0</v>
      </c>
      <c r="J345" s="81">
        <v>2678.75</v>
      </c>
      <c r="K345" s="82">
        <f t="shared" si="30"/>
        <v>2678.75</v>
      </c>
      <c r="L345" s="81">
        <v>0</v>
      </c>
      <c r="M345" s="81">
        <v>0</v>
      </c>
      <c r="N345" s="81">
        <v>0</v>
      </c>
      <c r="O345" s="81">
        <v>573.86</v>
      </c>
      <c r="P345" s="82">
        <f t="shared" si="31"/>
        <v>573.86</v>
      </c>
      <c r="Q345" s="81">
        <v>0</v>
      </c>
      <c r="R345" s="81">
        <v>0</v>
      </c>
      <c r="S345" s="81">
        <v>0</v>
      </c>
      <c r="T345" s="81">
        <v>434.44</v>
      </c>
      <c r="U345" s="82">
        <f t="shared" si="32"/>
        <v>434.44</v>
      </c>
      <c r="V345" s="81">
        <v>0</v>
      </c>
      <c r="W345" s="81">
        <v>0</v>
      </c>
      <c r="X345" s="81">
        <v>0</v>
      </c>
      <c r="Y345" s="82">
        <v>0</v>
      </c>
      <c r="Z345" s="81">
        <v>0</v>
      </c>
      <c r="AA345" s="81">
        <v>0</v>
      </c>
      <c r="AB345" s="81">
        <v>0</v>
      </c>
      <c r="AC345" s="82">
        <v>0</v>
      </c>
      <c r="AD345" s="81">
        <v>0</v>
      </c>
      <c r="AE345" s="81">
        <v>0</v>
      </c>
      <c r="AF345" s="81">
        <v>0</v>
      </c>
      <c r="AG345" s="82">
        <v>0</v>
      </c>
      <c r="AH345" s="81">
        <v>0</v>
      </c>
      <c r="AI345" s="81">
        <v>0</v>
      </c>
      <c r="AJ345" s="81">
        <v>0</v>
      </c>
      <c r="AK345" s="82">
        <v>0</v>
      </c>
      <c r="AM345" s="74" t="str">
        <f t="shared" si="33"/>
        <v/>
      </c>
      <c r="AN345" s="74" t="str">
        <f t="shared" si="34"/>
        <v>RAYN</v>
      </c>
      <c r="AO345" s="74" t="str">
        <f t="shared" si="35"/>
        <v>All locations</v>
      </c>
      <c r="AP345" s="82"/>
    </row>
    <row r="346" spans="2:42" x14ac:dyDescent="0.3">
      <c r="B346" s="74" t="s">
        <v>87</v>
      </c>
      <c r="C346" s="74" t="s">
        <v>263</v>
      </c>
      <c r="D346" s="74" t="s">
        <v>478</v>
      </c>
      <c r="E346" s="74" t="s">
        <v>142</v>
      </c>
      <c r="F346" s="74" t="s">
        <v>143</v>
      </c>
      <c r="G346" s="81">
        <v>50168.294248006525</v>
      </c>
      <c r="H346" s="81">
        <v>169578.54</v>
      </c>
      <c r="I346" s="81">
        <v>492619.11</v>
      </c>
      <c r="J346" s="81">
        <v>0</v>
      </c>
      <c r="K346" s="82">
        <f t="shared" si="30"/>
        <v>712365.94424800645</v>
      </c>
      <c r="L346" s="81">
        <v>73289.371843432396</v>
      </c>
      <c r="M346" s="81">
        <v>172857.55</v>
      </c>
      <c r="N346" s="81">
        <v>502858.8</v>
      </c>
      <c r="O346" s="81">
        <v>0</v>
      </c>
      <c r="P346" s="82">
        <f t="shared" si="31"/>
        <v>749005.7218434324</v>
      </c>
      <c r="Q346" s="81">
        <v>95466.79</v>
      </c>
      <c r="R346" s="81">
        <v>188861.27</v>
      </c>
      <c r="S346" s="81">
        <v>584649.80000000005</v>
      </c>
      <c r="T346" s="81">
        <v>0</v>
      </c>
      <c r="U346" s="82">
        <f t="shared" si="32"/>
        <v>868977.8600000001</v>
      </c>
      <c r="V346" s="81">
        <v>116832.92</v>
      </c>
      <c r="W346" s="81">
        <v>199711.73</v>
      </c>
      <c r="X346" s="81">
        <v>720158.59</v>
      </c>
      <c r="Y346" s="82">
        <v>1036703.24</v>
      </c>
      <c r="Z346" s="81">
        <v>155524.67000000001</v>
      </c>
      <c r="AA346" s="81">
        <v>182490.65</v>
      </c>
      <c r="AB346" s="81">
        <v>746651.37</v>
      </c>
      <c r="AC346" s="82">
        <v>1084666.69</v>
      </c>
      <c r="AD346" s="81">
        <v>206733.87999999998</v>
      </c>
      <c r="AE346" s="81">
        <v>195031.04000000001</v>
      </c>
      <c r="AF346" s="81">
        <v>755492.99</v>
      </c>
      <c r="AG346" s="82">
        <v>1157257.9099999999</v>
      </c>
      <c r="AH346" s="81">
        <v>260212.09</v>
      </c>
      <c r="AI346" s="81">
        <v>197746.5</v>
      </c>
      <c r="AJ346" s="81">
        <v>771565.85</v>
      </c>
      <c r="AK346" s="82">
        <v>1229524.44</v>
      </c>
      <c r="AM346" s="74" t="str">
        <f t="shared" si="33"/>
        <v>OFT</v>
      </c>
      <c r="AN346" s="74" t="str">
        <f t="shared" si="34"/>
        <v>RAYN</v>
      </c>
      <c r="AO346" s="74" t="str">
        <f t="shared" si="35"/>
        <v>BDE</v>
      </c>
      <c r="AP346" s="82"/>
    </row>
    <row r="347" spans="2:42" x14ac:dyDescent="0.3">
      <c r="B347" s="74" t="s">
        <v>87</v>
      </c>
      <c r="C347" s="74" t="s">
        <v>263</v>
      </c>
      <c r="D347" s="74" t="s">
        <v>478</v>
      </c>
      <c r="E347" s="74" t="s">
        <v>146</v>
      </c>
      <c r="F347" s="74" t="s">
        <v>583</v>
      </c>
      <c r="G347" s="81">
        <v>180759.85629105492</v>
      </c>
      <c r="H347" s="81">
        <v>0</v>
      </c>
      <c r="I347" s="81">
        <v>0</v>
      </c>
      <c r="J347" s="81">
        <v>0</v>
      </c>
      <c r="K347" s="82">
        <f t="shared" si="30"/>
        <v>180759.85629105492</v>
      </c>
      <c r="L347" s="81">
        <v>171107.40893173401</v>
      </c>
      <c r="M347" s="81">
        <v>0</v>
      </c>
      <c r="N347" s="81">
        <v>0</v>
      </c>
      <c r="O347" s="81">
        <v>0</v>
      </c>
      <c r="P347" s="82">
        <f t="shared" si="31"/>
        <v>171107.40893173401</v>
      </c>
      <c r="Q347" s="81">
        <v>176920.59</v>
      </c>
      <c r="R347" s="81">
        <v>0</v>
      </c>
      <c r="S347" s="81">
        <v>0</v>
      </c>
      <c r="T347" s="81">
        <v>0</v>
      </c>
      <c r="U347" s="82">
        <f t="shared" si="32"/>
        <v>176920.59</v>
      </c>
      <c r="V347" s="81">
        <v>180638.34000000003</v>
      </c>
      <c r="W347" s="81">
        <v>0</v>
      </c>
      <c r="X347" s="81">
        <v>0</v>
      </c>
      <c r="Y347" s="82">
        <v>180638.34000000003</v>
      </c>
      <c r="Z347" s="81">
        <v>183316.74</v>
      </c>
      <c r="AA347" s="81">
        <v>0</v>
      </c>
      <c r="AB347" s="81">
        <v>0</v>
      </c>
      <c r="AC347" s="82">
        <v>183316.74</v>
      </c>
      <c r="AD347" s="81">
        <v>185839.4</v>
      </c>
      <c r="AE347" s="81">
        <v>0</v>
      </c>
      <c r="AF347" s="81">
        <v>0</v>
      </c>
      <c r="AG347" s="82">
        <v>185839.4</v>
      </c>
      <c r="AH347" s="81">
        <v>187856.48999999996</v>
      </c>
      <c r="AI347" s="81">
        <v>0</v>
      </c>
      <c r="AJ347" s="81">
        <v>0</v>
      </c>
      <c r="AK347" s="82">
        <v>187856.48999999996</v>
      </c>
      <c r="AM347" s="74" t="str">
        <f t="shared" si="33"/>
        <v/>
      </c>
      <c r="AN347" s="74" t="str">
        <f t="shared" si="34"/>
        <v>RAYN</v>
      </c>
      <c r="AO347" s="74" t="str">
        <f t="shared" si="35"/>
        <v>BDE</v>
      </c>
      <c r="AP347" s="82"/>
    </row>
    <row r="348" spans="2:42" x14ac:dyDescent="0.3">
      <c r="B348" s="74" t="s">
        <v>124</v>
      </c>
      <c r="C348" s="74" t="s">
        <v>525</v>
      </c>
      <c r="D348" s="74" t="s">
        <v>560</v>
      </c>
      <c r="E348" s="74" t="s">
        <v>146</v>
      </c>
      <c r="F348" s="74" t="s">
        <v>583</v>
      </c>
      <c r="G348" s="81">
        <v>0</v>
      </c>
      <c r="H348" s="81">
        <v>0</v>
      </c>
      <c r="I348" s="81">
        <v>0</v>
      </c>
      <c r="J348" s="81">
        <v>4056.45</v>
      </c>
      <c r="K348" s="82">
        <f t="shared" si="30"/>
        <v>4056.45</v>
      </c>
      <c r="L348" s="81">
        <v>0</v>
      </c>
      <c r="M348" s="81">
        <v>0</v>
      </c>
      <c r="N348" s="81">
        <v>0</v>
      </c>
      <c r="O348" s="81">
        <v>865.5</v>
      </c>
      <c r="P348" s="82">
        <f t="shared" si="31"/>
        <v>865.5</v>
      </c>
      <c r="Q348" s="81">
        <v>0</v>
      </c>
      <c r="R348" s="81">
        <v>0</v>
      </c>
      <c r="S348" s="81">
        <v>0</v>
      </c>
      <c r="T348" s="81">
        <v>654.79999999999995</v>
      </c>
      <c r="U348" s="82">
        <f t="shared" si="32"/>
        <v>654.79999999999995</v>
      </c>
      <c r="V348" s="81">
        <v>0</v>
      </c>
      <c r="W348" s="81">
        <v>0</v>
      </c>
      <c r="X348" s="81">
        <v>0</v>
      </c>
      <c r="Y348" s="82">
        <v>0</v>
      </c>
      <c r="Z348" s="81">
        <v>0</v>
      </c>
      <c r="AA348" s="81">
        <v>0</v>
      </c>
      <c r="AB348" s="81">
        <v>0</v>
      </c>
      <c r="AC348" s="82">
        <v>0</v>
      </c>
      <c r="AD348" s="81">
        <v>0</v>
      </c>
      <c r="AE348" s="81">
        <v>0</v>
      </c>
      <c r="AF348" s="81">
        <v>0</v>
      </c>
      <c r="AG348" s="82">
        <v>0</v>
      </c>
      <c r="AH348" s="81">
        <v>0</v>
      </c>
      <c r="AI348" s="81">
        <v>0</v>
      </c>
      <c r="AJ348" s="81">
        <v>0</v>
      </c>
      <c r="AK348" s="82">
        <v>0</v>
      </c>
      <c r="AM348" s="74" t="str">
        <f t="shared" si="33"/>
        <v/>
      </c>
      <c r="AN348" s="74" t="str">
        <f t="shared" si="34"/>
        <v>SCAN</v>
      </c>
      <c r="AO348" s="74" t="str">
        <f t="shared" si="35"/>
        <v>All locations</v>
      </c>
      <c r="AP348" s="82"/>
    </row>
    <row r="349" spans="2:42" x14ac:dyDescent="0.3">
      <c r="B349" s="74" t="s">
        <v>124</v>
      </c>
      <c r="C349" s="74" t="s">
        <v>259</v>
      </c>
      <c r="D349" s="74" t="s">
        <v>260</v>
      </c>
      <c r="E349" s="74" t="s">
        <v>142</v>
      </c>
      <c r="F349" s="74" t="s">
        <v>143</v>
      </c>
      <c r="G349" s="81">
        <v>147088.06873546448</v>
      </c>
      <c r="H349" s="81">
        <v>257358.95</v>
      </c>
      <c r="I349" s="81">
        <v>681449.06</v>
      </c>
      <c r="J349" s="81">
        <v>0</v>
      </c>
      <c r="K349" s="82">
        <f t="shared" si="30"/>
        <v>1085896.0787354645</v>
      </c>
      <c r="L349" s="81">
        <v>166639.75898764119</v>
      </c>
      <c r="M349" s="81">
        <v>264065.7</v>
      </c>
      <c r="N349" s="81">
        <v>694119.94</v>
      </c>
      <c r="O349" s="81">
        <v>0</v>
      </c>
      <c r="P349" s="82">
        <f t="shared" si="31"/>
        <v>1124825.3989876411</v>
      </c>
      <c r="Q349" s="81">
        <v>220907.5</v>
      </c>
      <c r="R349" s="81">
        <v>321809.03999999998</v>
      </c>
      <c r="S349" s="81">
        <v>799948.26</v>
      </c>
      <c r="T349" s="81">
        <v>0</v>
      </c>
      <c r="U349" s="82">
        <f t="shared" si="32"/>
        <v>1342664.8</v>
      </c>
      <c r="V349" s="81">
        <v>252791.86999999997</v>
      </c>
      <c r="W349" s="81">
        <v>340297.62</v>
      </c>
      <c r="X349" s="81">
        <v>985358.43</v>
      </c>
      <c r="Y349" s="82">
        <v>1578447.92</v>
      </c>
      <c r="Z349" s="81">
        <v>323020.08</v>
      </c>
      <c r="AA349" s="81">
        <v>310953.84999999998</v>
      </c>
      <c r="AB349" s="81">
        <v>1021607.23</v>
      </c>
      <c r="AC349" s="82">
        <v>1655581.16</v>
      </c>
      <c r="AD349" s="81">
        <v>373737.2</v>
      </c>
      <c r="AE349" s="81">
        <v>332321.99</v>
      </c>
      <c r="AF349" s="81">
        <v>1033704.8</v>
      </c>
      <c r="AG349" s="82">
        <v>1739763.99</v>
      </c>
      <c r="AH349" s="81">
        <v>428227.84999999986</v>
      </c>
      <c r="AI349" s="81">
        <v>336948.97</v>
      </c>
      <c r="AJ349" s="81">
        <v>1055696.52</v>
      </c>
      <c r="AK349" s="82">
        <v>1820873.3399999999</v>
      </c>
      <c r="AM349" s="74" t="str">
        <f t="shared" si="33"/>
        <v>OFT</v>
      </c>
      <c r="AN349" s="74" t="str">
        <f t="shared" si="34"/>
        <v>SCAN</v>
      </c>
      <c r="AO349" s="74" t="str">
        <f t="shared" si="35"/>
        <v>DVK</v>
      </c>
      <c r="AP349" s="82"/>
    </row>
    <row r="350" spans="2:42" x14ac:dyDescent="0.3">
      <c r="B350" s="74" t="s">
        <v>124</v>
      </c>
      <c r="C350" s="74" t="s">
        <v>259</v>
      </c>
      <c r="D350" s="74" t="s">
        <v>260</v>
      </c>
      <c r="E350" s="74" t="s">
        <v>146</v>
      </c>
      <c r="F350" s="74" t="s">
        <v>583</v>
      </c>
      <c r="G350" s="81">
        <v>183494.00292616631</v>
      </c>
      <c r="H350" s="81">
        <v>0</v>
      </c>
      <c r="I350" s="81">
        <v>0</v>
      </c>
      <c r="J350" s="81">
        <v>0</v>
      </c>
      <c r="K350" s="82">
        <f t="shared" si="30"/>
        <v>183494.00292616631</v>
      </c>
      <c r="L350" s="81">
        <v>175728.8735839244</v>
      </c>
      <c r="M350" s="81">
        <v>0</v>
      </c>
      <c r="N350" s="81">
        <v>0</v>
      </c>
      <c r="O350" s="81">
        <v>0</v>
      </c>
      <c r="P350" s="82">
        <f t="shared" si="31"/>
        <v>175728.8735839244</v>
      </c>
      <c r="Q350" s="81">
        <v>195080.1</v>
      </c>
      <c r="R350" s="81">
        <v>0</v>
      </c>
      <c r="S350" s="81">
        <v>0</v>
      </c>
      <c r="T350" s="81">
        <v>0</v>
      </c>
      <c r="U350" s="82">
        <f t="shared" si="32"/>
        <v>195080.1</v>
      </c>
      <c r="V350" s="81">
        <v>203252.78000000006</v>
      </c>
      <c r="W350" s="81">
        <v>0</v>
      </c>
      <c r="X350" s="81">
        <v>0</v>
      </c>
      <c r="Y350" s="82">
        <v>203252.78000000006</v>
      </c>
      <c r="Z350" s="81">
        <v>220039.00000000003</v>
      </c>
      <c r="AA350" s="81">
        <v>0</v>
      </c>
      <c r="AB350" s="81">
        <v>0</v>
      </c>
      <c r="AC350" s="82">
        <v>220039.00000000003</v>
      </c>
      <c r="AD350" s="81">
        <v>228834.27999999997</v>
      </c>
      <c r="AE350" s="81">
        <v>0</v>
      </c>
      <c r="AF350" s="81">
        <v>0</v>
      </c>
      <c r="AG350" s="82">
        <v>228834.27999999997</v>
      </c>
      <c r="AH350" s="81">
        <v>231808.14999999997</v>
      </c>
      <c r="AI350" s="81">
        <v>0</v>
      </c>
      <c r="AJ350" s="81">
        <v>0</v>
      </c>
      <c r="AK350" s="82">
        <v>231808.14999999997</v>
      </c>
      <c r="AM350" s="74" t="str">
        <f t="shared" si="33"/>
        <v/>
      </c>
      <c r="AN350" s="74" t="str">
        <f t="shared" si="34"/>
        <v>SCAN</v>
      </c>
      <c r="AO350" s="74" t="str">
        <f t="shared" si="35"/>
        <v>DVK</v>
      </c>
      <c r="AP350" s="82"/>
    </row>
    <row r="351" spans="2:42" x14ac:dyDescent="0.3">
      <c r="B351" s="74" t="s">
        <v>124</v>
      </c>
      <c r="C351" s="74" t="s">
        <v>261</v>
      </c>
      <c r="D351" s="74" t="s">
        <v>262</v>
      </c>
      <c r="E351" s="74" t="s">
        <v>142</v>
      </c>
      <c r="F351" s="74" t="s">
        <v>143</v>
      </c>
      <c r="G351" s="81">
        <v>27475.52457104831</v>
      </c>
      <c r="H351" s="81">
        <v>279449.86</v>
      </c>
      <c r="I351" s="81">
        <v>127872.86</v>
      </c>
      <c r="J351" s="81">
        <v>0</v>
      </c>
      <c r="K351" s="82">
        <f t="shared" si="30"/>
        <v>434798.2445710483</v>
      </c>
      <c r="L351" s="81">
        <v>31127.709413559409</v>
      </c>
      <c r="M351" s="81">
        <v>288739.96000000002</v>
      </c>
      <c r="N351" s="81">
        <v>129761.3</v>
      </c>
      <c r="O351" s="81">
        <v>0</v>
      </c>
      <c r="P351" s="82">
        <f t="shared" si="31"/>
        <v>449628.96941355942</v>
      </c>
      <c r="Q351" s="81">
        <v>41264.729999999996</v>
      </c>
      <c r="R351" s="81">
        <v>353232.29</v>
      </c>
      <c r="S351" s="81">
        <v>149011.29</v>
      </c>
      <c r="T351" s="81">
        <v>0</v>
      </c>
      <c r="U351" s="82">
        <f t="shared" si="32"/>
        <v>543508.30999999994</v>
      </c>
      <c r="V351" s="81">
        <v>47221.210000000014</v>
      </c>
      <c r="W351" s="81">
        <v>373526.2</v>
      </c>
      <c r="X351" s="81">
        <v>183548.78</v>
      </c>
      <c r="Y351" s="82">
        <v>604296.19000000006</v>
      </c>
      <c r="Z351" s="81">
        <v>60341.36</v>
      </c>
      <c r="AA351" s="81">
        <v>341317.14</v>
      </c>
      <c r="AB351" s="81">
        <v>190301.07</v>
      </c>
      <c r="AC351" s="82">
        <v>591959.57000000007</v>
      </c>
      <c r="AD351" s="81">
        <v>69815.930000000008</v>
      </c>
      <c r="AE351" s="81">
        <v>364771.78</v>
      </c>
      <c r="AF351" s="81">
        <v>192554.56</v>
      </c>
      <c r="AG351" s="82">
        <v>627142.27</v>
      </c>
      <c r="AH351" s="81">
        <v>80001.329999999987</v>
      </c>
      <c r="AI351" s="81">
        <v>369850.57</v>
      </c>
      <c r="AJ351" s="81">
        <v>196651.09</v>
      </c>
      <c r="AK351" s="82">
        <v>646502.99</v>
      </c>
      <c r="AM351" s="74" t="str">
        <f t="shared" si="33"/>
        <v>OFT</v>
      </c>
      <c r="AN351" s="74" t="str">
        <f t="shared" si="34"/>
        <v>SCAN</v>
      </c>
      <c r="AO351" s="74" t="str">
        <f t="shared" si="35"/>
        <v>WDV</v>
      </c>
      <c r="AP351" s="82"/>
    </row>
    <row r="352" spans="2:42" x14ac:dyDescent="0.3">
      <c r="B352" s="74" t="s">
        <v>124</v>
      </c>
      <c r="C352" s="74" t="s">
        <v>261</v>
      </c>
      <c r="D352" s="74" t="s">
        <v>262</v>
      </c>
      <c r="E352" s="74" t="s">
        <v>146</v>
      </c>
      <c r="F352" s="74" t="s">
        <v>583</v>
      </c>
      <c r="G352" s="81">
        <v>33631.091029722942</v>
      </c>
      <c r="H352" s="81">
        <v>0</v>
      </c>
      <c r="I352" s="81">
        <v>0</v>
      </c>
      <c r="J352" s="81">
        <v>0</v>
      </c>
      <c r="K352" s="82">
        <f t="shared" si="30"/>
        <v>33631.091029722942</v>
      </c>
      <c r="L352" s="81">
        <v>32242.80039929106</v>
      </c>
      <c r="M352" s="81">
        <v>0</v>
      </c>
      <c r="N352" s="81">
        <v>0</v>
      </c>
      <c r="O352" s="81">
        <v>0</v>
      </c>
      <c r="P352" s="82">
        <f t="shared" si="31"/>
        <v>32242.80039929106</v>
      </c>
      <c r="Q352" s="81">
        <v>35847.259999999995</v>
      </c>
      <c r="R352" s="81">
        <v>0</v>
      </c>
      <c r="S352" s="81">
        <v>0</v>
      </c>
      <c r="T352" s="81">
        <v>0</v>
      </c>
      <c r="U352" s="82">
        <f t="shared" si="32"/>
        <v>35847.259999999995</v>
      </c>
      <c r="V352" s="81">
        <v>37358.68</v>
      </c>
      <c r="W352" s="81">
        <v>0</v>
      </c>
      <c r="X352" s="81">
        <v>0</v>
      </c>
      <c r="Y352" s="82">
        <v>37358.68</v>
      </c>
      <c r="Z352" s="81">
        <v>40499.620000000003</v>
      </c>
      <c r="AA352" s="81">
        <v>0</v>
      </c>
      <c r="AB352" s="81">
        <v>0</v>
      </c>
      <c r="AC352" s="82">
        <v>40499.620000000003</v>
      </c>
      <c r="AD352" s="81">
        <v>42139.060000000005</v>
      </c>
      <c r="AE352" s="81">
        <v>0</v>
      </c>
      <c r="AF352" s="81">
        <v>0</v>
      </c>
      <c r="AG352" s="82">
        <v>42139.060000000005</v>
      </c>
      <c r="AH352" s="81">
        <v>42693.239999999991</v>
      </c>
      <c r="AI352" s="81">
        <v>0</v>
      </c>
      <c r="AJ352" s="81">
        <v>0</v>
      </c>
      <c r="AK352" s="82">
        <v>42693.239999999991</v>
      </c>
      <c r="AM352" s="74" t="str">
        <f t="shared" si="33"/>
        <v/>
      </c>
      <c r="AN352" s="74" t="str">
        <f t="shared" si="34"/>
        <v>SCAN</v>
      </c>
      <c r="AO352" s="74" t="str">
        <f t="shared" si="35"/>
        <v>WDV</v>
      </c>
      <c r="AP352" s="82"/>
    </row>
    <row r="353" spans="2:42" x14ac:dyDescent="0.3">
      <c r="B353" s="74" t="s">
        <v>126</v>
      </c>
      <c r="C353" s="74" t="s">
        <v>525</v>
      </c>
      <c r="D353" s="74" t="s">
        <v>561</v>
      </c>
      <c r="E353" s="74" t="s">
        <v>146</v>
      </c>
      <c r="F353" s="74" t="s">
        <v>583</v>
      </c>
      <c r="G353" s="81">
        <v>0</v>
      </c>
      <c r="H353" s="81">
        <v>0</v>
      </c>
      <c r="I353" s="81">
        <v>0</v>
      </c>
      <c r="J353" s="81">
        <v>344.01</v>
      </c>
      <c r="K353" s="82">
        <f t="shared" si="30"/>
        <v>344.01</v>
      </c>
      <c r="L353" s="81">
        <v>0</v>
      </c>
      <c r="M353" s="81">
        <v>0</v>
      </c>
      <c r="N353" s="81">
        <v>0</v>
      </c>
      <c r="O353" s="81">
        <v>60.51</v>
      </c>
      <c r="P353" s="82">
        <f t="shared" si="31"/>
        <v>60.51</v>
      </c>
      <c r="Q353" s="81">
        <v>0</v>
      </c>
      <c r="R353" s="81">
        <v>0</v>
      </c>
      <c r="S353" s="81">
        <v>0</v>
      </c>
      <c r="T353" s="81">
        <v>52.75</v>
      </c>
      <c r="U353" s="82">
        <f t="shared" si="32"/>
        <v>52.75</v>
      </c>
      <c r="V353" s="81">
        <v>0</v>
      </c>
      <c r="W353" s="81">
        <v>0</v>
      </c>
      <c r="X353" s="81">
        <v>0</v>
      </c>
      <c r="Y353" s="82">
        <v>0</v>
      </c>
      <c r="Z353" s="81">
        <v>0</v>
      </c>
      <c r="AA353" s="81">
        <v>0</v>
      </c>
      <c r="AB353" s="81">
        <v>0</v>
      </c>
      <c r="AC353" s="82">
        <v>0</v>
      </c>
      <c r="AD353" s="81">
        <v>0</v>
      </c>
      <c r="AE353" s="81">
        <v>0</v>
      </c>
      <c r="AF353" s="81">
        <v>0</v>
      </c>
      <c r="AG353" s="82">
        <v>0</v>
      </c>
      <c r="AH353" s="81">
        <v>0</v>
      </c>
      <c r="AI353" s="81">
        <v>0</v>
      </c>
      <c r="AJ353" s="81">
        <v>0</v>
      </c>
      <c r="AK353" s="82">
        <v>0</v>
      </c>
      <c r="AM353" s="74" t="str">
        <f t="shared" si="33"/>
        <v/>
      </c>
      <c r="AN353" s="74" t="str">
        <f t="shared" si="34"/>
        <v>SCGL</v>
      </c>
      <c r="AO353" s="74" t="str">
        <f t="shared" si="35"/>
        <v>All locations</v>
      </c>
      <c r="AP353" s="82"/>
    </row>
    <row r="354" spans="2:42" x14ac:dyDescent="0.3">
      <c r="B354" s="74" t="s">
        <v>126</v>
      </c>
      <c r="C354" s="74" t="s">
        <v>257</v>
      </c>
      <c r="D354" s="74" t="s">
        <v>258</v>
      </c>
      <c r="E354" s="74" t="s">
        <v>142</v>
      </c>
      <c r="F354" s="74" t="s">
        <v>143</v>
      </c>
      <c r="G354" s="81">
        <v>1245.1908208465375</v>
      </c>
      <c r="H354" s="81">
        <v>21934.85</v>
      </c>
      <c r="I354" s="81">
        <v>79349.48</v>
      </c>
      <c r="J354" s="81">
        <v>0</v>
      </c>
      <c r="K354" s="82">
        <f t="shared" si="30"/>
        <v>102529.52082084653</v>
      </c>
      <c r="L354" s="81">
        <v>1840.3075440769715</v>
      </c>
      <c r="M354" s="81">
        <v>37838.82</v>
      </c>
      <c r="N354" s="81">
        <v>64029.96</v>
      </c>
      <c r="O354" s="81">
        <v>0</v>
      </c>
      <c r="P354" s="82">
        <f t="shared" si="31"/>
        <v>103709.08754407696</v>
      </c>
      <c r="Q354" s="81">
        <v>0</v>
      </c>
      <c r="R354" s="81">
        <v>0</v>
      </c>
      <c r="S354" s="81">
        <v>92471.4</v>
      </c>
      <c r="T354" s="81">
        <v>0</v>
      </c>
      <c r="U354" s="82">
        <f t="shared" si="32"/>
        <v>92471.4</v>
      </c>
      <c r="V354" s="81">
        <v>0</v>
      </c>
      <c r="W354" s="81">
        <v>0</v>
      </c>
      <c r="X354" s="81">
        <v>113904.21</v>
      </c>
      <c r="Y354" s="82">
        <v>113904.21</v>
      </c>
      <c r="Z354" s="81">
        <v>0</v>
      </c>
      <c r="AA354" s="81">
        <v>0</v>
      </c>
      <c r="AB354" s="81">
        <v>118094.45</v>
      </c>
      <c r="AC354" s="82">
        <v>118094.45</v>
      </c>
      <c r="AD354" s="81">
        <v>0</v>
      </c>
      <c r="AE354" s="81">
        <v>0</v>
      </c>
      <c r="AF354" s="81">
        <v>119492.89</v>
      </c>
      <c r="AG354" s="82">
        <v>119492.89</v>
      </c>
      <c r="AH354" s="81">
        <v>0</v>
      </c>
      <c r="AI354" s="81">
        <v>0</v>
      </c>
      <c r="AJ354" s="81">
        <v>122035.06</v>
      </c>
      <c r="AK354" s="82">
        <v>122035.06</v>
      </c>
      <c r="AM354" s="74" t="str">
        <f t="shared" si="33"/>
        <v>OFT</v>
      </c>
      <c r="AN354" s="74" t="str">
        <f t="shared" si="34"/>
        <v>SCGL</v>
      </c>
      <c r="AO354" s="74" t="str">
        <f t="shared" si="35"/>
        <v>SWN</v>
      </c>
      <c r="AP354" s="82"/>
    </row>
    <row r="355" spans="2:42" x14ac:dyDescent="0.3">
      <c r="B355" s="74" t="s">
        <v>126</v>
      </c>
      <c r="C355" s="74" t="s">
        <v>257</v>
      </c>
      <c r="D355" s="74" t="s">
        <v>258</v>
      </c>
      <c r="E355" s="74" t="s">
        <v>146</v>
      </c>
      <c r="F355" s="74" t="s">
        <v>583</v>
      </c>
      <c r="G355" s="81">
        <v>7233.8922227012745</v>
      </c>
      <c r="H355" s="81">
        <v>0</v>
      </c>
      <c r="I355" s="81">
        <v>0</v>
      </c>
      <c r="J355" s="81">
        <v>0</v>
      </c>
      <c r="K355" s="82">
        <f t="shared" si="30"/>
        <v>7233.8922227012745</v>
      </c>
      <c r="L355" s="81">
        <v>7215.9114314480839</v>
      </c>
      <c r="M355" s="81">
        <v>0</v>
      </c>
      <c r="N355" s="81">
        <v>0</v>
      </c>
      <c r="O355" s="81">
        <v>0</v>
      </c>
      <c r="P355" s="82">
        <f t="shared" si="31"/>
        <v>7215.9114314480839</v>
      </c>
      <c r="Q355" s="81">
        <v>0</v>
      </c>
      <c r="R355" s="81">
        <v>0</v>
      </c>
      <c r="S355" s="81">
        <v>0</v>
      </c>
      <c r="T355" s="81">
        <v>0</v>
      </c>
      <c r="U355" s="82">
        <f t="shared" si="32"/>
        <v>0</v>
      </c>
      <c r="V355" s="81">
        <v>0</v>
      </c>
      <c r="W355" s="81">
        <v>0</v>
      </c>
      <c r="X355" s="81">
        <v>0</v>
      </c>
      <c r="Y355" s="82">
        <v>0</v>
      </c>
      <c r="Z355" s="81">
        <v>0</v>
      </c>
      <c r="AA355" s="81">
        <v>0</v>
      </c>
      <c r="AB355" s="81">
        <v>0</v>
      </c>
      <c r="AC355" s="82">
        <v>0</v>
      </c>
      <c r="AD355" s="81">
        <v>0</v>
      </c>
      <c r="AE355" s="81">
        <v>0</v>
      </c>
      <c r="AF355" s="81">
        <v>0</v>
      </c>
      <c r="AG355" s="82">
        <v>0</v>
      </c>
      <c r="AH355" s="81">
        <v>0</v>
      </c>
      <c r="AI355" s="81">
        <v>0</v>
      </c>
      <c r="AJ355" s="81">
        <v>0</v>
      </c>
      <c r="AK355" s="82">
        <v>0</v>
      </c>
      <c r="AM355" s="74" t="str">
        <f t="shared" si="33"/>
        <v/>
      </c>
      <c r="AN355" s="74" t="str">
        <f t="shared" si="34"/>
        <v>SCGL</v>
      </c>
      <c r="AO355" s="74" t="str">
        <f t="shared" si="35"/>
        <v>SWN</v>
      </c>
      <c r="AP355" s="82"/>
    </row>
    <row r="356" spans="2:42" x14ac:dyDescent="0.3">
      <c r="B356" s="74" t="s">
        <v>126</v>
      </c>
      <c r="C356" s="74" t="s">
        <v>257</v>
      </c>
      <c r="D356" s="74" t="s">
        <v>258</v>
      </c>
      <c r="E356" s="74" t="s">
        <v>144</v>
      </c>
      <c r="F356" s="74" t="s">
        <v>145</v>
      </c>
      <c r="G356" s="81">
        <v>179.70691535575139</v>
      </c>
      <c r="H356" s="81">
        <v>15071.52</v>
      </c>
      <c r="I356" s="81">
        <v>0</v>
      </c>
      <c r="J356" s="81">
        <v>0</v>
      </c>
      <c r="K356" s="82">
        <f t="shared" si="30"/>
        <v>15251.226915355752</v>
      </c>
      <c r="L356" s="81">
        <v>253.75765914118921</v>
      </c>
      <c r="M356" s="81">
        <v>0</v>
      </c>
      <c r="N356" s="81">
        <v>0</v>
      </c>
      <c r="O356" s="81">
        <v>0</v>
      </c>
      <c r="P356" s="82">
        <f t="shared" si="31"/>
        <v>253.75765914118921</v>
      </c>
      <c r="Q356" s="81">
        <v>0</v>
      </c>
      <c r="R356" s="81">
        <v>0</v>
      </c>
      <c r="S356" s="81">
        <v>0</v>
      </c>
      <c r="T356" s="81">
        <v>0</v>
      </c>
      <c r="U356" s="82">
        <f t="shared" si="32"/>
        <v>0</v>
      </c>
      <c r="V356" s="81">
        <v>0</v>
      </c>
      <c r="W356" s="81">
        <v>0</v>
      </c>
      <c r="X356" s="81">
        <v>0</v>
      </c>
      <c r="Y356" s="82">
        <v>0</v>
      </c>
      <c r="Z356" s="81">
        <v>0</v>
      </c>
      <c r="AA356" s="81">
        <v>0</v>
      </c>
      <c r="AB356" s="81">
        <v>0</v>
      </c>
      <c r="AC356" s="82">
        <v>0</v>
      </c>
      <c r="AD356" s="81">
        <v>0</v>
      </c>
      <c r="AE356" s="81">
        <v>0</v>
      </c>
      <c r="AF356" s="81">
        <v>0</v>
      </c>
      <c r="AG356" s="82">
        <v>0</v>
      </c>
      <c r="AH356" s="81">
        <v>0</v>
      </c>
      <c r="AI356" s="81">
        <v>0</v>
      </c>
      <c r="AJ356" s="81">
        <v>0</v>
      </c>
      <c r="AK356" s="82">
        <v>0</v>
      </c>
      <c r="AM356" s="74" t="str">
        <f t="shared" si="33"/>
        <v>INJ</v>
      </c>
      <c r="AN356" s="74" t="str">
        <f t="shared" si="34"/>
        <v>SCGL</v>
      </c>
      <c r="AO356" s="74" t="str">
        <f t="shared" si="35"/>
        <v>SWN</v>
      </c>
      <c r="AP356" s="82"/>
    </row>
    <row r="357" spans="2:42" x14ac:dyDescent="0.3">
      <c r="B357" s="74" t="s">
        <v>128</v>
      </c>
      <c r="C357" s="74" t="s">
        <v>525</v>
      </c>
      <c r="D357" s="74" t="s">
        <v>562</v>
      </c>
      <c r="E357" s="74" t="s">
        <v>146</v>
      </c>
      <c r="F357" s="74" t="s">
        <v>583</v>
      </c>
      <c r="G357" s="81">
        <v>0</v>
      </c>
      <c r="H357" s="81">
        <v>0</v>
      </c>
      <c r="I357" s="81">
        <v>0</v>
      </c>
      <c r="J357" s="81">
        <v>36.369999999999997</v>
      </c>
      <c r="K357" s="82">
        <f t="shared" si="30"/>
        <v>36.369999999999997</v>
      </c>
      <c r="L357" s="81">
        <v>0</v>
      </c>
      <c r="M357" s="81">
        <v>0</v>
      </c>
      <c r="N357" s="81">
        <v>0</v>
      </c>
      <c r="O357" s="81">
        <v>8.2200000000000006</v>
      </c>
      <c r="P357" s="82">
        <f t="shared" si="31"/>
        <v>8.2200000000000006</v>
      </c>
      <c r="Q357" s="81">
        <v>0</v>
      </c>
      <c r="R357" s="81">
        <v>0</v>
      </c>
      <c r="S357" s="81">
        <v>0</v>
      </c>
      <c r="T357" s="81">
        <v>6.18</v>
      </c>
      <c r="U357" s="82">
        <f t="shared" si="32"/>
        <v>6.18</v>
      </c>
      <c r="V357" s="81">
        <v>0</v>
      </c>
      <c r="W357" s="81">
        <v>0</v>
      </c>
      <c r="X357" s="81">
        <v>0</v>
      </c>
      <c r="Y357" s="82">
        <v>0</v>
      </c>
      <c r="Z357" s="81">
        <v>0</v>
      </c>
      <c r="AA357" s="81">
        <v>0</v>
      </c>
      <c r="AB357" s="81">
        <v>0</v>
      </c>
      <c r="AC357" s="82">
        <v>0</v>
      </c>
      <c r="AD357" s="81">
        <v>0</v>
      </c>
      <c r="AE357" s="81">
        <v>0</v>
      </c>
      <c r="AF357" s="81">
        <v>0</v>
      </c>
      <c r="AG357" s="82">
        <v>0</v>
      </c>
      <c r="AH357" s="81">
        <v>0</v>
      </c>
      <c r="AI357" s="81">
        <v>0</v>
      </c>
      <c r="AJ357" s="81">
        <v>0</v>
      </c>
      <c r="AK357" s="82">
        <v>0</v>
      </c>
      <c r="AM357" s="74" t="str">
        <f t="shared" si="33"/>
        <v/>
      </c>
      <c r="AN357" s="74" t="str">
        <f t="shared" si="34"/>
        <v>SHPK</v>
      </c>
      <c r="AO357" s="74" t="str">
        <f t="shared" si="35"/>
        <v>All locations</v>
      </c>
      <c r="AP357" s="82"/>
    </row>
    <row r="358" spans="2:42" x14ac:dyDescent="0.3">
      <c r="B358" s="74" t="s">
        <v>128</v>
      </c>
      <c r="C358" s="74" t="s">
        <v>211</v>
      </c>
      <c r="D358" s="74" t="s">
        <v>254</v>
      </c>
      <c r="E358" s="74" t="s">
        <v>142</v>
      </c>
      <c r="F358" s="74" t="s">
        <v>143</v>
      </c>
      <c r="G358" s="81">
        <v>301.34653660937045</v>
      </c>
      <c r="H358" s="81">
        <v>25066.77</v>
      </c>
      <c r="I358" s="81">
        <v>9143.3700000000008</v>
      </c>
      <c r="J358" s="81">
        <v>0</v>
      </c>
      <c r="K358" s="82">
        <f t="shared" si="30"/>
        <v>34511.486536609373</v>
      </c>
      <c r="L358" s="81">
        <v>445.37075905435546</v>
      </c>
      <c r="M358" s="81">
        <v>25390.12</v>
      </c>
      <c r="N358" s="81">
        <v>9653.58</v>
      </c>
      <c r="O358" s="81">
        <v>0</v>
      </c>
      <c r="P358" s="82">
        <f t="shared" si="31"/>
        <v>35489.070759054353</v>
      </c>
      <c r="Q358" s="81">
        <v>661.2600000000001</v>
      </c>
      <c r="R358" s="81">
        <v>31200.68</v>
      </c>
      <c r="S358" s="81">
        <v>10838.45</v>
      </c>
      <c r="T358" s="81">
        <v>0</v>
      </c>
      <c r="U358" s="82">
        <f t="shared" si="32"/>
        <v>42700.39</v>
      </c>
      <c r="V358" s="81">
        <v>833.2700000000001</v>
      </c>
      <c r="W358" s="81">
        <v>32993.22</v>
      </c>
      <c r="X358" s="81">
        <v>13350.56</v>
      </c>
      <c r="Y358" s="82">
        <v>47177.049999999996</v>
      </c>
      <c r="Z358" s="81">
        <v>1109.3499999999999</v>
      </c>
      <c r="AA358" s="81">
        <v>30148.23</v>
      </c>
      <c r="AB358" s="81">
        <v>13841.69</v>
      </c>
      <c r="AC358" s="82">
        <v>45099.27</v>
      </c>
      <c r="AD358" s="81">
        <v>1405.89</v>
      </c>
      <c r="AE358" s="81">
        <v>32219.95</v>
      </c>
      <c r="AF358" s="81">
        <v>14005.6</v>
      </c>
      <c r="AG358" s="82">
        <v>47631.44</v>
      </c>
      <c r="AH358" s="81">
        <v>1757.19</v>
      </c>
      <c r="AI358" s="81">
        <v>32668.560000000001</v>
      </c>
      <c r="AJ358" s="81">
        <v>14303.57</v>
      </c>
      <c r="AK358" s="82">
        <v>48729.32</v>
      </c>
      <c r="AM358" s="74" t="str">
        <f t="shared" si="33"/>
        <v>OFT</v>
      </c>
      <c r="AN358" s="74" t="str">
        <f t="shared" si="34"/>
        <v>SHPK</v>
      </c>
      <c r="AO358" s="74" t="str">
        <f t="shared" si="35"/>
        <v>PEN</v>
      </c>
      <c r="AP358" s="82"/>
    </row>
    <row r="359" spans="2:42" x14ac:dyDescent="0.3">
      <c r="B359" s="74" t="s">
        <v>128</v>
      </c>
      <c r="C359" s="74" t="s">
        <v>211</v>
      </c>
      <c r="D359" s="74" t="s">
        <v>254</v>
      </c>
      <c r="E359" s="74" t="s">
        <v>146</v>
      </c>
      <c r="F359" s="74" t="s">
        <v>583</v>
      </c>
      <c r="G359" s="81">
        <v>37.318438191873341</v>
      </c>
      <c r="H359" s="81">
        <v>0</v>
      </c>
      <c r="I359" s="81">
        <v>0</v>
      </c>
      <c r="J359" s="81">
        <v>0</v>
      </c>
      <c r="K359" s="82">
        <f t="shared" si="30"/>
        <v>37.318438191873341</v>
      </c>
      <c r="L359" s="81">
        <v>84.517220270733674</v>
      </c>
      <c r="M359" s="81">
        <v>0</v>
      </c>
      <c r="N359" s="81">
        <v>0</v>
      </c>
      <c r="O359" s="81">
        <v>0</v>
      </c>
      <c r="P359" s="82">
        <f t="shared" si="31"/>
        <v>84.517220270733674</v>
      </c>
      <c r="Q359" s="81">
        <v>175.31</v>
      </c>
      <c r="R359" s="81">
        <v>0</v>
      </c>
      <c r="S359" s="81">
        <v>0</v>
      </c>
      <c r="T359" s="81">
        <v>0</v>
      </c>
      <c r="U359" s="82">
        <f t="shared" si="32"/>
        <v>175.31</v>
      </c>
      <c r="V359" s="81">
        <v>190.38</v>
      </c>
      <c r="W359" s="81">
        <v>0</v>
      </c>
      <c r="X359" s="81">
        <v>0</v>
      </c>
      <c r="Y359" s="82">
        <v>190.38</v>
      </c>
      <c r="Z359" s="81">
        <v>289.38</v>
      </c>
      <c r="AA359" s="81">
        <v>0</v>
      </c>
      <c r="AB359" s="81">
        <v>0</v>
      </c>
      <c r="AC359" s="82">
        <v>289.38</v>
      </c>
      <c r="AD359" s="81">
        <v>333.03999999999996</v>
      </c>
      <c r="AE359" s="81">
        <v>0</v>
      </c>
      <c r="AF359" s="81">
        <v>0</v>
      </c>
      <c r="AG359" s="82">
        <v>333.03999999999996</v>
      </c>
      <c r="AH359" s="81">
        <v>346.66999999999996</v>
      </c>
      <c r="AI359" s="81">
        <v>0</v>
      </c>
      <c r="AJ359" s="81">
        <v>0</v>
      </c>
      <c r="AK359" s="82">
        <v>346.66999999999996</v>
      </c>
      <c r="AM359" s="74" t="str">
        <f t="shared" si="33"/>
        <v/>
      </c>
      <c r="AN359" s="74" t="str">
        <f t="shared" si="34"/>
        <v>SHPK</v>
      </c>
      <c r="AO359" s="74" t="str">
        <f t="shared" si="35"/>
        <v>PEN</v>
      </c>
      <c r="AP359" s="82"/>
    </row>
    <row r="360" spans="2:42" x14ac:dyDescent="0.3">
      <c r="B360" s="74" t="s">
        <v>118</v>
      </c>
      <c r="C360" s="74" t="s">
        <v>525</v>
      </c>
      <c r="D360" s="74" t="s">
        <v>563</v>
      </c>
      <c r="E360" s="74" t="s">
        <v>146</v>
      </c>
      <c r="F360" s="74" t="s">
        <v>583</v>
      </c>
      <c r="G360" s="81">
        <v>0</v>
      </c>
      <c r="H360" s="81">
        <v>0</v>
      </c>
      <c r="I360" s="81">
        <v>0</v>
      </c>
      <c r="J360" s="81">
        <v>-1404137.83</v>
      </c>
      <c r="K360" s="82">
        <f t="shared" si="30"/>
        <v>-1404137.83</v>
      </c>
      <c r="L360" s="81">
        <v>0</v>
      </c>
      <c r="M360" s="81">
        <v>0</v>
      </c>
      <c r="N360" s="81">
        <v>0</v>
      </c>
      <c r="O360" s="81">
        <v>0</v>
      </c>
      <c r="P360" s="82">
        <f t="shared" si="31"/>
        <v>0</v>
      </c>
      <c r="Q360" s="81">
        <v>0</v>
      </c>
      <c r="R360" s="81">
        <v>0</v>
      </c>
      <c r="S360" s="81">
        <v>0</v>
      </c>
      <c r="T360" s="81">
        <v>0</v>
      </c>
      <c r="U360" s="82">
        <f t="shared" si="32"/>
        <v>0</v>
      </c>
      <c r="V360" s="81">
        <v>0</v>
      </c>
      <c r="W360" s="81">
        <v>0</v>
      </c>
      <c r="X360" s="81">
        <v>0</v>
      </c>
      <c r="Y360" s="82">
        <v>0</v>
      </c>
      <c r="Z360" s="81">
        <v>0</v>
      </c>
      <c r="AA360" s="81">
        <v>0</v>
      </c>
      <c r="AB360" s="81">
        <v>0</v>
      </c>
      <c r="AC360" s="82">
        <v>0</v>
      </c>
      <c r="AD360" s="81">
        <v>0</v>
      </c>
      <c r="AE360" s="81">
        <v>0</v>
      </c>
      <c r="AF360" s="81">
        <v>0</v>
      </c>
      <c r="AG360" s="82">
        <v>0</v>
      </c>
      <c r="AH360" s="81">
        <v>0</v>
      </c>
      <c r="AI360" s="81">
        <v>0</v>
      </c>
      <c r="AJ360" s="81">
        <v>0</v>
      </c>
      <c r="AK360" s="82">
        <v>0</v>
      </c>
      <c r="AM360" s="74" t="str">
        <f t="shared" si="33"/>
        <v/>
      </c>
      <c r="AN360" s="74" t="str">
        <f t="shared" si="34"/>
        <v>SKOG</v>
      </c>
      <c r="AO360" s="74" t="str">
        <f t="shared" si="35"/>
        <v>All locations</v>
      </c>
      <c r="AP360" s="82"/>
    </row>
    <row r="361" spans="2:42" x14ac:dyDescent="0.3">
      <c r="B361" s="74" t="s">
        <v>118</v>
      </c>
      <c r="C361" s="74" t="s">
        <v>353</v>
      </c>
      <c r="D361" s="74" t="s">
        <v>373</v>
      </c>
      <c r="E361" s="74" t="s">
        <v>142</v>
      </c>
      <c r="F361" s="74" t="s">
        <v>143</v>
      </c>
      <c r="G361" s="81">
        <v>209695.16117727029</v>
      </c>
      <c r="H361" s="81">
        <v>68135.17</v>
      </c>
      <c r="I361" s="81">
        <v>6091462.8099999996</v>
      </c>
      <c r="J361" s="81">
        <v>0</v>
      </c>
      <c r="K361" s="82">
        <f t="shared" si="30"/>
        <v>6369293.1411772696</v>
      </c>
      <c r="L361" s="81">
        <v>0</v>
      </c>
      <c r="M361" s="81">
        <v>0</v>
      </c>
      <c r="N361" s="81">
        <v>0</v>
      </c>
      <c r="O361" s="81">
        <v>0</v>
      </c>
      <c r="P361" s="82">
        <f t="shared" si="31"/>
        <v>0</v>
      </c>
      <c r="Q361" s="81">
        <v>0</v>
      </c>
      <c r="R361" s="81">
        <v>0</v>
      </c>
      <c r="S361" s="81">
        <v>0</v>
      </c>
      <c r="T361" s="81">
        <v>0</v>
      </c>
      <c r="U361" s="82">
        <f t="shared" si="32"/>
        <v>0</v>
      </c>
      <c r="V361" s="81">
        <v>0</v>
      </c>
      <c r="W361" s="81">
        <v>0</v>
      </c>
      <c r="X361" s="81">
        <v>0</v>
      </c>
      <c r="Y361" s="82">
        <v>0</v>
      </c>
      <c r="Z361" s="81">
        <v>0</v>
      </c>
      <c r="AA361" s="81">
        <v>0</v>
      </c>
      <c r="AB361" s="81">
        <v>0</v>
      </c>
      <c r="AC361" s="82">
        <v>0</v>
      </c>
      <c r="AD361" s="81">
        <v>0</v>
      </c>
      <c r="AE361" s="81">
        <v>0</v>
      </c>
      <c r="AF361" s="81">
        <v>0</v>
      </c>
      <c r="AG361" s="82">
        <v>0</v>
      </c>
      <c r="AH361" s="81">
        <v>0</v>
      </c>
      <c r="AI361" s="81">
        <v>0</v>
      </c>
      <c r="AJ361" s="81">
        <v>0</v>
      </c>
      <c r="AK361" s="82">
        <v>0</v>
      </c>
      <c r="AM361" s="74" t="str">
        <f t="shared" si="33"/>
        <v>OFT</v>
      </c>
      <c r="AN361" s="74" t="str">
        <f t="shared" si="34"/>
        <v>SKOG</v>
      </c>
      <c r="AO361" s="74" t="str">
        <f t="shared" si="35"/>
        <v>KAW</v>
      </c>
      <c r="AP361" s="82"/>
    </row>
    <row r="362" spans="2:42" x14ac:dyDescent="0.3">
      <c r="B362" s="74" t="s">
        <v>118</v>
      </c>
      <c r="C362" s="74" t="s">
        <v>353</v>
      </c>
      <c r="D362" s="74" t="s">
        <v>373</v>
      </c>
      <c r="E362" s="74" t="s">
        <v>146</v>
      </c>
      <c r="F362" s="74" t="s">
        <v>583</v>
      </c>
      <c r="G362" s="81">
        <v>379666.08607416134</v>
      </c>
      <c r="H362" s="81">
        <v>0</v>
      </c>
      <c r="I362" s="81">
        <v>0</v>
      </c>
      <c r="J362" s="81">
        <v>0</v>
      </c>
      <c r="K362" s="82">
        <f t="shared" si="30"/>
        <v>379666.08607416134</v>
      </c>
      <c r="L362" s="81">
        <v>0</v>
      </c>
      <c r="M362" s="81">
        <v>0</v>
      </c>
      <c r="N362" s="81">
        <v>0</v>
      </c>
      <c r="O362" s="81">
        <v>0</v>
      </c>
      <c r="P362" s="82">
        <f t="shared" si="31"/>
        <v>0</v>
      </c>
      <c r="Q362" s="81">
        <v>0</v>
      </c>
      <c r="R362" s="81">
        <v>0</v>
      </c>
      <c r="S362" s="81">
        <v>0</v>
      </c>
      <c r="T362" s="81">
        <v>0</v>
      </c>
      <c r="U362" s="82">
        <f t="shared" si="32"/>
        <v>0</v>
      </c>
      <c r="V362" s="81">
        <v>0</v>
      </c>
      <c r="W362" s="81">
        <v>0</v>
      </c>
      <c r="X362" s="81">
        <v>0</v>
      </c>
      <c r="Y362" s="82">
        <v>0</v>
      </c>
      <c r="Z362" s="81">
        <v>0</v>
      </c>
      <c r="AA362" s="81">
        <v>0</v>
      </c>
      <c r="AB362" s="81">
        <v>0</v>
      </c>
      <c r="AC362" s="82">
        <v>0</v>
      </c>
      <c r="AD362" s="81">
        <v>0</v>
      </c>
      <c r="AE362" s="81">
        <v>0</v>
      </c>
      <c r="AF362" s="81">
        <v>0</v>
      </c>
      <c r="AG362" s="82">
        <v>0</v>
      </c>
      <c r="AH362" s="81">
        <v>0</v>
      </c>
      <c r="AI362" s="81">
        <v>0</v>
      </c>
      <c r="AJ362" s="81">
        <v>0</v>
      </c>
      <c r="AK362" s="82">
        <v>0</v>
      </c>
      <c r="AM362" s="74" t="str">
        <f t="shared" si="33"/>
        <v/>
      </c>
      <c r="AN362" s="74" t="str">
        <f t="shared" si="34"/>
        <v>SKOG</v>
      </c>
      <c r="AO362" s="74" t="str">
        <f t="shared" si="35"/>
        <v>KAW</v>
      </c>
      <c r="AP362" s="82"/>
    </row>
    <row r="363" spans="2:42" x14ac:dyDescent="0.3">
      <c r="B363" s="74" t="s">
        <v>118</v>
      </c>
      <c r="C363" s="74" t="s">
        <v>353</v>
      </c>
      <c r="D363" s="74" t="s">
        <v>373</v>
      </c>
      <c r="E363" s="74" t="s">
        <v>144</v>
      </c>
      <c r="F363" s="74" t="s">
        <v>145</v>
      </c>
      <c r="G363" s="81">
        <v>38478.8778988708</v>
      </c>
      <c r="H363" s="81">
        <v>780304.01</v>
      </c>
      <c r="I363" s="81">
        <v>0</v>
      </c>
      <c r="J363" s="81">
        <v>0</v>
      </c>
      <c r="K363" s="82">
        <f t="shared" si="30"/>
        <v>818782.88789887086</v>
      </c>
      <c r="L363" s="81">
        <v>0</v>
      </c>
      <c r="M363" s="81">
        <v>0</v>
      </c>
      <c r="N363" s="81">
        <v>0</v>
      </c>
      <c r="O363" s="81">
        <v>0</v>
      </c>
      <c r="P363" s="82">
        <f t="shared" si="31"/>
        <v>0</v>
      </c>
      <c r="Q363" s="81">
        <v>0</v>
      </c>
      <c r="R363" s="81">
        <v>0</v>
      </c>
      <c r="S363" s="81">
        <v>0</v>
      </c>
      <c r="T363" s="81">
        <v>0</v>
      </c>
      <c r="U363" s="82">
        <f t="shared" si="32"/>
        <v>0</v>
      </c>
      <c r="V363" s="81">
        <v>0</v>
      </c>
      <c r="W363" s="81">
        <v>0</v>
      </c>
      <c r="X363" s="81">
        <v>0</v>
      </c>
      <c r="Y363" s="82">
        <v>0</v>
      </c>
      <c r="Z363" s="81">
        <v>0</v>
      </c>
      <c r="AA363" s="81">
        <v>0</v>
      </c>
      <c r="AB363" s="81">
        <v>0</v>
      </c>
      <c r="AC363" s="82">
        <v>0</v>
      </c>
      <c r="AD363" s="81">
        <v>0</v>
      </c>
      <c r="AE363" s="81">
        <v>0</v>
      </c>
      <c r="AF363" s="81">
        <v>0</v>
      </c>
      <c r="AG363" s="82">
        <v>0</v>
      </c>
      <c r="AH363" s="81">
        <v>0</v>
      </c>
      <c r="AI363" s="81">
        <v>0</v>
      </c>
      <c r="AJ363" s="81">
        <v>0</v>
      </c>
      <c r="AK363" s="82">
        <v>0</v>
      </c>
      <c r="AM363" s="74" t="str">
        <f t="shared" si="33"/>
        <v>INJ</v>
      </c>
      <c r="AN363" s="74" t="str">
        <f t="shared" si="34"/>
        <v>SKOG</v>
      </c>
      <c r="AO363" s="74" t="str">
        <f t="shared" si="35"/>
        <v>KAW</v>
      </c>
      <c r="AP363" s="82"/>
    </row>
    <row r="364" spans="2:42" x14ac:dyDescent="0.3">
      <c r="B364" s="74" t="s">
        <v>125</v>
      </c>
      <c r="C364" s="74" t="s">
        <v>525</v>
      </c>
      <c r="D364" s="74" t="s">
        <v>564</v>
      </c>
      <c r="E364" s="74" t="s">
        <v>146</v>
      </c>
      <c r="F364" s="74" t="s">
        <v>583</v>
      </c>
      <c r="G364" s="81">
        <v>0</v>
      </c>
      <c r="H364" s="81">
        <v>0</v>
      </c>
      <c r="I364" s="81">
        <v>0</v>
      </c>
      <c r="J364" s="81">
        <v>-10292.719999999999</v>
      </c>
      <c r="K364" s="82">
        <f t="shared" si="30"/>
        <v>-10292.719999999999</v>
      </c>
      <c r="L364" s="81">
        <v>0</v>
      </c>
      <c r="M364" s="81">
        <v>0</v>
      </c>
      <c r="N364" s="81">
        <v>0</v>
      </c>
      <c r="O364" s="81">
        <v>-7768.51</v>
      </c>
      <c r="P364" s="82">
        <f t="shared" si="31"/>
        <v>-7768.51</v>
      </c>
      <c r="Q364" s="81">
        <v>0</v>
      </c>
      <c r="R364" s="81">
        <v>0</v>
      </c>
      <c r="S364" s="81">
        <v>0</v>
      </c>
      <c r="T364" s="81">
        <v>-5603.25</v>
      </c>
      <c r="U364" s="82">
        <f t="shared" si="32"/>
        <v>-5603.25</v>
      </c>
      <c r="V364" s="81">
        <v>0</v>
      </c>
      <c r="W364" s="81">
        <v>0</v>
      </c>
      <c r="X364" s="81">
        <v>0</v>
      </c>
      <c r="Y364" s="82">
        <v>0</v>
      </c>
      <c r="Z364" s="81">
        <v>0</v>
      </c>
      <c r="AA364" s="81">
        <v>0</v>
      </c>
      <c r="AB364" s="81">
        <v>0</v>
      </c>
      <c r="AC364" s="82">
        <v>0</v>
      </c>
      <c r="AD364" s="81">
        <v>0</v>
      </c>
      <c r="AE364" s="81">
        <v>0</v>
      </c>
      <c r="AF364" s="81">
        <v>0</v>
      </c>
      <c r="AG364" s="82">
        <v>0</v>
      </c>
      <c r="AH364" s="81">
        <v>0</v>
      </c>
      <c r="AI364" s="81">
        <v>0</v>
      </c>
      <c r="AJ364" s="81">
        <v>0</v>
      </c>
      <c r="AK364" s="82">
        <v>0</v>
      </c>
      <c r="AM364" s="74" t="str">
        <f t="shared" si="33"/>
        <v/>
      </c>
      <c r="AN364" s="74" t="str">
        <f t="shared" si="34"/>
        <v>SOLE</v>
      </c>
      <c r="AO364" s="74" t="str">
        <f t="shared" si="35"/>
        <v>All locations</v>
      </c>
      <c r="AP364" s="82"/>
    </row>
    <row r="365" spans="2:42" x14ac:dyDescent="0.3">
      <c r="B365" s="74" t="s">
        <v>125</v>
      </c>
      <c r="C365" s="74" t="s">
        <v>263</v>
      </c>
      <c r="D365" s="74" t="s">
        <v>264</v>
      </c>
      <c r="E365" s="74" t="s">
        <v>142</v>
      </c>
      <c r="F365" s="74" t="s">
        <v>143</v>
      </c>
      <c r="G365" s="81">
        <v>161.71599690652425</v>
      </c>
      <c r="H365" s="81">
        <v>5314.72</v>
      </c>
      <c r="I365" s="81">
        <v>14436.9</v>
      </c>
      <c r="J365" s="81">
        <v>0</v>
      </c>
      <c r="K365" s="82">
        <f t="shared" si="30"/>
        <v>19913.335996906524</v>
      </c>
      <c r="L365" s="81">
        <v>1964.5986667373518</v>
      </c>
      <c r="M365" s="81">
        <v>4387.03</v>
      </c>
      <c r="N365" s="81">
        <v>11453.4</v>
      </c>
      <c r="O365" s="81">
        <v>0</v>
      </c>
      <c r="P365" s="82">
        <f t="shared" si="31"/>
        <v>17805.028666737351</v>
      </c>
      <c r="Q365" s="81">
        <v>2094.8000000000002</v>
      </c>
      <c r="R365" s="81">
        <v>3597.05</v>
      </c>
      <c r="S365" s="81">
        <v>9397.5</v>
      </c>
      <c r="T365" s="81">
        <v>0</v>
      </c>
      <c r="U365" s="82">
        <f t="shared" si="32"/>
        <v>15089.35</v>
      </c>
      <c r="V365" s="81">
        <v>2201.2299999999996</v>
      </c>
      <c r="W365" s="81">
        <v>3803.71</v>
      </c>
      <c r="X365" s="81">
        <v>11575.63</v>
      </c>
      <c r="Y365" s="82">
        <v>17580.57</v>
      </c>
      <c r="Z365" s="81">
        <v>2352.9999999999995</v>
      </c>
      <c r="AA365" s="81">
        <v>3475.72</v>
      </c>
      <c r="AB365" s="81">
        <v>12001.47</v>
      </c>
      <c r="AC365" s="82">
        <v>17830.189999999999</v>
      </c>
      <c r="AD365" s="81">
        <v>2543.5500000000002</v>
      </c>
      <c r="AE365" s="81">
        <v>3714.56</v>
      </c>
      <c r="AF365" s="81">
        <v>12143.59</v>
      </c>
      <c r="AG365" s="82">
        <v>18401.7</v>
      </c>
      <c r="AH365" s="81">
        <v>2736.33</v>
      </c>
      <c r="AI365" s="81">
        <v>3766.28</v>
      </c>
      <c r="AJ365" s="81">
        <v>12401.94</v>
      </c>
      <c r="AK365" s="82">
        <v>18904.550000000003</v>
      </c>
      <c r="AM365" s="74" t="str">
        <f t="shared" si="33"/>
        <v>OFT</v>
      </c>
      <c r="AN365" s="74" t="str">
        <f t="shared" si="34"/>
        <v>SOLE</v>
      </c>
      <c r="AO365" s="74" t="str">
        <f t="shared" si="35"/>
        <v>BDE</v>
      </c>
      <c r="AP365" s="82"/>
    </row>
    <row r="366" spans="2:42" x14ac:dyDescent="0.3">
      <c r="B366" s="74" t="s">
        <v>125</v>
      </c>
      <c r="C366" s="74" t="s">
        <v>263</v>
      </c>
      <c r="D366" s="74" t="s">
        <v>264</v>
      </c>
      <c r="E366" s="74" t="s">
        <v>146</v>
      </c>
      <c r="F366" s="74" t="s">
        <v>583</v>
      </c>
      <c r="G366" s="81">
        <v>1825.8574733476285</v>
      </c>
      <c r="H366" s="81">
        <v>0</v>
      </c>
      <c r="I366" s="81">
        <v>0</v>
      </c>
      <c r="J366" s="81">
        <v>0</v>
      </c>
      <c r="K366" s="82">
        <f t="shared" si="30"/>
        <v>1825.8574733476285</v>
      </c>
      <c r="L366" s="81">
        <v>0</v>
      </c>
      <c r="M366" s="81">
        <v>0</v>
      </c>
      <c r="N366" s="81">
        <v>0</v>
      </c>
      <c r="O366" s="81">
        <v>0</v>
      </c>
      <c r="P366" s="82">
        <f t="shared" si="31"/>
        <v>0</v>
      </c>
      <c r="Q366" s="81">
        <v>0</v>
      </c>
      <c r="R366" s="81">
        <v>0</v>
      </c>
      <c r="S366" s="81">
        <v>0</v>
      </c>
      <c r="T366" s="81">
        <v>0</v>
      </c>
      <c r="U366" s="82">
        <f t="shared" si="32"/>
        <v>0</v>
      </c>
      <c r="V366" s="81">
        <v>0</v>
      </c>
      <c r="W366" s="81">
        <v>0</v>
      </c>
      <c r="X366" s="81">
        <v>0</v>
      </c>
      <c r="Y366" s="82">
        <v>0</v>
      </c>
      <c r="Z366" s="81">
        <v>0</v>
      </c>
      <c r="AA366" s="81">
        <v>0</v>
      </c>
      <c r="AB366" s="81">
        <v>0</v>
      </c>
      <c r="AC366" s="82">
        <v>0</v>
      </c>
      <c r="AD366" s="81">
        <v>0</v>
      </c>
      <c r="AE366" s="81">
        <v>0</v>
      </c>
      <c r="AF366" s="81">
        <v>0</v>
      </c>
      <c r="AG366" s="82">
        <v>0</v>
      </c>
      <c r="AH366" s="81">
        <v>0</v>
      </c>
      <c r="AI366" s="81">
        <v>0</v>
      </c>
      <c r="AJ366" s="81">
        <v>0</v>
      </c>
      <c r="AK366" s="82">
        <v>0</v>
      </c>
      <c r="AM366" s="74" t="str">
        <f t="shared" si="33"/>
        <v/>
      </c>
      <c r="AN366" s="74" t="str">
        <f t="shared" si="34"/>
        <v>SOLE</v>
      </c>
      <c r="AO366" s="74" t="str">
        <f t="shared" si="35"/>
        <v>BDE</v>
      </c>
      <c r="AP366" s="82"/>
    </row>
    <row r="367" spans="2:42" x14ac:dyDescent="0.3">
      <c r="B367" s="74" t="s">
        <v>127</v>
      </c>
      <c r="C367" s="74" t="s">
        <v>255</v>
      </c>
      <c r="D367" s="74" t="s">
        <v>256</v>
      </c>
      <c r="E367" s="74" t="s">
        <v>142</v>
      </c>
      <c r="F367" s="74" t="s">
        <v>143</v>
      </c>
      <c r="G367" s="81">
        <v>229.80378128133961</v>
      </c>
      <c r="H367" s="81">
        <v>36930.9</v>
      </c>
      <c r="I367" s="81">
        <v>0</v>
      </c>
      <c r="J367" s="81">
        <v>0</v>
      </c>
      <c r="K367" s="82">
        <f t="shared" si="30"/>
        <v>37160.703781281343</v>
      </c>
      <c r="L367" s="81">
        <v>334.19247793739339</v>
      </c>
      <c r="M367" s="81">
        <v>37806.17</v>
      </c>
      <c r="N367" s="81">
        <v>0</v>
      </c>
      <c r="O367" s="81">
        <v>0</v>
      </c>
      <c r="P367" s="82">
        <f t="shared" si="31"/>
        <v>38140.362477937393</v>
      </c>
      <c r="Q367" s="81">
        <v>450.08000000000004</v>
      </c>
      <c r="R367" s="81">
        <v>40927.67</v>
      </c>
      <c r="S367" s="81">
        <v>0</v>
      </c>
      <c r="T367" s="81">
        <v>0</v>
      </c>
      <c r="U367" s="82">
        <f t="shared" si="32"/>
        <v>41377.75</v>
      </c>
      <c r="V367" s="81">
        <v>555.79000000000008</v>
      </c>
      <c r="W367" s="81">
        <v>43279.05</v>
      </c>
      <c r="X367" s="81">
        <v>0</v>
      </c>
      <c r="Y367" s="82">
        <v>43834.840000000004</v>
      </c>
      <c r="Z367" s="81">
        <v>795.81</v>
      </c>
      <c r="AA367" s="81">
        <v>39547.11</v>
      </c>
      <c r="AB367" s="81">
        <v>0</v>
      </c>
      <c r="AC367" s="82">
        <v>40342.92</v>
      </c>
      <c r="AD367" s="81">
        <v>1028.56</v>
      </c>
      <c r="AE367" s="81">
        <v>42264.71</v>
      </c>
      <c r="AF367" s="81">
        <v>0</v>
      </c>
      <c r="AG367" s="82">
        <v>43293.27</v>
      </c>
      <c r="AH367" s="81">
        <v>1685.58</v>
      </c>
      <c r="AI367" s="81">
        <v>42853.17</v>
      </c>
      <c r="AJ367" s="81">
        <v>0</v>
      </c>
      <c r="AK367" s="82">
        <v>44538.75</v>
      </c>
      <c r="AM367" s="74" t="str">
        <f t="shared" si="33"/>
        <v>OFT</v>
      </c>
      <c r="AN367" s="74" t="str">
        <f t="shared" si="34"/>
        <v>SOU2</v>
      </c>
      <c r="AO367" s="74" t="str">
        <f t="shared" si="35"/>
        <v>MAT</v>
      </c>
      <c r="AP367" s="82"/>
    </row>
    <row r="368" spans="2:42" x14ac:dyDescent="0.3">
      <c r="B368" s="74" t="s">
        <v>127</v>
      </c>
      <c r="C368" s="74" t="s">
        <v>255</v>
      </c>
      <c r="D368" s="74" t="s">
        <v>256</v>
      </c>
      <c r="E368" s="74" t="s">
        <v>146</v>
      </c>
      <c r="F368" s="74" t="s">
        <v>583</v>
      </c>
      <c r="G368" s="81">
        <v>0</v>
      </c>
      <c r="H368" s="81">
        <v>0</v>
      </c>
      <c r="I368" s="81">
        <v>0</v>
      </c>
      <c r="J368" s="81">
        <v>0</v>
      </c>
      <c r="K368" s="82">
        <f t="shared" si="30"/>
        <v>0</v>
      </c>
      <c r="L368" s="81">
        <v>25.807948535509173</v>
      </c>
      <c r="M368" s="81">
        <v>0</v>
      </c>
      <c r="N368" s="81">
        <v>0</v>
      </c>
      <c r="O368" s="81">
        <v>0</v>
      </c>
      <c r="P368" s="82">
        <f t="shared" si="31"/>
        <v>25.807948535509173</v>
      </c>
      <c r="Q368" s="81">
        <v>115.56</v>
      </c>
      <c r="R368" s="81">
        <v>0</v>
      </c>
      <c r="S368" s="81">
        <v>0</v>
      </c>
      <c r="T368" s="81">
        <v>0</v>
      </c>
      <c r="U368" s="82">
        <f t="shared" si="32"/>
        <v>115.56</v>
      </c>
      <c r="V368" s="81">
        <v>115.23</v>
      </c>
      <c r="W368" s="81">
        <v>0</v>
      </c>
      <c r="X368" s="81">
        <v>0</v>
      </c>
      <c r="Y368" s="82">
        <v>115.23</v>
      </c>
      <c r="Z368" s="81">
        <v>214.2</v>
      </c>
      <c r="AA368" s="81">
        <v>0</v>
      </c>
      <c r="AB368" s="81">
        <v>0</v>
      </c>
      <c r="AC368" s="82">
        <v>214.2</v>
      </c>
      <c r="AD368" s="81">
        <v>258.93</v>
      </c>
      <c r="AE368" s="81">
        <v>0</v>
      </c>
      <c r="AF368" s="81">
        <v>0</v>
      </c>
      <c r="AG368" s="82">
        <v>258.93</v>
      </c>
      <c r="AH368" s="81">
        <v>270.07</v>
      </c>
      <c r="AI368" s="81">
        <v>0</v>
      </c>
      <c r="AJ368" s="81">
        <v>0</v>
      </c>
      <c r="AK368" s="82">
        <v>270.07</v>
      </c>
      <c r="AM368" s="74" t="str">
        <f t="shared" si="33"/>
        <v/>
      </c>
      <c r="AN368" s="74" t="str">
        <f t="shared" si="34"/>
        <v>SOU2</v>
      </c>
      <c r="AO368" s="74" t="str">
        <f t="shared" si="35"/>
        <v>MAT</v>
      </c>
      <c r="AP368" s="82"/>
    </row>
    <row r="369" spans="2:42" x14ac:dyDescent="0.3">
      <c r="B369" s="74" t="s">
        <v>127</v>
      </c>
      <c r="C369" s="74" t="s">
        <v>255</v>
      </c>
      <c r="D369" s="74" t="s">
        <v>256</v>
      </c>
      <c r="E369" s="74" t="s">
        <v>144</v>
      </c>
      <c r="F369" s="74" t="s">
        <v>145</v>
      </c>
      <c r="G369" s="81">
        <v>18719.063004928379</v>
      </c>
      <c r="H369" s="81">
        <v>171755.59</v>
      </c>
      <c r="I369" s="81">
        <v>0</v>
      </c>
      <c r="J369" s="81">
        <v>0</v>
      </c>
      <c r="K369" s="82">
        <f t="shared" si="30"/>
        <v>190474.65300492838</v>
      </c>
      <c r="L369" s="81">
        <v>27023.923705579422</v>
      </c>
      <c r="M369" s="81">
        <v>190767.99</v>
      </c>
      <c r="N369" s="81">
        <v>0</v>
      </c>
      <c r="O369" s="81">
        <v>0</v>
      </c>
      <c r="P369" s="82">
        <f t="shared" si="31"/>
        <v>217791.91370557941</v>
      </c>
      <c r="Q369" s="81">
        <v>36698.779999999992</v>
      </c>
      <c r="R369" s="81">
        <v>227552.56</v>
      </c>
      <c r="S369" s="81">
        <v>0</v>
      </c>
      <c r="T369" s="81">
        <v>0</v>
      </c>
      <c r="U369" s="82">
        <f t="shared" si="32"/>
        <v>264251.33999999997</v>
      </c>
      <c r="V369" s="81">
        <v>45314.139999999992</v>
      </c>
      <c r="W369" s="81">
        <v>240625.92000000001</v>
      </c>
      <c r="X369" s="81">
        <v>0</v>
      </c>
      <c r="Y369" s="82">
        <v>285940.06</v>
      </c>
      <c r="Z369" s="81">
        <v>64572.95</v>
      </c>
      <c r="AA369" s="81">
        <v>219876.81</v>
      </c>
      <c r="AB369" s="81">
        <v>0</v>
      </c>
      <c r="AC369" s="82">
        <v>284449.76</v>
      </c>
      <c r="AD369" s="81">
        <v>83508.110000000015</v>
      </c>
      <c r="AE369" s="81">
        <v>234986.31</v>
      </c>
      <c r="AF369" s="81">
        <v>0</v>
      </c>
      <c r="AG369" s="82">
        <v>318494.42000000004</v>
      </c>
      <c r="AH369" s="81">
        <v>135959.82999999999</v>
      </c>
      <c r="AI369" s="81">
        <v>238258.07</v>
      </c>
      <c r="AJ369" s="81">
        <v>0</v>
      </c>
      <c r="AK369" s="82">
        <v>374217.9</v>
      </c>
      <c r="AM369" s="74" t="str">
        <f t="shared" si="33"/>
        <v>INJ</v>
      </c>
      <c r="AN369" s="74" t="str">
        <f t="shared" si="34"/>
        <v>SOU2</v>
      </c>
      <c r="AO369" s="74" t="str">
        <f t="shared" si="35"/>
        <v>MAT</v>
      </c>
      <c r="AP369" s="82"/>
    </row>
    <row r="370" spans="2:42" x14ac:dyDescent="0.3">
      <c r="B370" s="74" t="s">
        <v>129</v>
      </c>
      <c r="C370" s="74" t="s">
        <v>525</v>
      </c>
      <c r="D370" s="74" t="s">
        <v>566</v>
      </c>
      <c r="E370" s="74" t="s">
        <v>146</v>
      </c>
      <c r="F370" s="74" t="s">
        <v>583</v>
      </c>
      <c r="G370" s="81">
        <v>0</v>
      </c>
      <c r="H370" s="81">
        <v>0</v>
      </c>
      <c r="I370" s="81">
        <v>0</v>
      </c>
      <c r="J370" s="81">
        <v>792.42</v>
      </c>
      <c r="K370" s="82">
        <f t="shared" si="30"/>
        <v>792.42</v>
      </c>
      <c r="L370" s="81">
        <v>0</v>
      </c>
      <c r="M370" s="81">
        <v>0</v>
      </c>
      <c r="N370" s="81">
        <v>0</v>
      </c>
      <c r="O370" s="81">
        <v>169.79</v>
      </c>
      <c r="P370" s="82">
        <f t="shared" si="31"/>
        <v>169.79</v>
      </c>
      <c r="Q370" s="81">
        <v>0</v>
      </c>
      <c r="R370" s="81">
        <v>0</v>
      </c>
      <c r="S370" s="81">
        <v>0</v>
      </c>
      <c r="T370" s="81">
        <v>121.34</v>
      </c>
      <c r="U370" s="82">
        <f t="shared" si="32"/>
        <v>121.34</v>
      </c>
      <c r="V370" s="81">
        <v>0</v>
      </c>
      <c r="W370" s="81">
        <v>0</v>
      </c>
      <c r="X370" s="81">
        <v>0</v>
      </c>
      <c r="Y370" s="82">
        <v>0</v>
      </c>
      <c r="Z370" s="81">
        <v>0</v>
      </c>
      <c r="AA370" s="81">
        <v>0</v>
      </c>
      <c r="AB370" s="81">
        <v>0</v>
      </c>
      <c r="AC370" s="82">
        <v>0</v>
      </c>
      <c r="AD370" s="81">
        <v>0</v>
      </c>
      <c r="AE370" s="81">
        <v>0</v>
      </c>
      <c r="AF370" s="81">
        <v>0</v>
      </c>
      <c r="AG370" s="82">
        <v>0</v>
      </c>
      <c r="AH370" s="81">
        <v>0</v>
      </c>
      <c r="AI370" s="81">
        <v>0</v>
      </c>
      <c r="AJ370" s="81">
        <v>0</v>
      </c>
      <c r="AK370" s="82">
        <v>0</v>
      </c>
      <c r="AM370" s="74" t="str">
        <f t="shared" si="33"/>
        <v/>
      </c>
      <c r="AN370" s="74" t="str">
        <f t="shared" si="34"/>
        <v>TARW</v>
      </c>
      <c r="AO370" s="74" t="str">
        <f t="shared" si="35"/>
        <v>All locations</v>
      </c>
      <c r="AP370" s="82"/>
    </row>
    <row r="371" spans="2:42" x14ac:dyDescent="0.3">
      <c r="B371" s="74" t="s">
        <v>129</v>
      </c>
      <c r="C371" s="74" t="s">
        <v>252</v>
      </c>
      <c r="D371" s="74" t="s">
        <v>253</v>
      </c>
      <c r="E371" s="74" t="s">
        <v>142</v>
      </c>
      <c r="F371" s="74" t="s">
        <v>143</v>
      </c>
      <c r="G371" s="81">
        <v>192.81341727382483</v>
      </c>
      <c r="H371" s="81">
        <v>138.16</v>
      </c>
      <c r="I371" s="81">
        <v>59191.29</v>
      </c>
      <c r="J371" s="81">
        <v>0</v>
      </c>
      <c r="K371" s="82">
        <f t="shared" si="30"/>
        <v>59522.263417273825</v>
      </c>
      <c r="L371" s="81">
        <v>267.54933252079047</v>
      </c>
      <c r="M371" s="81">
        <v>133.44999999999999</v>
      </c>
      <c r="N371" s="81">
        <v>58248.72</v>
      </c>
      <c r="O371" s="81">
        <v>0</v>
      </c>
      <c r="P371" s="82">
        <f t="shared" si="31"/>
        <v>58649.719332520792</v>
      </c>
      <c r="Q371" s="81">
        <v>357.71999999999997</v>
      </c>
      <c r="R371" s="81">
        <v>204.04</v>
      </c>
      <c r="S371" s="81">
        <v>66784.899999999994</v>
      </c>
      <c r="T371" s="81">
        <v>0</v>
      </c>
      <c r="U371" s="82">
        <f t="shared" si="32"/>
        <v>67346.659999999989</v>
      </c>
      <c r="V371" s="81">
        <v>435.78</v>
      </c>
      <c r="W371" s="81">
        <v>215.76</v>
      </c>
      <c r="X371" s="81">
        <v>82264.149999999994</v>
      </c>
      <c r="Y371" s="82">
        <v>82915.689999999988</v>
      </c>
      <c r="Z371" s="81">
        <v>572.52</v>
      </c>
      <c r="AA371" s="81">
        <v>197.16</v>
      </c>
      <c r="AB371" s="81">
        <v>85290.44</v>
      </c>
      <c r="AC371" s="82">
        <v>86060.12</v>
      </c>
      <c r="AD371" s="81">
        <v>684.86</v>
      </c>
      <c r="AE371" s="81">
        <v>210.71</v>
      </c>
      <c r="AF371" s="81">
        <v>86300.42</v>
      </c>
      <c r="AG371" s="82">
        <v>87195.99</v>
      </c>
      <c r="AH371" s="81">
        <v>809.42</v>
      </c>
      <c r="AI371" s="81">
        <v>213.64</v>
      </c>
      <c r="AJ371" s="81">
        <v>88136.43</v>
      </c>
      <c r="AK371" s="82">
        <v>89159.489999999991</v>
      </c>
      <c r="AM371" s="74" t="str">
        <f t="shared" si="33"/>
        <v>OFT</v>
      </c>
      <c r="AN371" s="74" t="str">
        <f t="shared" si="34"/>
        <v>TARW</v>
      </c>
      <c r="AO371" s="74" t="str">
        <f t="shared" si="35"/>
        <v>TWC</v>
      </c>
      <c r="AP371" s="82"/>
    </row>
    <row r="372" spans="2:42" x14ac:dyDescent="0.3">
      <c r="B372" s="74" t="s">
        <v>129</v>
      </c>
      <c r="C372" s="74" t="s">
        <v>252</v>
      </c>
      <c r="D372" s="74" t="s">
        <v>253</v>
      </c>
      <c r="E372" s="74" t="s">
        <v>146</v>
      </c>
      <c r="F372" s="74" t="s">
        <v>583</v>
      </c>
      <c r="G372" s="81">
        <v>140004.35611010034</v>
      </c>
      <c r="H372" s="81">
        <v>0</v>
      </c>
      <c r="I372" s="81">
        <v>0</v>
      </c>
      <c r="J372" s="81">
        <v>0</v>
      </c>
      <c r="K372" s="82">
        <f t="shared" si="30"/>
        <v>140004.35611010034</v>
      </c>
      <c r="L372" s="81">
        <v>141175.32076230575</v>
      </c>
      <c r="M372" s="81">
        <v>0</v>
      </c>
      <c r="N372" s="81">
        <v>0</v>
      </c>
      <c r="O372" s="81">
        <v>0</v>
      </c>
      <c r="P372" s="82">
        <f t="shared" si="31"/>
        <v>141175.32076230575</v>
      </c>
      <c r="Q372" s="81">
        <v>145984.74</v>
      </c>
      <c r="R372" s="81">
        <v>0</v>
      </c>
      <c r="S372" s="81">
        <v>0</v>
      </c>
      <c r="T372" s="81">
        <v>0</v>
      </c>
      <c r="U372" s="82">
        <f t="shared" si="32"/>
        <v>145984.74</v>
      </c>
      <c r="V372" s="81">
        <v>145700.96000000002</v>
      </c>
      <c r="W372" s="81">
        <v>0</v>
      </c>
      <c r="X372" s="81">
        <v>0</v>
      </c>
      <c r="Y372" s="82">
        <v>145700.96000000002</v>
      </c>
      <c r="Z372" s="81">
        <v>148867.84</v>
      </c>
      <c r="AA372" s="81">
        <v>0</v>
      </c>
      <c r="AB372" s="81">
        <v>0</v>
      </c>
      <c r="AC372" s="82">
        <v>148867.84</v>
      </c>
      <c r="AD372" s="81">
        <v>151473.07</v>
      </c>
      <c r="AE372" s="81">
        <v>0</v>
      </c>
      <c r="AF372" s="81">
        <v>0</v>
      </c>
      <c r="AG372" s="82">
        <v>151473.07</v>
      </c>
      <c r="AH372" s="81">
        <v>153068.19</v>
      </c>
      <c r="AI372" s="81">
        <v>0</v>
      </c>
      <c r="AJ372" s="81">
        <v>0</v>
      </c>
      <c r="AK372" s="82">
        <v>153068.19</v>
      </c>
      <c r="AM372" s="74" t="str">
        <f t="shared" si="33"/>
        <v/>
      </c>
      <c r="AN372" s="74" t="str">
        <f t="shared" si="34"/>
        <v>TARW</v>
      </c>
      <c r="AO372" s="74" t="str">
        <f t="shared" si="35"/>
        <v>TWC</v>
      </c>
      <c r="AP372" s="82"/>
    </row>
    <row r="373" spans="2:42" x14ac:dyDescent="0.3">
      <c r="B373" s="74" t="s">
        <v>129</v>
      </c>
      <c r="C373" s="74" t="s">
        <v>252</v>
      </c>
      <c r="D373" s="74" t="s">
        <v>253</v>
      </c>
      <c r="E373" s="74" t="s">
        <v>144</v>
      </c>
      <c r="F373" s="74" t="s">
        <v>145</v>
      </c>
      <c r="G373" s="81">
        <v>241579.80656040442</v>
      </c>
      <c r="H373" s="81">
        <v>17575.38</v>
      </c>
      <c r="I373" s="81">
        <v>0</v>
      </c>
      <c r="J373" s="81">
        <v>0</v>
      </c>
      <c r="K373" s="82">
        <f t="shared" si="30"/>
        <v>259155.18656040443</v>
      </c>
      <c r="L373" s="81">
        <v>322964.17185596697</v>
      </c>
      <c r="M373" s="81">
        <v>16974.45</v>
      </c>
      <c r="N373" s="81">
        <v>0</v>
      </c>
      <c r="O373" s="81">
        <v>0</v>
      </c>
      <c r="P373" s="82">
        <f t="shared" si="31"/>
        <v>339938.62185596698</v>
      </c>
      <c r="Q373" s="81">
        <v>452688.79999999993</v>
      </c>
      <c r="R373" s="81">
        <v>26295.22</v>
      </c>
      <c r="S373" s="81">
        <v>0</v>
      </c>
      <c r="T373" s="81">
        <v>0</v>
      </c>
      <c r="U373" s="82">
        <f t="shared" si="32"/>
        <v>478984.0199999999</v>
      </c>
      <c r="V373" s="81">
        <v>552103.90999999992</v>
      </c>
      <c r="W373" s="81">
        <v>27805.93</v>
      </c>
      <c r="X373" s="81">
        <v>0</v>
      </c>
      <c r="Y373" s="82">
        <v>579909.84</v>
      </c>
      <c r="Z373" s="81">
        <v>714289.54999999981</v>
      </c>
      <c r="AA373" s="81">
        <v>25408.240000000002</v>
      </c>
      <c r="AB373" s="81">
        <v>0</v>
      </c>
      <c r="AC373" s="82">
        <v>739697.7899999998</v>
      </c>
      <c r="AD373" s="81">
        <v>865185.29999999993</v>
      </c>
      <c r="AE373" s="81">
        <v>27154.240000000002</v>
      </c>
      <c r="AF373" s="81">
        <v>0</v>
      </c>
      <c r="AG373" s="82">
        <v>892339.53999999992</v>
      </c>
      <c r="AH373" s="81">
        <v>1016919.1899999998</v>
      </c>
      <c r="AI373" s="81">
        <v>27532.31</v>
      </c>
      <c r="AJ373" s="81">
        <v>0</v>
      </c>
      <c r="AK373" s="82">
        <v>1044451.4999999999</v>
      </c>
      <c r="AM373" s="74" t="str">
        <f t="shared" si="33"/>
        <v>INJ</v>
      </c>
      <c r="AN373" s="74" t="str">
        <f t="shared" si="34"/>
        <v>TARW</v>
      </c>
      <c r="AO373" s="74" t="str">
        <f t="shared" si="35"/>
        <v>TWC</v>
      </c>
      <c r="AP373" s="82"/>
    </row>
    <row r="374" spans="2:42" x14ac:dyDescent="0.3">
      <c r="B374" s="74" t="s">
        <v>105</v>
      </c>
      <c r="C374" s="74" t="s">
        <v>525</v>
      </c>
      <c r="D374" s="74" t="s">
        <v>567</v>
      </c>
      <c r="E374" s="74" t="s">
        <v>146</v>
      </c>
      <c r="F374" s="74" t="s">
        <v>583</v>
      </c>
      <c r="G374" s="81">
        <v>0</v>
      </c>
      <c r="H374" s="81">
        <v>0</v>
      </c>
      <c r="I374" s="81">
        <v>0</v>
      </c>
      <c r="J374" s="81">
        <v>36266.19</v>
      </c>
      <c r="K374" s="82">
        <f t="shared" si="30"/>
        <v>36266.19</v>
      </c>
      <c r="L374" s="81">
        <v>0</v>
      </c>
      <c r="M374" s="81">
        <v>0</v>
      </c>
      <c r="N374" s="81">
        <v>0</v>
      </c>
      <c r="O374" s="81">
        <v>7848.92</v>
      </c>
      <c r="P374" s="82">
        <f t="shared" si="31"/>
        <v>7848.92</v>
      </c>
      <c r="Q374" s="81">
        <v>0</v>
      </c>
      <c r="R374" s="81">
        <v>0</v>
      </c>
      <c r="S374" s="81">
        <v>0</v>
      </c>
      <c r="T374" s="81">
        <v>6004.98</v>
      </c>
      <c r="U374" s="82">
        <f t="shared" si="32"/>
        <v>6004.98</v>
      </c>
      <c r="V374" s="81">
        <v>0</v>
      </c>
      <c r="W374" s="81">
        <v>0</v>
      </c>
      <c r="X374" s="81">
        <v>0</v>
      </c>
      <c r="Y374" s="82">
        <v>0</v>
      </c>
      <c r="Z374" s="81">
        <v>0</v>
      </c>
      <c r="AA374" s="81">
        <v>0</v>
      </c>
      <c r="AB374" s="81">
        <v>0</v>
      </c>
      <c r="AC374" s="82">
        <v>0</v>
      </c>
      <c r="AD374" s="81">
        <v>0</v>
      </c>
      <c r="AE374" s="81">
        <v>0</v>
      </c>
      <c r="AF374" s="81">
        <v>0</v>
      </c>
      <c r="AG374" s="82">
        <v>0</v>
      </c>
      <c r="AH374" s="81">
        <v>0</v>
      </c>
      <c r="AI374" s="81">
        <v>0</v>
      </c>
      <c r="AJ374" s="81">
        <v>0</v>
      </c>
      <c r="AK374" s="82">
        <v>0</v>
      </c>
      <c r="AM374" s="74" t="str">
        <f t="shared" si="33"/>
        <v/>
      </c>
      <c r="AN374" s="74" t="str">
        <f t="shared" si="34"/>
        <v>TASM</v>
      </c>
      <c r="AO374" s="74" t="str">
        <f t="shared" si="35"/>
        <v>All locations</v>
      </c>
      <c r="AP374" s="82"/>
    </row>
    <row r="375" spans="2:42" x14ac:dyDescent="0.3">
      <c r="B375" s="74" t="s">
        <v>105</v>
      </c>
      <c r="C375" s="74" t="s">
        <v>385</v>
      </c>
      <c r="D375" s="74" t="s">
        <v>386</v>
      </c>
      <c r="E375" s="74" t="s">
        <v>142</v>
      </c>
      <c r="F375" s="74" t="s">
        <v>143</v>
      </c>
      <c r="G375" s="81">
        <v>4276.5460870988727</v>
      </c>
      <c r="H375" s="81">
        <v>45323.66</v>
      </c>
      <c r="I375" s="81">
        <v>137303.60999999999</v>
      </c>
      <c r="J375" s="81">
        <v>0</v>
      </c>
      <c r="K375" s="82">
        <f t="shared" si="30"/>
        <v>186903.81608709885</v>
      </c>
      <c r="L375" s="81">
        <v>6089.600901791945</v>
      </c>
      <c r="M375" s="81">
        <v>43839.79</v>
      </c>
      <c r="N375" s="81">
        <v>143650.71</v>
      </c>
      <c r="O375" s="81">
        <v>0</v>
      </c>
      <c r="P375" s="82">
        <f t="shared" si="31"/>
        <v>193580.10090179194</v>
      </c>
      <c r="Q375" s="81">
        <v>8920.9800000000014</v>
      </c>
      <c r="R375" s="81">
        <v>53088.06</v>
      </c>
      <c r="S375" s="81">
        <v>169499.3</v>
      </c>
      <c r="T375" s="81">
        <v>0</v>
      </c>
      <c r="U375" s="82">
        <f t="shared" si="32"/>
        <v>231508.34</v>
      </c>
      <c r="V375" s="81">
        <v>11448.160000000003</v>
      </c>
      <c r="W375" s="81">
        <v>56138.080000000002</v>
      </c>
      <c r="X375" s="81">
        <v>208785.46</v>
      </c>
      <c r="Y375" s="82">
        <v>276371.7</v>
      </c>
      <c r="Z375" s="81">
        <v>16210.95</v>
      </c>
      <c r="AA375" s="81">
        <v>51297.31</v>
      </c>
      <c r="AB375" s="81">
        <v>216466.14</v>
      </c>
      <c r="AC375" s="82">
        <v>283974.40000000002</v>
      </c>
      <c r="AD375" s="81">
        <v>20316.269999999997</v>
      </c>
      <c r="AE375" s="81">
        <v>54822.36</v>
      </c>
      <c r="AF375" s="81">
        <v>219029.47</v>
      </c>
      <c r="AG375" s="82">
        <v>294168.09999999998</v>
      </c>
      <c r="AH375" s="81">
        <v>24850.929999999997</v>
      </c>
      <c r="AI375" s="81">
        <v>55585.66</v>
      </c>
      <c r="AJ375" s="81">
        <v>223689.24</v>
      </c>
      <c r="AK375" s="82">
        <v>304125.82999999996</v>
      </c>
      <c r="AM375" s="74" t="str">
        <f t="shared" si="33"/>
        <v>OFT</v>
      </c>
      <c r="AN375" s="74" t="str">
        <f t="shared" si="34"/>
        <v>TASM</v>
      </c>
      <c r="AO375" s="74" t="str">
        <f t="shared" si="35"/>
        <v>KIK</v>
      </c>
      <c r="AP375" s="82"/>
    </row>
    <row r="376" spans="2:42" x14ac:dyDescent="0.3">
      <c r="B376" s="74" t="s">
        <v>105</v>
      </c>
      <c r="C376" s="74" t="s">
        <v>385</v>
      </c>
      <c r="D376" s="74" t="s">
        <v>386</v>
      </c>
      <c r="E376" s="74" t="s">
        <v>146</v>
      </c>
      <c r="F376" s="74" t="s">
        <v>583</v>
      </c>
      <c r="G376" s="81">
        <v>29443.807750036034</v>
      </c>
      <c r="H376" s="81">
        <v>0</v>
      </c>
      <c r="I376" s="81">
        <v>0</v>
      </c>
      <c r="J376" s="81">
        <v>0</v>
      </c>
      <c r="K376" s="82">
        <f t="shared" si="30"/>
        <v>29443.807750036034</v>
      </c>
      <c r="L376" s="81">
        <v>28426.243532879431</v>
      </c>
      <c r="M376" s="81">
        <v>0</v>
      </c>
      <c r="N376" s="81">
        <v>0</v>
      </c>
      <c r="O376" s="81">
        <v>0</v>
      </c>
      <c r="P376" s="82">
        <f t="shared" si="31"/>
        <v>28426.243532879431</v>
      </c>
      <c r="Q376" s="81">
        <v>29584.27</v>
      </c>
      <c r="R376" s="81">
        <v>0</v>
      </c>
      <c r="S376" s="81">
        <v>0</v>
      </c>
      <c r="T376" s="81">
        <v>0</v>
      </c>
      <c r="U376" s="82">
        <f t="shared" si="32"/>
        <v>29584.27</v>
      </c>
      <c r="V376" s="81">
        <v>30294.15</v>
      </c>
      <c r="W376" s="81">
        <v>0</v>
      </c>
      <c r="X376" s="81">
        <v>0</v>
      </c>
      <c r="Y376" s="82">
        <v>30294.15</v>
      </c>
      <c r="Z376" s="81">
        <v>30817.059999999994</v>
      </c>
      <c r="AA376" s="81">
        <v>0</v>
      </c>
      <c r="AB376" s="81">
        <v>0</v>
      </c>
      <c r="AC376" s="82">
        <v>30817.059999999994</v>
      </c>
      <c r="AD376" s="81">
        <v>31376.620000000006</v>
      </c>
      <c r="AE376" s="81">
        <v>0</v>
      </c>
      <c r="AF376" s="81">
        <v>0</v>
      </c>
      <c r="AG376" s="82">
        <v>31376.620000000006</v>
      </c>
      <c r="AH376" s="81">
        <v>31750.16</v>
      </c>
      <c r="AI376" s="81">
        <v>0</v>
      </c>
      <c r="AJ376" s="81">
        <v>0</v>
      </c>
      <c r="AK376" s="82">
        <v>31750.16</v>
      </c>
      <c r="AM376" s="74" t="str">
        <f t="shared" si="33"/>
        <v/>
      </c>
      <c r="AN376" s="74" t="str">
        <f t="shared" si="34"/>
        <v>TASM</v>
      </c>
      <c r="AO376" s="74" t="str">
        <f t="shared" si="35"/>
        <v>KIK</v>
      </c>
      <c r="AP376" s="82"/>
    </row>
    <row r="377" spans="2:42" x14ac:dyDescent="0.3">
      <c r="B377" s="74" t="s">
        <v>105</v>
      </c>
      <c r="C377" s="74" t="s">
        <v>387</v>
      </c>
      <c r="D377" s="74" t="s">
        <v>388</v>
      </c>
      <c r="E377" s="74" t="s">
        <v>142</v>
      </c>
      <c r="F377" s="74" t="s">
        <v>143</v>
      </c>
      <c r="G377" s="81">
        <v>11949.266038551717</v>
      </c>
      <c r="H377" s="81">
        <v>89614.39</v>
      </c>
      <c r="I377" s="81">
        <v>125534.73</v>
      </c>
      <c r="J377" s="81">
        <v>0</v>
      </c>
      <c r="K377" s="82">
        <f t="shared" si="30"/>
        <v>227098.38603855172</v>
      </c>
      <c r="L377" s="81">
        <v>15212.200107607267</v>
      </c>
      <c r="M377" s="81">
        <v>91435.41</v>
      </c>
      <c r="N377" s="81">
        <v>128402.87</v>
      </c>
      <c r="O377" s="81">
        <v>0</v>
      </c>
      <c r="P377" s="82">
        <f t="shared" si="31"/>
        <v>235050.48010760726</v>
      </c>
      <c r="Q377" s="81">
        <v>28199.02</v>
      </c>
      <c r="R377" s="81">
        <v>113747.93</v>
      </c>
      <c r="S377" s="81">
        <v>147610.98000000001</v>
      </c>
      <c r="T377" s="81">
        <v>0</v>
      </c>
      <c r="U377" s="82">
        <f t="shared" si="32"/>
        <v>289557.93</v>
      </c>
      <c r="V377" s="81">
        <v>36145.659999999996</v>
      </c>
      <c r="W377" s="81">
        <v>120282.98</v>
      </c>
      <c r="X377" s="81">
        <v>181823.91</v>
      </c>
      <c r="Y377" s="82">
        <v>338252.55</v>
      </c>
      <c r="Z377" s="81">
        <v>55640.009999999995</v>
      </c>
      <c r="AA377" s="81">
        <v>109911.01</v>
      </c>
      <c r="AB377" s="81">
        <v>188512.75</v>
      </c>
      <c r="AC377" s="82">
        <v>354063.77</v>
      </c>
      <c r="AD377" s="81">
        <v>72169.56</v>
      </c>
      <c r="AE377" s="81">
        <v>117463.88</v>
      </c>
      <c r="AF377" s="81">
        <v>190745.06</v>
      </c>
      <c r="AG377" s="82">
        <v>380378.5</v>
      </c>
      <c r="AH377" s="81">
        <v>88196.750000000015</v>
      </c>
      <c r="AI377" s="81">
        <v>119099.35</v>
      </c>
      <c r="AJ377" s="81">
        <v>194803.1</v>
      </c>
      <c r="AK377" s="82">
        <v>402099.20000000007</v>
      </c>
      <c r="AM377" s="74" t="str">
        <f t="shared" si="33"/>
        <v>OFT</v>
      </c>
      <c r="AN377" s="74" t="str">
        <f t="shared" si="34"/>
        <v>TASM</v>
      </c>
      <c r="AO377" s="74" t="str">
        <f t="shared" si="35"/>
        <v>MCH</v>
      </c>
      <c r="AP377" s="82"/>
    </row>
    <row r="378" spans="2:42" x14ac:dyDescent="0.3">
      <c r="B378" s="74" t="s">
        <v>105</v>
      </c>
      <c r="C378" s="74" t="s">
        <v>387</v>
      </c>
      <c r="D378" s="74" t="s">
        <v>388</v>
      </c>
      <c r="E378" s="74" t="s">
        <v>146</v>
      </c>
      <c r="F378" s="74" t="s">
        <v>583</v>
      </c>
      <c r="G378" s="81">
        <v>23908.061846701192</v>
      </c>
      <c r="H378" s="81">
        <v>0</v>
      </c>
      <c r="I378" s="81">
        <v>0</v>
      </c>
      <c r="J378" s="81">
        <v>0</v>
      </c>
      <c r="K378" s="82">
        <f t="shared" si="30"/>
        <v>23908.061846701192</v>
      </c>
      <c r="L378" s="81">
        <v>22496.333098666921</v>
      </c>
      <c r="M378" s="81">
        <v>0</v>
      </c>
      <c r="N378" s="81">
        <v>0</v>
      </c>
      <c r="O378" s="81">
        <v>0</v>
      </c>
      <c r="P378" s="82">
        <f t="shared" si="31"/>
        <v>22496.333098666921</v>
      </c>
      <c r="Q378" s="81">
        <v>23354.820000000003</v>
      </c>
      <c r="R378" s="81">
        <v>0</v>
      </c>
      <c r="S378" s="81">
        <v>0</v>
      </c>
      <c r="T378" s="81">
        <v>0</v>
      </c>
      <c r="U378" s="82">
        <f t="shared" si="32"/>
        <v>23354.820000000003</v>
      </c>
      <c r="V378" s="81">
        <v>23886.58</v>
      </c>
      <c r="W378" s="81">
        <v>0</v>
      </c>
      <c r="X378" s="81">
        <v>0</v>
      </c>
      <c r="Y378" s="82">
        <v>23886.58</v>
      </c>
      <c r="Z378" s="81">
        <v>24235.969999999998</v>
      </c>
      <c r="AA378" s="81">
        <v>0</v>
      </c>
      <c r="AB378" s="81">
        <v>0</v>
      </c>
      <c r="AC378" s="82">
        <v>24235.969999999998</v>
      </c>
      <c r="AD378" s="81">
        <v>24627.449999999997</v>
      </c>
      <c r="AE378" s="81">
        <v>0</v>
      </c>
      <c r="AF378" s="81">
        <v>0</v>
      </c>
      <c r="AG378" s="82">
        <v>24627.449999999997</v>
      </c>
      <c r="AH378" s="81">
        <v>24869.39</v>
      </c>
      <c r="AI378" s="81">
        <v>0</v>
      </c>
      <c r="AJ378" s="81">
        <v>0</v>
      </c>
      <c r="AK378" s="82">
        <v>24869.39</v>
      </c>
      <c r="AM378" s="74" t="str">
        <f t="shared" si="33"/>
        <v/>
      </c>
      <c r="AN378" s="74" t="str">
        <f t="shared" si="34"/>
        <v>TASM</v>
      </c>
      <c r="AO378" s="74" t="str">
        <f t="shared" si="35"/>
        <v>MCH</v>
      </c>
      <c r="AP378" s="82"/>
    </row>
    <row r="379" spans="2:42" x14ac:dyDescent="0.3">
      <c r="B379" s="74" t="s">
        <v>105</v>
      </c>
      <c r="C379" s="74" t="s">
        <v>387</v>
      </c>
      <c r="D379" s="74" t="s">
        <v>388</v>
      </c>
      <c r="E379" s="74" t="s">
        <v>144</v>
      </c>
      <c r="F379" s="74" t="s">
        <v>145</v>
      </c>
      <c r="G379" s="81">
        <v>884.16272096329976</v>
      </c>
      <c r="H379" s="81">
        <v>137940.45000000001</v>
      </c>
      <c r="I379" s="81">
        <v>0</v>
      </c>
      <c r="J379" s="81">
        <v>0</v>
      </c>
      <c r="K379" s="82">
        <f t="shared" si="30"/>
        <v>138824.61272096331</v>
      </c>
      <c r="L379" s="81">
        <v>1084.3978381454524</v>
      </c>
      <c r="M379" s="81">
        <v>143967.93</v>
      </c>
      <c r="N379" s="81">
        <v>0</v>
      </c>
      <c r="O379" s="81">
        <v>0</v>
      </c>
      <c r="P379" s="82">
        <f t="shared" si="31"/>
        <v>145052.32783814546</v>
      </c>
      <c r="Q379" s="81">
        <v>2162.12</v>
      </c>
      <c r="R379" s="81">
        <v>178345.24</v>
      </c>
      <c r="S379" s="81">
        <v>0</v>
      </c>
      <c r="T379" s="81">
        <v>0</v>
      </c>
      <c r="U379" s="82">
        <f t="shared" si="32"/>
        <v>180507.36</v>
      </c>
      <c r="V379" s="81">
        <v>2767.6500000000005</v>
      </c>
      <c r="W379" s="81">
        <v>188591.54</v>
      </c>
      <c r="X379" s="81">
        <v>0</v>
      </c>
      <c r="Y379" s="82">
        <v>191359.19</v>
      </c>
      <c r="Z379" s="81">
        <v>4353.49</v>
      </c>
      <c r="AA379" s="81">
        <v>172329.34</v>
      </c>
      <c r="AB379" s="81">
        <v>0</v>
      </c>
      <c r="AC379" s="82">
        <v>176682.83</v>
      </c>
      <c r="AD379" s="81">
        <v>5694.6999999999989</v>
      </c>
      <c r="AE379" s="81">
        <v>184171.47</v>
      </c>
      <c r="AF379" s="81">
        <v>0</v>
      </c>
      <c r="AG379" s="82">
        <v>189866.17</v>
      </c>
      <c r="AH379" s="81">
        <v>6958.3600000000006</v>
      </c>
      <c r="AI379" s="81">
        <v>186735.73</v>
      </c>
      <c r="AJ379" s="81">
        <v>0</v>
      </c>
      <c r="AK379" s="82">
        <v>193694.09000000003</v>
      </c>
      <c r="AM379" s="74" t="str">
        <f t="shared" si="33"/>
        <v>INJ</v>
      </c>
      <c r="AN379" s="74" t="str">
        <f t="shared" si="34"/>
        <v>TASM</v>
      </c>
      <c r="AO379" s="74" t="str">
        <f t="shared" si="35"/>
        <v>MCH</v>
      </c>
      <c r="AP379" s="82"/>
    </row>
    <row r="380" spans="2:42" x14ac:dyDescent="0.3">
      <c r="B380" s="74" t="s">
        <v>105</v>
      </c>
      <c r="C380" s="74" t="s">
        <v>389</v>
      </c>
      <c r="D380" s="74" t="s">
        <v>390</v>
      </c>
      <c r="E380" s="74" t="s">
        <v>142</v>
      </c>
      <c r="F380" s="74" t="s">
        <v>143</v>
      </c>
      <c r="G380" s="81">
        <v>205932.71045281846</v>
      </c>
      <c r="H380" s="81">
        <v>1032472.94</v>
      </c>
      <c r="I380" s="81">
        <v>7583082.1100000003</v>
      </c>
      <c r="J380" s="81">
        <v>0</v>
      </c>
      <c r="K380" s="82">
        <f t="shared" si="30"/>
        <v>8821487.7604528181</v>
      </c>
      <c r="L380" s="81">
        <v>289738.80744606146</v>
      </c>
      <c r="M380" s="81">
        <v>1223434.67</v>
      </c>
      <c r="N380" s="81">
        <v>7753125.6399999997</v>
      </c>
      <c r="O380" s="81">
        <v>0</v>
      </c>
      <c r="P380" s="82">
        <f t="shared" si="31"/>
        <v>9266299.1174460612</v>
      </c>
      <c r="Q380" s="81">
        <v>435932.72</v>
      </c>
      <c r="R380" s="81">
        <v>1501765.37</v>
      </c>
      <c r="S380" s="81">
        <v>8970376.3200000003</v>
      </c>
      <c r="T380" s="81">
        <v>0</v>
      </c>
      <c r="U380" s="82">
        <f t="shared" si="32"/>
        <v>10908074.41</v>
      </c>
      <c r="V380" s="81">
        <v>559345.47000000009</v>
      </c>
      <c r="W380" s="81">
        <v>1588044.84</v>
      </c>
      <c r="X380" s="81">
        <v>11049509.57</v>
      </c>
      <c r="Y380" s="82">
        <v>13196899.880000001</v>
      </c>
      <c r="Z380" s="81">
        <v>800701.03</v>
      </c>
      <c r="AA380" s="81">
        <v>1451108.17</v>
      </c>
      <c r="AB380" s="81">
        <v>11455992.539999999</v>
      </c>
      <c r="AC380" s="82">
        <v>13707801.739999998</v>
      </c>
      <c r="AD380" s="81">
        <v>1008206.6900000002</v>
      </c>
      <c r="AE380" s="81">
        <v>1550825.46</v>
      </c>
      <c r="AF380" s="81">
        <v>11591651.039999999</v>
      </c>
      <c r="AG380" s="82">
        <v>14150683.189999999</v>
      </c>
      <c r="AH380" s="81">
        <v>1233085.48</v>
      </c>
      <c r="AI380" s="81">
        <v>1572417.89</v>
      </c>
      <c r="AJ380" s="81">
        <v>11838259.460000001</v>
      </c>
      <c r="AK380" s="82">
        <v>14643762.830000002</v>
      </c>
      <c r="AM380" s="74" t="str">
        <f t="shared" si="33"/>
        <v>OFT</v>
      </c>
      <c r="AN380" s="74" t="str">
        <f t="shared" si="34"/>
        <v>TASM</v>
      </c>
      <c r="AO380" s="74" t="str">
        <f t="shared" si="35"/>
        <v>STK</v>
      </c>
      <c r="AP380" s="82"/>
    </row>
    <row r="381" spans="2:42" x14ac:dyDescent="0.3">
      <c r="B381" s="74" t="s">
        <v>105</v>
      </c>
      <c r="C381" s="74" t="s">
        <v>389</v>
      </c>
      <c r="D381" s="74" t="s">
        <v>390</v>
      </c>
      <c r="E381" s="74" t="s">
        <v>146</v>
      </c>
      <c r="F381" s="74" t="s">
        <v>583</v>
      </c>
      <c r="G381" s="81">
        <v>1267246.9699967057</v>
      </c>
      <c r="H381" s="81">
        <v>0</v>
      </c>
      <c r="I381" s="81">
        <v>0</v>
      </c>
      <c r="J381" s="81">
        <v>0</v>
      </c>
      <c r="K381" s="82">
        <f t="shared" si="30"/>
        <v>1267246.9699967057</v>
      </c>
      <c r="L381" s="81">
        <v>1221784.385489838</v>
      </c>
      <c r="M381" s="81">
        <v>0</v>
      </c>
      <c r="N381" s="81">
        <v>0</v>
      </c>
      <c r="O381" s="81">
        <v>0</v>
      </c>
      <c r="P381" s="82">
        <f t="shared" si="31"/>
        <v>1221784.385489838</v>
      </c>
      <c r="Q381" s="81">
        <v>1272019.96</v>
      </c>
      <c r="R381" s="81">
        <v>0</v>
      </c>
      <c r="S381" s="81">
        <v>0</v>
      </c>
      <c r="T381" s="81">
        <v>0</v>
      </c>
      <c r="U381" s="82">
        <f t="shared" si="32"/>
        <v>1272019.96</v>
      </c>
      <c r="V381" s="81">
        <v>1302687.6299999999</v>
      </c>
      <c r="W381" s="81">
        <v>0</v>
      </c>
      <c r="X381" s="81">
        <v>0</v>
      </c>
      <c r="Y381" s="82">
        <v>1302687.6299999999</v>
      </c>
      <c r="Z381" s="81">
        <v>1325313.21</v>
      </c>
      <c r="AA381" s="81">
        <v>0</v>
      </c>
      <c r="AB381" s="81">
        <v>0</v>
      </c>
      <c r="AC381" s="82">
        <v>1325313.21</v>
      </c>
      <c r="AD381" s="81">
        <v>1349459.2799999998</v>
      </c>
      <c r="AE381" s="81">
        <v>0</v>
      </c>
      <c r="AF381" s="81">
        <v>0</v>
      </c>
      <c r="AG381" s="82">
        <v>1349459.2799999998</v>
      </c>
      <c r="AH381" s="81">
        <v>1365818.4</v>
      </c>
      <c r="AI381" s="81">
        <v>0</v>
      </c>
      <c r="AJ381" s="81">
        <v>0</v>
      </c>
      <c r="AK381" s="82">
        <v>1365818.4</v>
      </c>
      <c r="AM381" s="74" t="str">
        <f t="shared" si="33"/>
        <v/>
      </c>
      <c r="AN381" s="74" t="str">
        <f t="shared" si="34"/>
        <v>TASM</v>
      </c>
      <c r="AO381" s="74" t="str">
        <f t="shared" si="35"/>
        <v>STK</v>
      </c>
      <c r="AP381" s="82"/>
    </row>
    <row r="382" spans="2:42" x14ac:dyDescent="0.3">
      <c r="B382" s="74" t="s">
        <v>105</v>
      </c>
      <c r="C382" s="74" t="s">
        <v>389</v>
      </c>
      <c r="D382" s="74" t="s">
        <v>390</v>
      </c>
      <c r="E382" s="74" t="s">
        <v>144</v>
      </c>
      <c r="F382" s="74" t="s">
        <v>145</v>
      </c>
      <c r="G382" s="81">
        <v>39204.633279433699</v>
      </c>
      <c r="H382" s="81">
        <v>0</v>
      </c>
      <c r="I382" s="81">
        <v>0</v>
      </c>
      <c r="J382" s="81">
        <v>0</v>
      </c>
      <c r="K382" s="82">
        <f t="shared" si="30"/>
        <v>39204.633279433699</v>
      </c>
      <c r="L382" s="81">
        <v>48083.253534468786</v>
      </c>
      <c r="M382" s="81">
        <v>0</v>
      </c>
      <c r="N382" s="81">
        <v>0</v>
      </c>
      <c r="O382" s="81">
        <v>0</v>
      </c>
      <c r="P382" s="82">
        <f t="shared" si="31"/>
        <v>48083.253534468786</v>
      </c>
      <c r="Q382" s="81">
        <v>95870.200000000012</v>
      </c>
      <c r="R382" s="81">
        <v>0</v>
      </c>
      <c r="S382" s="81">
        <v>0</v>
      </c>
      <c r="T382" s="81">
        <v>0</v>
      </c>
      <c r="U382" s="82">
        <f t="shared" si="32"/>
        <v>95870.200000000012</v>
      </c>
      <c r="V382" s="81">
        <v>122720.17</v>
      </c>
      <c r="W382" s="81">
        <v>0</v>
      </c>
      <c r="X382" s="81">
        <v>0</v>
      </c>
      <c r="Y382" s="82">
        <v>122720.17</v>
      </c>
      <c r="Z382" s="81">
        <v>193038.51</v>
      </c>
      <c r="AA382" s="81">
        <v>0</v>
      </c>
      <c r="AB382" s="81">
        <v>0</v>
      </c>
      <c r="AC382" s="82">
        <v>193038.51</v>
      </c>
      <c r="AD382" s="81">
        <v>252508.46</v>
      </c>
      <c r="AE382" s="81">
        <v>0</v>
      </c>
      <c r="AF382" s="81">
        <v>0</v>
      </c>
      <c r="AG382" s="82">
        <v>252508.46</v>
      </c>
      <c r="AH382" s="81">
        <v>308540.47000000003</v>
      </c>
      <c r="AI382" s="81">
        <v>0</v>
      </c>
      <c r="AJ382" s="81">
        <v>0</v>
      </c>
      <c r="AK382" s="82">
        <v>308540.47000000003</v>
      </c>
      <c r="AM382" s="74" t="str">
        <f t="shared" si="33"/>
        <v>INJ</v>
      </c>
      <c r="AN382" s="74" t="str">
        <f t="shared" si="34"/>
        <v>TASM</v>
      </c>
      <c r="AO382" s="74" t="str">
        <f t="shared" si="35"/>
        <v>STK</v>
      </c>
      <c r="AP382" s="82"/>
    </row>
    <row r="383" spans="2:42" x14ac:dyDescent="0.3">
      <c r="B383" s="74" t="s">
        <v>121</v>
      </c>
      <c r="C383" s="74" t="s">
        <v>525</v>
      </c>
      <c r="D383" s="74" t="s">
        <v>568</v>
      </c>
      <c r="E383" s="74" t="s">
        <v>146</v>
      </c>
      <c r="F383" s="74" t="s">
        <v>583</v>
      </c>
      <c r="G383" s="81">
        <v>0</v>
      </c>
      <c r="H383" s="81">
        <v>0</v>
      </c>
      <c r="I383" s="81">
        <v>0</v>
      </c>
      <c r="J383" s="81">
        <v>4099.72</v>
      </c>
      <c r="K383" s="82">
        <f t="shared" si="30"/>
        <v>4099.72</v>
      </c>
      <c r="L383" s="81">
        <v>0</v>
      </c>
      <c r="M383" s="81">
        <v>0</v>
      </c>
      <c r="N383" s="81">
        <v>0</v>
      </c>
      <c r="O383" s="81">
        <v>899.42</v>
      </c>
      <c r="P383" s="82">
        <f t="shared" si="31"/>
        <v>899.42</v>
      </c>
      <c r="Q383" s="81">
        <v>0</v>
      </c>
      <c r="R383" s="81">
        <v>0</v>
      </c>
      <c r="S383" s="81">
        <v>0</v>
      </c>
      <c r="T383" s="81">
        <v>676.09</v>
      </c>
      <c r="U383" s="82">
        <f t="shared" si="32"/>
        <v>676.09</v>
      </c>
      <c r="V383" s="81">
        <v>0</v>
      </c>
      <c r="W383" s="81">
        <v>0</v>
      </c>
      <c r="X383" s="81">
        <v>0</v>
      </c>
      <c r="Y383" s="82">
        <v>0</v>
      </c>
      <c r="Z383" s="81">
        <v>0</v>
      </c>
      <c r="AA383" s="81">
        <v>0</v>
      </c>
      <c r="AB383" s="81">
        <v>0</v>
      </c>
      <c r="AC383" s="82">
        <v>0</v>
      </c>
      <c r="AD383" s="81">
        <v>0</v>
      </c>
      <c r="AE383" s="81">
        <v>0</v>
      </c>
      <c r="AF383" s="81">
        <v>0</v>
      </c>
      <c r="AG383" s="82">
        <v>0</v>
      </c>
      <c r="AH383" s="81">
        <v>0</v>
      </c>
      <c r="AI383" s="81">
        <v>0</v>
      </c>
      <c r="AJ383" s="81">
        <v>0</v>
      </c>
      <c r="AK383" s="82">
        <v>0</v>
      </c>
      <c r="AM383" s="74" t="str">
        <f t="shared" si="33"/>
        <v/>
      </c>
      <c r="AN383" s="74" t="str">
        <f t="shared" si="34"/>
        <v>TBOP</v>
      </c>
      <c r="AO383" s="74" t="str">
        <f t="shared" si="35"/>
        <v>All locations</v>
      </c>
      <c r="AP383" s="82"/>
    </row>
    <row r="384" spans="2:42" x14ac:dyDescent="0.3">
      <c r="B384" s="74" t="s">
        <v>121</v>
      </c>
      <c r="C384" s="74" t="s">
        <v>359</v>
      </c>
      <c r="D384" s="74" t="s">
        <v>360</v>
      </c>
      <c r="E384" s="74" t="s">
        <v>142</v>
      </c>
      <c r="F384" s="74" t="s">
        <v>143</v>
      </c>
      <c r="G384" s="81">
        <v>1398.7532125264099</v>
      </c>
      <c r="H384" s="81">
        <v>34.82</v>
      </c>
      <c r="I384" s="81">
        <v>0</v>
      </c>
      <c r="J384" s="81">
        <v>0</v>
      </c>
      <c r="K384" s="82">
        <f t="shared" si="30"/>
        <v>1433.5732125264099</v>
      </c>
      <c r="L384" s="81">
        <v>1584.6819522189023</v>
      </c>
      <c r="M384" s="81">
        <v>33.65</v>
      </c>
      <c r="N384" s="81">
        <v>826.21</v>
      </c>
      <c r="O384" s="81">
        <v>0</v>
      </c>
      <c r="P384" s="82">
        <f t="shared" si="31"/>
        <v>2444.5419522189022</v>
      </c>
      <c r="Q384" s="81">
        <v>2100.75</v>
      </c>
      <c r="R384" s="81">
        <v>38.93</v>
      </c>
      <c r="S384" s="81">
        <v>2052.7199999999998</v>
      </c>
      <c r="T384" s="81">
        <v>0</v>
      </c>
      <c r="U384" s="82">
        <f t="shared" si="32"/>
        <v>4192.3999999999996</v>
      </c>
      <c r="V384" s="81">
        <v>2400.7299999999996</v>
      </c>
      <c r="W384" s="81">
        <v>41.17</v>
      </c>
      <c r="X384" s="81">
        <v>2528.4899999999998</v>
      </c>
      <c r="Y384" s="82">
        <v>4970.3899999999994</v>
      </c>
      <c r="Z384" s="81">
        <v>3058.5800000000004</v>
      </c>
      <c r="AA384" s="81">
        <v>37.619999999999997</v>
      </c>
      <c r="AB384" s="81">
        <v>2621.51</v>
      </c>
      <c r="AC384" s="82">
        <v>5717.7100000000009</v>
      </c>
      <c r="AD384" s="81">
        <v>3536.4300000000003</v>
      </c>
      <c r="AE384" s="81">
        <v>40.200000000000003</v>
      </c>
      <c r="AF384" s="81">
        <v>2652.55</v>
      </c>
      <c r="AG384" s="82">
        <v>6229.18</v>
      </c>
      <c r="AH384" s="81">
        <v>4016.8</v>
      </c>
      <c r="AI384" s="81">
        <v>40.76</v>
      </c>
      <c r="AJ384" s="81">
        <v>2708.99</v>
      </c>
      <c r="AK384" s="82">
        <v>6766.55</v>
      </c>
      <c r="AM384" s="74" t="str">
        <f t="shared" si="33"/>
        <v>OFT</v>
      </c>
      <c r="AN384" s="74" t="str">
        <f t="shared" si="34"/>
        <v>TBOP</v>
      </c>
      <c r="AO384" s="74" t="str">
        <f t="shared" si="35"/>
        <v>JRD</v>
      </c>
      <c r="AP384" s="82"/>
    </row>
    <row r="385" spans="2:42" x14ac:dyDescent="0.3">
      <c r="B385" s="74" t="s">
        <v>121</v>
      </c>
      <c r="C385" s="74" t="s">
        <v>359</v>
      </c>
      <c r="D385" s="74" t="s">
        <v>360</v>
      </c>
      <c r="E385" s="74" t="s">
        <v>146</v>
      </c>
      <c r="F385" s="74" t="s">
        <v>583</v>
      </c>
      <c r="G385" s="81">
        <v>306488.75346111844</v>
      </c>
      <c r="H385" s="81">
        <v>0</v>
      </c>
      <c r="I385" s="81">
        <v>0</v>
      </c>
      <c r="J385" s="81">
        <v>0</v>
      </c>
      <c r="K385" s="82">
        <f t="shared" si="30"/>
        <v>306488.75346111844</v>
      </c>
      <c r="L385" s="81">
        <v>298453.26193938183</v>
      </c>
      <c r="M385" s="81">
        <v>0</v>
      </c>
      <c r="N385" s="81">
        <v>0</v>
      </c>
      <c r="O385" s="81">
        <v>0</v>
      </c>
      <c r="P385" s="82">
        <f t="shared" si="31"/>
        <v>298453.26193938183</v>
      </c>
      <c r="Q385" s="81">
        <v>308159.78999999998</v>
      </c>
      <c r="R385" s="81">
        <v>0</v>
      </c>
      <c r="S385" s="81">
        <v>0</v>
      </c>
      <c r="T385" s="81">
        <v>0</v>
      </c>
      <c r="U385" s="82">
        <f t="shared" si="32"/>
        <v>308159.78999999998</v>
      </c>
      <c r="V385" s="81">
        <v>310720.89999999997</v>
      </c>
      <c r="W385" s="81">
        <v>0</v>
      </c>
      <c r="X385" s="81">
        <v>0</v>
      </c>
      <c r="Y385" s="82">
        <v>310720.89999999997</v>
      </c>
      <c r="Z385" s="81">
        <v>315852</v>
      </c>
      <c r="AA385" s="81">
        <v>0</v>
      </c>
      <c r="AB385" s="81">
        <v>0</v>
      </c>
      <c r="AC385" s="82">
        <v>315852</v>
      </c>
      <c r="AD385" s="81">
        <v>320706.39</v>
      </c>
      <c r="AE385" s="81">
        <v>0</v>
      </c>
      <c r="AF385" s="81">
        <v>0</v>
      </c>
      <c r="AG385" s="82">
        <v>320706.39</v>
      </c>
      <c r="AH385" s="81">
        <v>323176.27</v>
      </c>
      <c r="AI385" s="81">
        <v>0</v>
      </c>
      <c r="AJ385" s="81">
        <v>0</v>
      </c>
      <c r="AK385" s="82">
        <v>323176.27</v>
      </c>
      <c r="AM385" s="74" t="str">
        <f t="shared" si="33"/>
        <v/>
      </c>
      <c r="AN385" s="74" t="str">
        <f t="shared" si="34"/>
        <v>TBOP</v>
      </c>
      <c r="AO385" s="74" t="str">
        <f t="shared" si="35"/>
        <v>JRD</v>
      </c>
      <c r="AP385" s="82"/>
    </row>
    <row r="386" spans="2:42" x14ac:dyDescent="0.3">
      <c r="B386" s="74" t="s">
        <v>121</v>
      </c>
      <c r="C386" s="74" t="s">
        <v>359</v>
      </c>
      <c r="D386" s="74" t="s">
        <v>360</v>
      </c>
      <c r="E386" s="74" t="s">
        <v>144</v>
      </c>
      <c r="F386" s="74" t="s">
        <v>145</v>
      </c>
      <c r="G386" s="81">
        <v>315762.49768011249</v>
      </c>
      <c r="H386" s="81">
        <v>10518.57</v>
      </c>
      <c r="I386" s="81">
        <v>0</v>
      </c>
      <c r="J386" s="81">
        <v>0</v>
      </c>
      <c r="K386" s="82">
        <f t="shared" si="30"/>
        <v>326281.06768011249</v>
      </c>
      <c r="L386" s="81">
        <v>349687.82668487076</v>
      </c>
      <c r="M386" s="81">
        <v>9579.18</v>
      </c>
      <c r="N386" s="81">
        <v>0</v>
      </c>
      <c r="O386" s="81">
        <v>0</v>
      </c>
      <c r="P386" s="82">
        <f t="shared" si="31"/>
        <v>359267.00668487075</v>
      </c>
      <c r="Q386" s="81">
        <v>463041.72</v>
      </c>
      <c r="R386" s="81">
        <v>10776.45</v>
      </c>
      <c r="S386" s="81">
        <v>0</v>
      </c>
      <c r="T386" s="81">
        <v>0</v>
      </c>
      <c r="U386" s="82">
        <f t="shared" si="32"/>
        <v>473818.17</v>
      </c>
      <c r="V386" s="81">
        <v>523611.22999999992</v>
      </c>
      <c r="W386" s="81">
        <v>11395.58</v>
      </c>
      <c r="X386" s="81">
        <v>0</v>
      </c>
      <c r="Y386" s="82">
        <v>535006.80999999994</v>
      </c>
      <c r="Z386" s="81">
        <v>662672.81999999995</v>
      </c>
      <c r="AA386" s="81">
        <v>10412.94</v>
      </c>
      <c r="AB386" s="81">
        <v>0</v>
      </c>
      <c r="AC386" s="82">
        <v>673085.75999999989</v>
      </c>
      <c r="AD386" s="81">
        <v>762560.01000000024</v>
      </c>
      <c r="AE386" s="81">
        <v>11128.5</v>
      </c>
      <c r="AF386" s="81">
        <v>0</v>
      </c>
      <c r="AG386" s="82">
        <v>773688.51000000024</v>
      </c>
      <c r="AH386" s="81">
        <v>860434.35000000009</v>
      </c>
      <c r="AI386" s="81">
        <v>11283.44</v>
      </c>
      <c r="AJ386" s="81">
        <v>0</v>
      </c>
      <c r="AK386" s="82">
        <v>871717.79</v>
      </c>
      <c r="AM386" s="74" t="str">
        <f t="shared" si="33"/>
        <v>INJ</v>
      </c>
      <c r="AN386" s="74" t="str">
        <f t="shared" si="34"/>
        <v>TBOP</v>
      </c>
      <c r="AO386" s="74" t="str">
        <f t="shared" si="35"/>
        <v>JRD</v>
      </c>
      <c r="AP386" s="82"/>
    </row>
    <row r="387" spans="2:42" x14ac:dyDescent="0.3">
      <c r="B387" s="74" t="s">
        <v>121</v>
      </c>
      <c r="C387" s="74" t="s">
        <v>361</v>
      </c>
      <c r="D387" s="74" t="s">
        <v>362</v>
      </c>
      <c r="E387" s="74" t="s">
        <v>142</v>
      </c>
      <c r="F387" s="74" t="s">
        <v>143</v>
      </c>
      <c r="G387" s="81">
        <v>73.185615932207924</v>
      </c>
      <c r="H387" s="81">
        <v>208.13</v>
      </c>
      <c r="I387" s="81">
        <v>385458.62</v>
      </c>
      <c r="J387" s="81">
        <v>0</v>
      </c>
      <c r="K387" s="82">
        <f t="shared" si="30"/>
        <v>385739.93561593222</v>
      </c>
      <c r="L387" s="81">
        <v>82.914469209553559</v>
      </c>
      <c r="M387" s="81">
        <v>73822.75</v>
      </c>
      <c r="N387" s="81">
        <v>427324.56</v>
      </c>
      <c r="O387" s="81">
        <v>0</v>
      </c>
      <c r="P387" s="82">
        <f t="shared" si="31"/>
        <v>501230.22446920956</v>
      </c>
      <c r="Q387" s="81">
        <v>109.91</v>
      </c>
      <c r="R387" s="81">
        <v>93514.92</v>
      </c>
      <c r="S387" s="81">
        <v>535059.06000000006</v>
      </c>
      <c r="T387" s="81">
        <v>0</v>
      </c>
      <c r="U387" s="82">
        <f t="shared" si="32"/>
        <v>628683.89</v>
      </c>
      <c r="V387" s="81">
        <v>125.60000000000001</v>
      </c>
      <c r="W387" s="81">
        <v>98887.54</v>
      </c>
      <c r="X387" s="81">
        <v>659073.81999999995</v>
      </c>
      <c r="Y387" s="82">
        <v>758086.96</v>
      </c>
      <c r="Z387" s="81">
        <v>160.03000000000003</v>
      </c>
      <c r="AA387" s="81">
        <v>90360.5</v>
      </c>
      <c r="AB387" s="81">
        <v>683319.45</v>
      </c>
      <c r="AC387" s="82">
        <v>773839.98</v>
      </c>
      <c r="AD387" s="81">
        <v>185.02999999999997</v>
      </c>
      <c r="AE387" s="81">
        <v>96569.89</v>
      </c>
      <c r="AF387" s="81">
        <v>691411.12</v>
      </c>
      <c r="AG387" s="82">
        <v>788166.04</v>
      </c>
      <c r="AH387" s="81">
        <v>210.17000000000004</v>
      </c>
      <c r="AI387" s="81">
        <v>97914.45</v>
      </c>
      <c r="AJ387" s="81">
        <v>706120.65</v>
      </c>
      <c r="AK387" s="82">
        <v>804245.27</v>
      </c>
      <c r="AM387" s="74" t="str">
        <f t="shared" si="33"/>
        <v>OFT</v>
      </c>
      <c r="AN387" s="74" t="str">
        <f t="shared" si="34"/>
        <v>TBOP</v>
      </c>
      <c r="AO387" s="74" t="str">
        <f t="shared" si="35"/>
        <v>KPA</v>
      </c>
      <c r="AP387" s="82"/>
    </row>
    <row r="388" spans="2:42" x14ac:dyDescent="0.3">
      <c r="B388" s="74" t="s">
        <v>121</v>
      </c>
      <c r="C388" s="74" t="s">
        <v>361</v>
      </c>
      <c r="D388" s="74" t="s">
        <v>362</v>
      </c>
      <c r="E388" s="74" t="s">
        <v>146</v>
      </c>
      <c r="F388" s="74" t="s">
        <v>583</v>
      </c>
      <c r="G388" s="81">
        <v>27668.845050497988</v>
      </c>
      <c r="H388" s="81">
        <v>0</v>
      </c>
      <c r="I388" s="81">
        <v>0</v>
      </c>
      <c r="J388" s="81">
        <v>0</v>
      </c>
      <c r="K388" s="82">
        <f t="shared" si="30"/>
        <v>27668.845050497988</v>
      </c>
      <c r="L388" s="81">
        <v>27463.345917387618</v>
      </c>
      <c r="M388" s="81">
        <v>0</v>
      </c>
      <c r="N388" s="81">
        <v>0</v>
      </c>
      <c r="O388" s="81">
        <v>0</v>
      </c>
      <c r="P388" s="82">
        <f t="shared" si="31"/>
        <v>27463.345917387618</v>
      </c>
      <c r="Q388" s="81">
        <v>28389.510000000002</v>
      </c>
      <c r="R388" s="81">
        <v>0</v>
      </c>
      <c r="S388" s="81">
        <v>0</v>
      </c>
      <c r="T388" s="81">
        <v>0</v>
      </c>
      <c r="U388" s="82">
        <f t="shared" si="32"/>
        <v>28389.510000000002</v>
      </c>
      <c r="V388" s="81">
        <v>28470.750000000004</v>
      </c>
      <c r="W388" s="81">
        <v>0</v>
      </c>
      <c r="X388" s="81">
        <v>0</v>
      </c>
      <c r="Y388" s="82">
        <v>28470.750000000004</v>
      </c>
      <c r="Z388" s="81">
        <v>29024.36</v>
      </c>
      <c r="AA388" s="81">
        <v>0</v>
      </c>
      <c r="AB388" s="81">
        <v>0</v>
      </c>
      <c r="AC388" s="82">
        <v>29024.36</v>
      </c>
      <c r="AD388" s="81">
        <v>29508.450000000004</v>
      </c>
      <c r="AE388" s="81">
        <v>0</v>
      </c>
      <c r="AF388" s="81">
        <v>0</v>
      </c>
      <c r="AG388" s="82">
        <v>29508.450000000004</v>
      </c>
      <c r="AH388" s="81">
        <v>29789.360000000004</v>
      </c>
      <c r="AI388" s="81">
        <v>0</v>
      </c>
      <c r="AJ388" s="81">
        <v>0</v>
      </c>
      <c r="AK388" s="82">
        <v>29789.360000000004</v>
      </c>
      <c r="AM388" s="74" t="str">
        <f t="shared" si="33"/>
        <v/>
      </c>
      <c r="AN388" s="74" t="str">
        <f t="shared" si="34"/>
        <v>TBOP</v>
      </c>
      <c r="AO388" s="74" t="str">
        <f t="shared" si="35"/>
        <v>KPA</v>
      </c>
      <c r="AP388" s="82"/>
    </row>
    <row r="389" spans="2:42" x14ac:dyDescent="0.3">
      <c r="B389" s="74" t="s">
        <v>121</v>
      </c>
      <c r="C389" s="74" t="s">
        <v>361</v>
      </c>
      <c r="D389" s="74" t="s">
        <v>362</v>
      </c>
      <c r="E389" s="74" t="s">
        <v>144</v>
      </c>
      <c r="F389" s="74" t="s">
        <v>145</v>
      </c>
      <c r="G389" s="81">
        <v>119236.89132982632</v>
      </c>
      <c r="H389" s="81">
        <v>329843.8</v>
      </c>
      <c r="I389" s="81">
        <v>0</v>
      </c>
      <c r="J389" s="81">
        <v>0</v>
      </c>
      <c r="K389" s="82">
        <f t="shared" si="30"/>
        <v>449080.69132982631</v>
      </c>
      <c r="L389" s="81">
        <v>132047.63145300283</v>
      </c>
      <c r="M389" s="81">
        <v>282846.69</v>
      </c>
      <c r="N389" s="81">
        <v>0</v>
      </c>
      <c r="O389" s="81">
        <v>0</v>
      </c>
      <c r="P389" s="82">
        <f t="shared" si="31"/>
        <v>414894.32145300286</v>
      </c>
      <c r="Q389" s="81">
        <v>174851.85999999993</v>
      </c>
      <c r="R389" s="81">
        <v>371565.21</v>
      </c>
      <c r="S389" s="81">
        <v>0</v>
      </c>
      <c r="T389" s="81">
        <v>0</v>
      </c>
      <c r="U389" s="82">
        <f t="shared" si="32"/>
        <v>546417.06999999995</v>
      </c>
      <c r="V389" s="81">
        <v>197723.85000000003</v>
      </c>
      <c r="W389" s="81">
        <v>392912.39</v>
      </c>
      <c r="X389" s="81">
        <v>0</v>
      </c>
      <c r="Y389" s="82">
        <v>590636.24</v>
      </c>
      <c r="Z389" s="81">
        <v>250235.68999999994</v>
      </c>
      <c r="AA389" s="81">
        <v>359031.66</v>
      </c>
      <c r="AB389" s="81">
        <v>0</v>
      </c>
      <c r="AC389" s="82">
        <v>609267.34999999986</v>
      </c>
      <c r="AD389" s="81">
        <v>287954.68000000011</v>
      </c>
      <c r="AE389" s="81">
        <v>383703.61</v>
      </c>
      <c r="AF389" s="81">
        <v>0</v>
      </c>
      <c r="AG389" s="82">
        <v>671658.29</v>
      </c>
      <c r="AH389" s="81">
        <v>324913.56999999995</v>
      </c>
      <c r="AI389" s="81">
        <v>389045.98</v>
      </c>
      <c r="AJ389" s="81">
        <v>0</v>
      </c>
      <c r="AK389" s="82">
        <v>713959.54999999993</v>
      </c>
      <c r="AM389" s="74" t="str">
        <f t="shared" si="33"/>
        <v>INJ</v>
      </c>
      <c r="AN389" s="74" t="str">
        <f t="shared" si="34"/>
        <v>TBOP</v>
      </c>
      <c r="AO389" s="74" t="str">
        <f t="shared" si="35"/>
        <v>KPA</v>
      </c>
      <c r="AP389" s="82"/>
    </row>
    <row r="390" spans="2:42" x14ac:dyDescent="0.3">
      <c r="B390" s="74" t="s">
        <v>121</v>
      </c>
      <c r="C390" s="74" t="s">
        <v>363</v>
      </c>
      <c r="D390" s="74" t="s">
        <v>364</v>
      </c>
      <c r="E390" s="74" t="s">
        <v>142</v>
      </c>
      <c r="F390" s="74" t="s">
        <v>143</v>
      </c>
      <c r="G390" s="81">
        <v>1398.7532125264099</v>
      </c>
      <c r="H390" s="81">
        <v>87.67</v>
      </c>
      <c r="I390" s="81">
        <v>7385.47</v>
      </c>
      <c r="J390" s="81">
        <v>0</v>
      </c>
      <c r="K390" s="82">
        <f t="shared" si="30"/>
        <v>8871.8932125264109</v>
      </c>
      <c r="L390" s="81">
        <v>1584.6819522189023</v>
      </c>
      <c r="M390" s="81">
        <v>85.05</v>
      </c>
      <c r="N390" s="81">
        <v>6696.65</v>
      </c>
      <c r="O390" s="81">
        <v>0</v>
      </c>
      <c r="P390" s="82">
        <f t="shared" si="31"/>
        <v>8366.3819522189024</v>
      </c>
      <c r="Q390" s="81">
        <v>2100.75</v>
      </c>
      <c r="R390" s="81">
        <v>93.26</v>
      </c>
      <c r="S390" s="81">
        <v>6564.92</v>
      </c>
      <c r="T390" s="81">
        <v>0</v>
      </c>
      <c r="U390" s="82">
        <f t="shared" si="32"/>
        <v>8758.93</v>
      </c>
      <c r="V390" s="81">
        <v>2400.7299999999996</v>
      </c>
      <c r="W390" s="81">
        <v>98.62</v>
      </c>
      <c r="X390" s="81">
        <v>8086.52</v>
      </c>
      <c r="Y390" s="82">
        <v>10585.869999999999</v>
      </c>
      <c r="Z390" s="81">
        <v>3058.5800000000004</v>
      </c>
      <c r="AA390" s="81">
        <v>90.11</v>
      </c>
      <c r="AB390" s="81">
        <v>8384</v>
      </c>
      <c r="AC390" s="82">
        <v>11532.69</v>
      </c>
      <c r="AD390" s="81">
        <v>3536.4300000000003</v>
      </c>
      <c r="AE390" s="81">
        <v>96.31</v>
      </c>
      <c r="AF390" s="81">
        <v>8483.2900000000009</v>
      </c>
      <c r="AG390" s="82">
        <v>12116.03</v>
      </c>
      <c r="AH390" s="81">
        <v>4016.8</v>
      </c>
      <c r="AI390" s="81">
        <v>97.65</v>
      </c>
      <c r="AJ390" s="81">
        <v>8663.76</v>
      </c>
      <c r="AK390" s="82">
        <v>12778.21</v>
      </c>
      <c r="AM390" s="74" t="str">
        <f t="shared" si="33"/>
        <v>OFT</v>
      </c>
      <c r="AN390" s="74" t="str">
        <f t="shared" si="34"/>
        <v>TBOP</v>
      </c>
      <c r="AO390" s="74" t="str">
        <f t="shared" si="35"/>
        <v>MKE</v>
      </c>
      <c r="AP390" s="82"/>
    </row>
    <row r="391" spans="2:42" x14ac:dyDescent="0.3">
      <c r="B391" s="74" t="s">
        <v>121</v>
      </c>
      <c r="C391" s="74" t="s">
        <v>363</v>
      </c>
      <c r="D391" s="74" t="s">
        <v>364</v>
      </c>
      <c r="E391" s="74" t="s">
        <v>146</v>
      </c>
      <c r="F391" s="74" t="s">
        <v>583</v>
      </c>
      <c r="G391" s="81">
        <v>303577.11434928974</v>
      </c>
      <c r="H391" s="81">
        <v>0</v>
      </c>
      <c r="I391" s="81">
        <v>0</v>
      </c>
      <c r="J391" s="81">
        <v>0</v>
      </c>
      <c r="K391" s="82">
        <f t="shared" si="30"/>
        <v>303577.11434928974</v>
      </c>
      <c r="L391" s="81">
        <v>295618.25415845087</v>
      </c>
      <c r="M391" s="81">
        <v>0</v>
      </c>
      <c r="N391" s="81">
        <v>0</v>
      </c>
      <c r="O391" s="81">
        <v>0</v>
      </c>
      <c r="P391" s="82">
        <f t="shared" si="31"/>
        <v>295618.25415845087</v>
      </c>
      <c r="Q391" s="81">
        <v>305233.61999999994</v>
      </c>
      <c r="R391" s="81">
        <v>0</v>
      </c>
      <c r="S391" s="81">
        <v>0</v>
      </c>
      <c r="T391" s="81">
        <v>0</v>
      </c>
      <c r="U391" s="82">
        <f t="shared" si="32"/>
        <v>305233.61999999994</v>
      </c>
      <c r="V391" s="81">
        <v>307770.39</v>
      </c>
      <c r="W391" s="81">
        <v>0</v>
      </c>
      <c r="X391" s="81">
        <v>0</v>
      </c>
      <c r="Y391" s="82">
        <v>307770.39</v>
      </c>
      <c r="Z391" s="81">
        <v>312853.87</v>
      </c>
      <c r="AA391" s="81">
        <v>0</v>
      </c>
      <c r="AB391" s="81">
        <v>0</v>
      </c>
      <c r="AC391" s="82">
        <v>312853.87</v>
      </c>
      <c r="AD391" s="81">
        <v>317662.65000000002</v>
      </c>
      <c r="AE391" s="81">
        <v>0</v>
      </c>
      <c r="AF391" s="81">
        <v>0</v>
      </c>
      <c r="AG391" s="82">
        <v>317662.65000000002</v>
      </c>
      <c r="AH391" s="81">
        <v>320109.19</v>
      </c>
      <c r="AI391" s="81">
        <v>0</v>
      </c>
      <c r="AJ391" s="81">
        <v>0</v>
      </c>
      <c r="AK391" s="82">
        <v>320109.19</v>
      </c>
      <c r="AM391" s="74" t="str">
        <f t="shared" si="33"/>
        <v/>
      </c>
      <c r="AN391" s="74" t="str">
        <f t="shared" si="34"/>
        <v>TBOP</v>
      </c>
      <c r="AO391" s="74" t="str">
        <f t="shared" si="35"/>
        <v>MKE</v>
      </c>
      <c r="AP391" s="82"/>
    </row>
    <row r="392" spans="2:42" x14ac:dyDescent="0.3">
      <c r="B392" s="74" t="s">
        <v>121</v>
      </c>
      <c r="C392" s="74" t="s">
        <v>363</v>
      </c>
      <c r="D392" s="74" t="s">
        <v>364</v>
      </c>
      <c r="E392" s="74" t="s">
        <v>144</v>
      </c>
      <c r="F392" s="74" t="s">
        <v>145</v>
      </c>
      <c r="G392" s="81">
        <v>315762.49768011249</v>
      </c>
      <c r="H392" s="81">
        <v>13611.29</v>
      </c>
      <c r="I392" s="81">
        <v>0</v>
      </c>
      <c r="J392" s="81">
        <v>0</v>
      </c>
      <c r="K392" s="82">
        <f t="shared" ref="K392:K455" si="36">SUM(G392:J392)</f>
        <v>329373.78768011247</v>
      </c>
      <c r="L392" s="81">
        <v>349687.82668487076</v>
      </c>
      <c r="M392" s="81">
        <v>13000.4</v>
      </c>
      <c r="N392" s="81">
        <v>0</v>
      </c>
      <c r="O392" s="81">
        <v>0</v>
      </c>
      <c r="P392" s="82">
        <f t="shared" ref="P392:P455" si="37">SUM(L392:O392)</f>
        <v>362688.22668487078</v>
      </c>
      <c r="Q392" s="81">
        <v>463041.72</v>
      </c>
      <c r="R392" s="81">
        <v>14253.21</v>
      </c>
      <c r="S392" s="81">
        <v>0</v>
      </c>
      <c r="T392" s="81">
        <v>0</v>
      </c>
      <c r="U392" s="82">
        <f t="shared" ref="U392:U455" si="38">SUM(Q392:T392)</f>
        <v>477294.93</v>
      </c>
      <c r="V392" s="81">
        <v>523611.22999999992</v>
      </c>
      <c r="W392" s="81">
        <v>15072.09</v>
      </c>
      <c r="X392" s="81">
        <v>0</v>
      </c>
      <c r="Y392" s="82">
        <v>538683.31999999995</v>
      </c>
      <c r="Z392" s="81">
        <v>662672.81999999995</v>
      </c>
      <c r="AA392" s="81">
        <v>13772.42</v>
      </c>
      <c r="AB392" s="81">
        <v>0</v>
      </c>
      <c r="AC392" s="82">
        <v>676445.24</v>
      </c>
      <c r="AD392" s="81">
        <v>762560.01000000024</v>
      </c>
      <c r="AE392" s="81">
        <v>14718.84</v>
      </c>
      <c r="AF392" s="81">
        <v>0</v>
      </c>
      <c r="AG392" s="82">
        <v>777278.85000000021</v>
      </c>
      <c r="AH392" s="81">
        <v>860434.35000000009</v>
      </c>
      <c r="AI392" s="81">
        <v>14923.77</v>
      </c>
      <c r="AJ392" s="81">
        <v>0</v>
      </c>
      <c r="AK392" s="82">
        <v>875358.12000000011</v>
      </c>
      <c r="AM392" s="74" t="str">
        <f t="shared" ref="AM392:AM455" si="39">IF(F392="GXP","OFT",IF(F392="GIP","INJ",""))</f>
        <v>INJ</v>
      </c>
      <c r="AN392" s="74" t="str">
        <f t="shared" ref="AN392:AN455" si="40">LEFT(D392,4)</f>
        <v>TBOP</v>
      </c>
      <c r="AO392" s="74" t="str">
        <f t="shared" ref="AO392:AO455" si="41">IF(LEN(D392)=4,"All locations",MID(D392,5,20))</f>
        <v>MKE</v>
      </c>
      <c r="AP392" s="82"/>
    </row>
    <row r="393" spans="2:42" x14ac:dyDescent="0.3">
      <c r="B393" s="74" t="s">
        <v>110</v>
      </c>
      <c r="C393" s="74" t="s">
        <v>525</v>
      </c>
      <c r="D393" s="74" t="s">
        <v>569</v>
      </c>
      <c r="E393" s="74" t="s">
        <v>146</v>
      </c>
      <c r="F393" s="74" t="s">
        <v>583</v>
      </c>
      <c r="G393" s="81">
        <v>0</v>
      </c>
      <c r="H393" s="81">
        <v>0</v>
      </c>
      <c r="I393" s="81">
        <v>0</v>
      </c>
      <c r="J393" s="81">
        <v>19321.68</v>
      </c>
      <c r="K393" s="82">
        <f t="shared" si="36"/>
        <v>19321.68</v>
      </c>
      <c r="L393" s="81">
        <v>0</v>
      </c>
      <c r="M393" s="81">
        <v>0</v>
      </c>
      <c r="N393" s="81">
        <v>0</v>
      </c>
      <c r="O393" s="81">
        <v>4176.3100000000004</v>
      </c>
      <c r="P393" s="82">
        <f t="shared" si="37"/>
        <v>4176.3100000000004</v>
      </c>
      <c r="Q393" s="81">
        <v>0</v>
      </c>
      <c r="R393" s="81">
        <v>0</v>
      </c>
      <c r="S393" s="81">
        <v>0</v>
      </c>
      <c r="T393" s="81">
        <v>3159.78</v>
      </c>
      <c r="U393" s="82">
        <f t="shared" si="38"/>
        <v>3159.78</v>
      </c>
      <c r="V393" s="81">
        <v>0</v>
      </c>
      <c r="W393" s="81">
        <v>0</v>
      </c>
      <c r="X393" s="81">
        <v>0</v>
      </c>
      <c r="Y393" s="82">
        <v>0</v>
      </c>
      <c r="Z393" s="81">
        <v>0</v>
      </c>
      <c r="AA393" s="81">
        <v>0</v>
      </c>
      <c r="AB393" s="81">
        <v>0</v>
      </c>
      <c r="AC393" s="82">
        <v>0</v>
      </c>
      <c r="AD393" s="81">
        <v>0</v>
      </c>
      <c r="AE393" s="81">
        <v>0</v>
      </c>
      <c r="AF393" s="81">
        <v>0</v>
      </c>
      <c r="AG393" s="82">
        <v>0</v>
      </c>
      <c r="AH393" s="81">
        <v>0</v>
      </c>
      <c r="AI393" s="81">
        <v>0</v>
      </c>
      <c r="AJ393" s="81">
        <v>0</v>
      </c>
      <c r="AK393" s="82">
        <v>0</v>
      </c>
      <c r="AM393" s="74" t="str">
        <f t="shared" si="39"/>
        <v/>
      </c>
      <c r="AN393" s="74" t="str">
        <f t="shared" si="40"/>
        <v>TOPE</v>
      </c>
      <c r="AO393" s="74" t="str">
        <f t="shared" si="41"/>
        <v>All locations</v>
      </c>
      <c r="AP393" s="82"/>
    </row>
    <row r="394" spans="2:42" x14ac:dyDescent="0.3">
      <c r="B394" s="74" t="s">
        <v>110</v>
      </c>
      <c r="C394" s="74" t="s">
        <v>239</v>
      </c>
      <c r="D394" s="74" t="s">
        <v>240</v>
      </c>
      <c r="E394" s="74" t="s">
        <v>142</v>
      </c>
      <c r="F394" s="74" t="s">
        <v>143</v>
      </c>
      <c r="G394" s="81">
        <v>371903.0030461725</v>
      </c>
      <c r="H394" s="81">
        <v>757384.75</v>
      </c>
      <c r="I394" s="81">
        <v>3731190.07</v>
      </c>
      <c r="J394" s="81">
        <v>0</v>
      </c>
      <c r="K394" s="82">
        <f t="shared" si="36"/>
        <v>4860477.823046172</v>
      </c>
      <c r="L394" s="81">
        <v>514652.83034160454</v>
      </c>
      <c r="M394" s="81">
        <v>910612.88</v>
      </c>
      <c r="N394" s="81">
        <v>3798165.6</v>
      </c>
      <c r="O394" s="81">
        <v>0</v>
      </c>
      <c r="P394" s="82">
        <f t="shared" si="37"/>
        <v>5223431.3103416041</v>
      </c>
      <c r="Q394" s="81">
        <v>689504.2</v>
      </c>
      <c r="R394" s="81">
        <v>815047.79</v>
      </c>
      <c r="S394" s="81">
        <v>4393080.6500000004</v>
      </c>
      <c r="T394" s="81">
        <v>0</v>
      </c>
      <c r="U394" s="82">
        <f t="shared" si="38"/>
        <v>5897632.6400000006</v>
      </c>
      <c r="V394" s="81">
        <v>858327.3</v>
      </c>
      <c r="W394" s="81">
        <v>861873.94</v>
      </c>
      <c r="X394" s="81">
        <v>5411298.8099999996</v>
      </c>
      <c r="Y394" s="82">
        <v>7131500.0499999998</v>
      </c>
      <c r="Z394" s="81">
        <v>1099995.0299999998</v>
      </c>
      <c r="AA394" s="81">
        <v>787554.79</v>
      </c>
      <c r="AB394" s="81">
        <v>5610366.54</v>
      </c>
      <c r="AC394" s="82">
        <v>7497916.3599999994</v>
      </c>
      <c r="AD394" s="81">
        <v>1316677.6399999999</v>
      </c>
      <c r="AE394" s="81">
        <v>841674</v>
      </c>
      <c r="AF394" s="81">
        <v>5676802.8499999996</v>
      </c>
      <c r="AG394" s="82">
        <v>7835154.4899999993</v>
      </c>
      <c r="AH394" s="81">
        <v>1560359.2499999998</v>
      </c>
      <c r="AI394" s="81">
        <v>853392.78</v>
      </c>
      <c r="AJ394" s="81">
        <v>5797574.9000000004</v>
      </c>
      <c r="AK394" s="82">
        <v>8211326.9299999997</v>
      </c>
      <c r="AM394" s="74" t="str">
        <f t="shared" si="39"/>
        <v>OFT</v>
      </c>
      <c r="AN394" s="74" t="str">
        <f t="shared" si="40"/>
        <v>TOPE</v>
      </c>
      <c r="AO394" s="74" t="str">
        <f t="shared" si="41"/>
        <v>KOE</v>
      </c>
      <c r="AP394" s="82"/>
    </row>
    <row r="395" spans="2:42" x14ac:dyDescent="0.3">
      <c r="B395" s="74" t="s">
        <v>110</v>
      </c>
      <c r="C395" s="74" t="s">
        <v>239</v>
      </c>
      <c r="D395" s="74" t="s">
        <v>240</v>
      </c>
      <c r="E395" s="74" t="s">
        <v>146</v>
      </c>
      <c r="F395" s="74" t="s">
        <v>583</v>
      </c>
      <c r="G395" s="81">
        <v>1125853.3188203878</v>
      </c>
      <c r="H395" s="81">
        <v>0</v>
      </c>
      <c r="I395" s="81">
        <v>0</v>
      </c>
      <c r="J395" s="81">
        <v>0</v>
      </c>
      <c r="K395" s="82">
        <f t="shared" si="36"/>
        <v>1125853.3188203878</v>
      </c>
      <c r="L395" s="81">
        <v>1107298.739487611</v>
      </c>
      <c r="M395" s="81">
        <v>0</v>
      </c>
      <c r="N395" s="81">
        <v>0</v>
      </c>
      <c r="O395" s="81">
        <v>0</v>
      </c>
      <c r="P395" s="82">
        <f t="shared" si="37"/>
        <v>1107298.739487611</v>
      </c>
      <c r="Q395" s="81">
        <v>1148636.05</v>
      </c>
      <c r="R395" s="81">
        <v>0</v>
      </c>
      <c r="S395" s="81">
        <v>0</v>
      </c>
      <c r="T395" s="81">
        <v>0</v>
      </c>
      <c r="U395" s="82">
        <f t="shared" si="38"/>
        <v>1148636.05</v>
      </c>
      <c r="V395" s="81">
        <v>1154056.3400000001</v>
      </c>
      <c r="W395" s="81">
        <v>0</v>
      </c>
      <c r="X395" s="81">
        <v>0</v>
      </c>
      <c r="Y395" s="82">
        <v>1154056.3400000001</v>
      </c>
      <c r="Z395" s="81">
        <v>1175702.78</v>
      </c>
      <c r="AA395" s="81">
        <v>0</v>
      </c>
      <c r="AB395" s="81">
        <v>0</v>
      </c>
      <c r="AC395" s="82">
        <v>1175702.78</v>
      </c>
      <c r="AD395" s="81">
        <v>1194371.52</v>
      </c>
      <c r="AE395" s="81">
        <v>0</v>
      </c>
      <c r="AF395" s="81">
        <v>0</v>
      </c>
      <c r="AG395" s="82">
        <v>1194371.52</v>
      </c>
      <c r="AH395" s="81">
        <v>1203680.44</v>
      </c>
      <c r="AI395" s="81">
        <v>0</v>
      </c>
      <c r="AJ395" s="81">
        <v>0</v>
      </c>
      <c r="AK395" s="82">
        <v>1203680.44</v>
      </c>
      <c r="AM395" s="74" t="str">
        <f t="shared" si="39"/>
        <v/>
      </c>
      <c r="AN395" s="74" t="str">
        <f t="shared" si="40"/>
        <v>TOPE</v>
      </c>
      <c r="AO395" s="74" t="str">
        <f t="shared" si="41"/>
        <v>KOE</v>
      </c>
      <c r="AP395" s="82"/>
    </row>
    <row r="396" spans="2:42" x14ac:dyDescent="0.3">
      <c r="B396" s="74" t="s">
        <v>110</v>
      </c>
      <c r="C396" s="74" t="s">
        <v>239</v>
      </c>
      <c r="D396" s="74" t="s">
        <v>240</v>
      </c>
      <c r="E396" s="74" t="s">
        <v>144</v>
      </c>
      <c r="F396" s="74" t="s">
        <v>145</v>
      </c>
      <c r="G396" s="81">
        <v>11246.366503742473</v>
      </c>
      <c r="H396" s="81">
        <v>751945.41</v>
      </c>
      <c r="I396" s="81">
        <v>0</v>
      </c>
      <c r="J396" s="81">
        <v>0</v>
      </c>
      <c r="K396" s="82">
        <f t="shared" si="36"/>
        <v>763191.77650374256</v>
      </c>
      <c r="L396" s="81">
        <v>16201.86111976167</v>
      </c>
      <c r="M396" s="81">
        <v>669501.94999999995</v>
      </c>
      <c r="N396" s="81">
        <v>0</v>
      </c>
      <c r="O396" s="81">
        <v>0</v>
      </c>
      <c r="P396" s="82">
        <f t="shared" si="37"/>
        <v>685703.81111976167</v>
      </c>
      <c r="Q396" s="81">
        <v>118123.51</v>
      </c>
      <c r="R396" s="81">
        <v>1145605.32</v>
      </c>
      <c r="S396" s="81">
        <v>0</v>
      </c>
      <c r="T396" s="81">
        <v>0</v>
      </c>
      <c r="U396" s="82">
        <f t="shared" si="38"/>
        <v>1263728.83</v>
      </c>
      <c r="V396" s="81">
        <v>154840.49000000002</v>
      </c>
      <c r="W396" s="81">
        <v>1211422.67</v>
      </c>
      <c r="X396" s="81">
        <v>0</v>
      </c>
      <c r="Y396" s="82">
        <v>1366263.16</v>
      </c>
      <c r="Z396" s="81">
        <v>220306.03000000003</v>
      </c>
      <c r="AA396" s="81">
        <v>1106962.03</v>
      </c>
      <c r="AB396" s="81">
        <v>0</v>
      </c>
      <c r="AC396" s="82">
        <v>1327268.06</v>
      </c>
      <c r="AD396" s="81">
        <v>272621.71000000002</v>
      </c>
      <c r="AE396" s="81">
        <v>1183030.27</v>
      </c>
      <c r="AF396" s="81">
        <v>0</v>
      </c>
      <c r="AG396" s="82">
        <v>1455651.98</v>
      </c>
      <c r="AH396" s="81">
        <v>325397.54000000004</v>
      </c>
      <c r="AI396" s="81">
        <v>1199501.83</v>
      </c>
      <c r="AJ396" s="81">
        <v>0</v>
      </c>
      <c r="AK396" s="82">
        <v>1524899.37</v>
      </c>
      <c r="AM396" s="74" t="str">
        <f t="shared" si="39"/>
        <v>INJ</v>
      </c>
      <c r="AN396" s="74" t="str">
        <f t="shared" si="40"/>
        <v>TOPE</v>
      </c>
      <c r="AO396" s="74" t="str">
        <f t="shared" si="41"/>
        <v>KOE</v>
      </c>
      <c r="AP396" s="82"/>
    </row>
    <row r="397" spans="2:42" x14ac:dyDescent="0.3">
      <c r="B397" s="74" t="s">
        <v>101</v>
      </c>
      <c r="C397" s="74" t="s">
        <v>525</v>
      </c>
      <c r="D397" s="74" t="s">
        <v>570</v>
      </c>
      <c r="E397" s="74" t="s">
        <v>146</v>
      </c>
      <c r="F397" s="74" t="s">
        <v>583</v>
      </c>
      <c r="G397" s="81">
        <v>0</v>
      </c>
      <c r="H397" s="81">
        <v>0</v>
      </c>
      <c r="I397" s="81">
        <v>0</v>
      </c>
      <c r="J397" s="81">
        <v>-995204.81</v>
      </c>
      <c r="K397" s="82">
        <f t="shared" si="36"/>
        <v>-995204.81</v>
      </c>
      <c r="L397" s="81">
        <v>0</v>
      </c>
      <c r="M397" s="81">
        <v>0</v>
      </c>
      <c r="N397" s="81">
        <v>0</v>
      </c>
      <c r="O397" s="81">
        <v>-540229.98</v>
      </c>
      <c r="P397" s="82">
        <f t="shared" si="37"/>
        <v>-540229.98</v>
      </c>
      <c r="Q397" s="81">
        <v>0</v>
      </c>
      <c r="R397" s="81">
        <v>0</v>
      </c>
      <c r="S397" s="81">
        <v>0</v>
      </c>
      <c r="T397" s="81">
        <v>-405430.78</v>
      </c>
      <c r="U397" s="82">
        <f t="shared" si="38"/>
        <v>-405430.78</v>
      </c>
      <c r="V397" s="81">
        <v>0</v>
      </c>
      <c r="W397" s="81">
        <v>0</v>
      </c>
      <c r="X397" s="81">
        <v>0</v>
      </c>
      <c r="Y397" s="82">
        <v>0</v>
      </c>
      <c r="Z397" s="81">
        <v>0</v>
      </c>
      <c r="AA397" s="81">
        <v>0</v>
      </c>
      <c r="AB397" s="81">
        <v>0</v>
      </c>
      <c r="AC397" s="82">
        <v>0</v>
      </c>
      <c r="AD397" s="81">
        <v>0</v>
      </c>
      <c r="AE397" s="81">
        <v>0</v>
      </c>
      <c r="AF397" s="81">
        <v>0</v>
      </c>
      <c r="AG397" s="82">
        <v>0</v>
      </c>
      <c r="AH397" s="81">
        <v>0</v>
      </c>
      <c r="AI397" s="81">
        <v>0</v>
      </c>
      <c r="AJ397" s="81">
        <v>0</v>
      </c>
      <c r="AK397" s="82">
        <v>0</v>
      </c>
      <c r="AM397" s="74" t="str">
        <f t="shared" si="39"/>
        <v/>
      </c>
      <c r="AN397" s="74" t="str">
        <f t="shared" si="40"/>
        <v>TRNZ</v>
      </c>
      <c r="AO397" s="74" t="str">
        <f t="shared" si="41"/>
        <v>All locations</v>
      </c>
      <c r="AP397" s="82"/>
    </row>
    <row r="398" spans="2:42" x14ac:dyDescent="0.3">
      <c r="B398" s="74" t="s">
        <v>101</v>
      </c>
      <c r="C398" s="74" t="s">
        <v>281</v>
      </c>
      <c r="D398" s="74" t="s">
        <v>447</v>
      </c>
      <c r="E398" s="74" t="s">
        <v>142</v>
      </c>
      <c r="F398" s="74" t="s">
        <v>143</v>
      </c>
      <c r="G398" s="81">
        <v>1546.4426635353384</v>
      </c>
      <c r="H398" s="81">
        <v>294362.93</v>
      </c>
      <c r="I398" s="81">
        <v>186397.3</v>
      </c>
      <c r="J398" s="81">
        <v>0</v>
      </c>
      <c r="K398" s="82">
        <f t="shared" si="36"/>
        <v>482306.67266353534</v>
      </c>
      <c r="L398" s="81">
        <v>2145.8578271635479</v>
      </c>
      <c r="M398" s="81">
        <v>300445.26</v>
      </c>
      <c r="N398" s="81">
        <v>141340.67000000001</v>
      </c>
      <c r="O398" s="81">
        <v>0</v>
      </c>
      <c r="P398" s="82">
        <f t="shared" si="37"/>
        <v>443931.78782716359</v>
      </c>
      <c r="Q398" s="81">
        <v>2869.07</v>
      </c>
      <c r="R398" s="81">
        <v>374405.63</v>
      </c>
      <c r="S398" s="81">
        <v>132079.65</v>
      </c>
      <c r="T398" s="81">
        <v>0</v>
      </c>
      <c r="U398" s="82">
        <f t="shared" si="38"/>
        <v>509354.35</v>
      </c>
      <c r="V398" s="81">
        <v>3517.1200000000003</v>
      </c>
      <c r="W398" s="81">
        <v>395915.99</v>
      </c>
      <c r="X398" s="81">
        <v>162692.76999999999</v>
      </c>
      <c r="Y398" s="82">
        <v>562125.88</v>
      </c>
      <c r="Z398" s="81">
        <v>4682.0400000000009</v>
      </c>
      <c r="AA398" s="81">
        <v>361776.27</v>
      </c>
      <c r="AB398" s="81">
        <v>168677.82</v>
      </c>
      <c r="AC398" s="82">
        <v>535136.13</v>
      </c>
      <c r="AD398" s="81">
        <v>5613.4400000000005</v>
      </c>
      <c r="AE398" s="81">
        <v>386636.82</v>
      </c>
      <c r="AF398" s="81">
        <v>170675.25</v>
      </c>
      <c r="AG398" s="82">
        <v>562925.51</v>
      </c>
      <c r="AH398" s="81">
        <v>6870.38</v>
      </c>
      <c r="AI398" s="81">
        <v>392020.03</v>
      </c>
      <c r="AJ398" s="81">
        <v>174306.31</v>
      </c>
      <c r="AK398" s="82">
        <v>573196.72</v>
      </c>
      <c r="AM398" s="74" t="str">
        <f t="shared" si="39"/>
        <v>OFT</v>
      </c>
      <c r="AN398" s="74" t="str">
        <f t="shared" si="40"/>
        <v>TRNZ</v>
      </c>
      <c r="AO398" s="74" t="str">
        <f t="shared" si="41"/>
        <v>BPE</v>
      </c>
      <c r="AP398" s="82"/>
    </row>
    <row r="399" spans="2:42" x14ac:dyDescent="0.3">
      <c r="B399" s="74" t="s">
        <v>101</v>
      </c>
      <c r="C399" s="74" t="s">
        <v>281</v>
      </c>
      <c r="D399" s="74" t="s">
        <v>447</v>
      </c>
      <c r="E399" s="74" t="s">
        <v>146</v>
      </c>
      <c r="F399" s="74" t="s">
        <v>583</v>
      </c>
      <c r="G399" s="81">
        <v>10833.261866372262</v>
      </c>
      <c r="H399" s="81">
        <v>0</v>
      </c>
      <c r="I399" s="81">
        <v>0</v>
      </c>
      <c r="J399" s="81">
        <v>0</v>
      </c>
      <c r="K399" s="82">
        <f t="shared" si="36"/>
        <v>10833.261866372262</v>
      </c>
      <c r="L399" s="81">
        <v>10398.935066866406</v>
      </c>
      <c r="M399" s="81">
        <v>0</v>
      </c>
      <c r="N399" s="81">
        <v>0</v>
      </c>
      <c r="O399" s="81">
        <v>0</v>
      </c>
      <c r="P399" s="82">
        <f t="shared" si="37"/>
        <v>10398.935066866406</v>
      </c>
      <c r="Q399" s="81">
        <v>11378.75</v>
      </c>
      <c r="R399" s="81">
        <v>0</v>
      </c>
      <c r="S399" s="81">
        <v>0</v>
      </c>
      <c r="T399" s="81">
        <v>0</v>
      </c>
      <c r="U399" s="82">
        <f t="shared" si="38"/>
        <v>11378.75</v>
      </c>
      <c r="V399" s="81">
        <v>11765.830000000002</v>
      </c>
      <c r="W399" s="81">
        <v>0</v>
      </c>
      <c r="X399" s="81">
        <v>0</v>
      </c>
      <c r="Y399" s="82">
        <v>11765.830000000002</v>
      </c>
      <c r="Z399" s="81">
        <v>12583.24</v>
      </c>
      <c r="AA399" s="81">
        <v>0</v>
      </c>
      <c r="AB399" s="81">
        <v>0</v>
      </c>
      <c r="AC399" s="82">
        <v>12583.24</v>
      </c>
      <c r="AD399" s="81">
        <v>13039.12</v>
      </c>
      <c r="AE399" s="81">
        <v>0</v>
      </c>
      <c r="AF399" s="81">
        <v>0</v>
      </c>
      <c r="AG399" s="82">
        <v>13039.12</v>
      </c>
      <c r="AH399" s="81">
        <v>13199.83</v>
      </c>
      <c r="AI399" s="81">
        <v>0</v>
      </c>
      <c r="AJ399" s="81">
        <v>0</v>
      </c>
      <c r="AK399" s="82">
        <v>13199.83</v>
      </c>
      <c r="AM399" s="74" t="str">
        <f t="shared" si="39"/>
        <v/>
      </c>
      <c r="AN399" s="74" t="str">
        <f t="shared" si="40"/>
        <v>TRNZ</v>
      </c>
      <c r="AO399" s="74" t="str">
        <f t="shared" si="41"/>
        <v>BPE</v>
      </c>
      <c r="AP399" s="82"/>
    </row>
    <row r="400" spans="2:42" x14ac:dyDescent="0.3">
      <c r="B400" s="74" t="s">
        <v>101</v>
      </c>
      <c r="C400" s="74" t="s">
        <v>281</v>
      </c>
      <c r="D400" s="74" t="s">
        <v>447</v>
      </c>
      <c r="E400" s="74" t="s">
        <v>144</v>
      </c>
      <c r="F400" s="74" t="s">
        <v>145</v>
      </c>
      <c r="G400" s="81">
        <v>0.5572474189730402</v>
      </c>
      <c r="H400" s="81">
        <v>1297.3599999999999</v>
      </c>
      <c r="I400" s="81">
        <v>0</v>
      </c>
      <c r="J400" s="81">
        <v>0</v>
      </c>
      <c r="K400" s="82">
        <f t="shared" si="36"/>
        <v>1297.9172474189729</v>
      </c>
      <c r="L400" s="81">
        <v>0.74454323840245107</v>
      </c>
      <c r="M400" s="81">
        <v>4547.8100000000004</v>
      </c>
      <c r="N400" s="81">
        <v>0</v>
      </c>
      <c r="O400" s="81">
        <v>0</v>
      </c>
      <c r="P400" s="82">
        <f t="shared" si="37"/>
        <v>4548.5545432384024</v>
      </c>
      <c r="Q400" s="81">
        <v>1.02</v>
      </c>
      <c r="R400" s="81">
        <v>1521.15</v>
      </c>
      <c r="S400" s="81">
        <v>0</v>
      </c>
      <c r="T400" s="81">
        <v>0</v>
      </c>
      <c r="U400" s="82">
        <f t="shared" si="38"/>
        <v>1522.17</v>
      </c>
      <c r="V400" s="81">
        <v>1.26</v>
      </c>
      <c r="W400" s="81">
        <v>1608.54</v>
      </c>
      <c r="X400" s="81">
        <v>0</v>
      </c>
      <c r="Y400" s="82">
        <v>1609.8</v>
      </c>
      <c r="Z400" s="81">
        <v>1.61</v>
      </c>
      <c r="AA400" s="81">
        <v>1469.84</v>
      </c>
      <c r="AB400" s="81">
        <v>0</v>
      </c>
      <c r="AC400" s="82">
        <v>1471.4499999999998</v>
      </c>
      <c r="AD400" s="81">
        <v>1.9900000000000002</v>
      </c>
      <c r="AE400" s="81">
        <v>1570.84</v>
      </c>
      <c r="AF400" s="81">
        <v>0</v>
      </c>
      <c r="AG400" s="82">
        <v>1572.83</v>
      </c>
      <c r="AH400" s="81">
        <v>2.2999999999999998</v>
      </c>
      <c r="AI400" s="81">
        <v>1592.71</v>
      </c>
      <c r="AJ400" s="81">
        <v>0</v>
      </c>
      <c r="AK400" s="82">
        <v>1595.01</v>
      </c>
      <c r="AM400" s="74" t="str">
        <f t="shared" si="39"/>
        <v>INJ</v>
      </c>
      <c r="AN400" s="74" t="str">
        <f t="shared" si="40"/>
        <v>TRNZ</v>
      </c>
      <c r="AO400" s="74" t="str">
        <f t="shared" si="41"/>
        <v>BPE</v>
      </c>
      <c r="AP400" s="82"/>
    </row>
    <row r="401" spans="2:42" x14ac:dyDescent="0.3">
      <c r="B401" s="74" t="s">
        <v>101</v>
      </c>
      <c r="C401" s="74" t="s">
        <v>181</v>
      </c>
      <c r="D401" s="74" t="s">
        <v>448</v>
      </c>
      <c r="E401" s="74" t="s">
        <v>142</v>
      </c>
      <c r="F401" s="74" t="s">
        <v>143</v>
      </c>
      <c r="G401" s="81">
        <v>1359.380311174639</v>
      </c>
      <c r="H401" s="81">
        <v>254986.53</v>
      </c>
      <c r="I401" s="81">
        <v>169107.59</v>
      </c>
      <c r="J401" s="81">
        <v>0</v>
      </c>
      <c r="K401" s="82">
        <f t="shared" si="36"/>
        <v>425453.50031117466</v>
      </c>
      <c r="L401" s="81">
        <v>1886.2898138419423</v>
      </c>
      <c r="M401" s="81">
        <v>259182.15</v>
      </c>
      <c r="N401" s="81">
        <v>125361.07</v>
      </c>
      <c r="O401" s="81">
        <v>0</v>
      </c>
      <c r="P401" s="82">
        <f t="shared" si="37"/>
        <v>386429.50981384196</v>
      </c>
      <c r="Q401" s="81">
        <v>2521.9900000000002</v>
      </c>
      <c r="R401" s="81">
        <v>334133.64</v>
      </c>
      <c r="S401" s="81">
        <v>116047.06</v>
      </c>
      <c r="T401" s="81">
        <v>0</v>
      </c>
      <c r="U401" s="82">
        <f t="shared" si="38"/>
        <v>452702.69</v>
      </c>
      <c r="V401" s="81">
        <v>3147.1700000000005</v>
      </c>
      <c r="W401" s="81">
        <v>353330.3</v>
      </c>
      <c r="X401" s="81">
        <v>142944.18</v>
      </c>
      <c r="Y401" s="82">
        <v>499421.64999999997</v>
      </c>
      <c r="Z401" s="81">
        <v>4342.9400000000005</v>
      </c>
      <c r="AA401" s="81">
        <v>322862.71999999997</v>
      </c>
      <c r="AB401" s="81">
        <v>148202.73000000001</v>
      </c>
      <c r="AC401" s="82">
        <v>475408.39</v>
      </c>
      <c r="AD401" s="81">
        <v>5238.1600000000008</v>
      </c>
      <c r="AE401" s="81">
        <v>345049.21</v>
      </c>
      <c r="AF401" s="81">
        <v>149957.70000000001</v>
      </c>
      <c r="AG401" s="82">
        <v>500245.07</v>
      </c>
      <c r="AH401" s="81">
        <v>6993.2000000000007</v>
      </c>
      <c r="AI401" s="81">
        <v>349853.4</v>
      </c>
      <c r="AJ401" s="81">
        <v>153148</v>
      </c>
      <c r="AK401" s="82">
        <v>509994.60000000003</v>
      </c>
      <c r="AM401" s="74" t="str">
        <f t="shared" si="39"/>
        <v>OFT</v>
      </c>
      <c r="AN401" s="74" t="str">
        <f t="shared" si="40"/>
        <v>TRNZ</v>
      </c>
      <c r="AO401" s="74" t="str">
        <f t="shared" si="41"/>
        <v>HAM</v>
      </c>
      <c r="AP401" s="82"/>
    </row>
    <row r="402" spans="2:42" x14ac:dyDescent="0.3">
      <c r="B402" s="74" t="s">
        <v>101</v>
      </c>
      <c r="C402" s="74" t="s">
        <v>181</v>
      </c>
      <c r="D402" s="74" t="s">
        <v>448</v>
      </c>
      <c r="E402" s="74" t="s">
        <v>146</v>
      </c>
      <c r="F402" s="74" t="s">
        <v>583</v>
      </c>
      <c r="G402" s="81">
        <v>12265.99484153804</v>
      </c>
      <c r="H402" s="81">
        <v>0</v>
      </c>
      <c r="I402" s="81">
        <v>0</v>
      </c>
      <c r="J402" s="81">
        <v>0</v>
      </c>
      <c r="K402" s="82">
        <f t="shared" si="36"/>
        <v>12265.99484153804</v>
      </c>
      <c r="L402" s="81">
        <v>11969.1566099473</v>
      </c>
      <c r="M402" s="81">
        <v>0</v>
      </c>
      <c r="N402" s="81">
        <v>0</v>
      </c>
      <c r="O402" s="81">
        <v>0</v>
      </c>
      <c r="P402" s="82">
        <f t="shared" si="37"/>
        <v>11969.1566099473</v>
      </c>
      <c r="Q402" s="81">
        <v>12920.58</v>
      </c>
      <c r="R402" s="81">
        <v>0</v>
      </c>
      <c r="S402" s="81">
        <v>0</v>
      </c>
      <c r="T402" s="81">
        <v>0</v>
      </c>
      <c r="U402" s="82">
        <f t="shared" si="38"/>
        <v>12920.58</v>
      </c>
      <c r="V402" s="81">
        <v>13241.43</v>
      </c>
      <c r="W402" s="81">
        <v>0</v>
      </c>
      <c r="X402" s="81">
        <v>0</v>
      </c>
      <c r="Y402" s="82">
        <v>13241.43</v>
      </c>
      <c r="Z402" s="81">
        <v>14043.500000000002</v>
      </c>
      <c r="AA402" s="81">
        <v>0</v>
      </c>
      <c r="AB402" s="81">
        <v>0</v>
      </c>
      <c r="AC402" s="82">
        <v>14043.500000000002</v>
      </c>
      <c r="AD402" s="81">
        <v>14504.67</v>
      </c>
      <c r="AE402" s="81">
        <v>0</v>
      </c>
      <c r="AF402" s="81">
        <v>0</v>
      </c>
      <c r="AG402" s="82">
        <v>14504.67</v>
      </c>
      <c r="AH402" s="81">
        <v>14688.79</v>
      </c>
      <c r="AI402" s="81">
        <v>0</v>
      </c>
      <c r="AJ402" s="81">
        <v>0</v>
      </c>
      <c r="AK402" s="82">
        <v>14688.79</v>
      </c>
      <c r="AM402" s="74" t="str">
        <f t="shared" si="39"/>
        <v/>
      </c>
      <c r="AN402" s="74" t="str">
        <f t="shared" si="40"/>
        <v>TRNZ</v>
      </c>
      <c r="AO402" s="74" t="str">
        <f t="shared" si="41"/>
        <v>HAM</v>
      </c>
      <c r="AP402" s="82"/>
    </row>
    <row r="403" spans="2:42" x14ac:dyDescent="0.3">
      <c r="B403" s="74" t="s">
        <v>101</v>
      </c>
      <c r="C403" s="74" t="s">
        <v>181</v>
      </c>
      <c r="D403" s="74" t="s">
        <v>448</v>
      </c>
      <c r="E403" s="74" t="s">
        <v>144</v>
      </c>
      <c r="F403" s="74" t="s">
        <v>145</v>
      </c>
      <c r="G403" s="81">
        <v>10.956585739890956</v>
      </c>
      <c r="H403" s="81">
        <v>39012.03</v>
      </c>
      <c r="I403" s="81">
        <v>0</v>
      </c>
      <c r="J403" s="81">
        <v>0</v>
      </c>
      <c r="K403" s="82">
        <f t="shared" si="36"/>
        <v>39022.986585739891</v>
      </c>
      <c r="L403" s="81">
        <v>14.647580919363953</v>
      </c>
      <c r="M403" s="81">
        <v>40889.24</v>
      </c>
      <c r="N403" s="81">
        <v>0</v>
      </c>
      <c r="O403" s="81">
        <v>0</v>
      </c>
      <c r="P403" s="82">
        <f t="shared" si="37"/>
        <v>40903.887580919363</v>
      </c>
      <c r="Q403" s="81">
        <v>20.519999999999996</v>
      </c>
      <c r="R403" s="81">
        <v>35459.769999999997</v>
      </c>
      <c r="S403" s="81">
        <v>0</v>
      </c>
      <c r="T403" s="81">
        <v>0</v>
      </c>
      <c r="U403" s="82">
        <f t="shared" si="38"/>
        <v>35480.289999999994</v>
      </c>
      <c r="V403" s="81">
        <v>24.980000000000004</v>
      </c>
      <c r="W403" s="81">
        <v>37497.01</v>
      </c>
      <c r="X403" s="81">
        <v>0</v>
      </c>
      <c r="Y403" s="82">
        <v>37521.990000000005</v>
      </c>
      <c r="Z403" s="81">
        <v>32.19</v>
      </c>
      <c r="AA403" s="81">
        <v>34263.65</v>
      </c>
      <c r="AB403" s="81">
        <v>0</v>
      </c>
      <c r="AC403" s="82">
        <v>34295.840000000004</v>
      </c>
      <c r="AD403" s="81">
        <v>38.92</v>
      </c>
      <c r="AE403" s="81">
        <v>36618.18</v>
      </c>
      <c r="AF403" s="81">
        <v>0</v>
      </c>
      <c r="AG403" s="82">
        <v>36657.1</v>
      </c>
      <c r="AH403" s="81">
        <v>45.189999999999984</v>
      </c>
      <c r="AI403" s="81">
        <v>37128.019999999997</v>
      </c>
      <c r="AJ403" s="81">
        <v>0</v>
      </c>
      <c r="AK403" s="82">
        <v>37173.21</v>
      </c>
      <c r="AM403" s="74" t="str">
        <f t="shared" si="39"/>
        <v>INJ</v>
      </c>
      <c r="AN403" s="74" t="str">
        <f t="shared" si="40"/>
        <v>TRNZ</v>
      </c>
      <c r="AO403" s="74" t="str">
        <f t="shared" si="41"/>
        <v>HAM</v>
      </c>
      <c r="AP403" s="82"/>
    </row>
    <row r="404" spans="2:42" x14ac:dyDescent="0.3">
      <c r="B404" s="74" t="s">
        <v>101</v>
      </c>
      <c r="C404" s="74" t="s">
        <v>211</v>
      </c>
      <c r="D404" s="74" t="s">
        <v>449</v>
      </c>
      <c r="E404" s="74" t="s">
        <v>142</v>
      </c>
      <c r="F404" s="74" t="s">
        <v>143</v>
      </c>
      <c r="G404" s="81">
        <v>11386.54318340023</v>
      </c>
      <c r="H404" s="81">
        <v>126420.4</v>
      </c>
      <c r="I404" s="81">
        <v>781116.01</v>
      </c>
      <c r="J404" s="81">
        <v>0</v>
      </c>
      <c r="K404" s="82">
        <f t="shared" si="36"/>
        <v>918922.95318340021</v>
      </c>
      <c r="L404" s="81">
        <v>16828.528714345535</v>
      </c>
      <c r="M404" s="81">
        <v>132984.23000000001</v>
      </c>
      <c r="N404" s="81">
        <v>832289.5</v>
      </c>
      <c r="O404" s="81">
        <v>0</v>
      </c>
      <c r="P404" s="82">
        <f t="shared" si="37"/>
        <v>982102.25871434552</v>
      </c>
      <c r="Q404" s="81">
        <v>24985.8</v>
      </c>
      <c r="R404" s="81">
        <v>149036.21</v>
      </c>
      <c r="S404" s="81">
        <v>953653.53</v>
      </c>
      <c r="T404" s="81">
        <v>0</v>
      </c>
      <c r="U404" s="82">
        <f t="shared" si="38"/>
        <v>1127675.54</v>
      </c>
      <c r="V404" s="81">
        <v>31434.359999999993</v>
      </c>
      <c r="W404" s="81">
        <v>157598.64000000001</v>
      </c>
      <c r="X404" s="81">
        <v>1174689.1599999999</v>
      </c>
      <c r="Y404" s="82">
        <v>1363722.16</v>
      </c>
      <c r="Z404" s="81">
        <v>41706.730000000003</v>
      </c>
      <c r="AA404" s="81">
        <v>144008.95999999999</v>
      </c>
      <c r="AB404" s="81">
        <v>1217902.94</v>
      </c>
      <c r="AC404" s="82">
        <v>1403618.63</v>
      </c>
      <c r="AD404" s="81">
        <v>52841.020000000004</v>
      </c>
      <c r="AE404" s="81">
        <v>153904.97</v>
      </c>
      <c r="AF404" s="81">
        <v>1232324.99</v>
      </c>
      <c r="AG404" s="82">
        <v>1439070.98</v>
      </c>
      <c r="AH404" s="81">
        <v>65513.19</v>
      </c>
      <c r="AI404" s="81">
        <v>156047.81</v>
      </c>
      <c r="AJ404" s="81">
        <v>1258542.29</v>
      </c>
      <c r="AK404" s="82">
        <v>1480103.29</v>
      </c>
      <c r="AM404" s="74" t="str">
        <f t="shared" si="39"/>
        <v>OFT</v>
      </c>
      <c r="AN404" s="74" t="str">
        <f t="shared" si="40"/>
        <v>TRNZ</v>
      </c>
      <c r="AO404" s="74" t="str">
        <f t="shared" si="41"/>
        <v>PEN</v>
      </c>
      <c r="AP404" s="82"/>
    </row>
    <row r="405" spans="2:42" x14ac:dyDescent="0.3">
      <c r="B405" s="74" t="s">
        <v>101</v>
      </c>
      <c r="C405" s="74" t="s">
        <v>211</v>
      </c>
      <c r="D405" s="74" t="s">
        <v>449</v>
      </c>
      <c r="E405" s="74" t="s">
        <v>146</v>
      </c>
      <c r="F405" s="74" t="s">
        <v>583</v>
      </c>
      <c r="G405" s="81">
        <v>100421.43395410647</v>
      </c>
      <c r="H405" s="81">
        <v>0</v>
      </c>
      <c r="I405" s="81">
        <v>0</v>
      </c>
      <c r="J405" s="81">
        <v>0</v>
      </c>
      <c r="K405" s="82">
        <f t="shared" si="36"/>
        <v>100421.43395410647</v>
      </c>
      <c r="L405" s="81">
        <v>100647.29030396906</v>
      </c>
      <c r="M405" s="81">
        <v>0</v>
      </c>
      <c r="N405" s="81">
        <v>0</v>
      </c>
      <c r="O405" s="81">
        <v>0</v>
      </c>
      <c r="P405" s="82">
        <f t="shared" si="37"/>
        <v>100647.29030396906</v>
      </c>
      <c r="Q405" s="81">
        <v>106828.66000000002</v>
      </c>
      <c r="R405" s="81">
        <v>0</v>
      </c>
      <c r="S405" s="81">
        <v>0</v>
      </c>
      <c r="T405" s="81">
        <v>0</v>
      </c>
      <c r="U405" s="82">
        <f t="shared" si="38"/>
        <v>106828.66000000002</v>
      </c>
      <c r="V405" s="81">
        <v>107747.06</v>
      </c>
      <c r="W405" s="81">
        <v>0</v>
      </c>
      <c r="X405" s="81">
        <v>0</v>
      </c>
      <c r="Y405" s="82">
        <v>107747.06</v>
      </c>
      <c r="Z405" s="81">
        <v>113064.74</v>
      </c>
      <c r="AA405" s="81">
        <v>0</v>
      </c>
      <c r="AB405" s="81">
        <v>0</v>
      </c>
      <c r="AC405" s="82">
        <v>113064.74</v>
      </c>
      <c r="AD405" s="81">
        <v>116196.48999999999</v>
      </c>
      <c r="AE405" s="81">
        <v>0</v>
      </c>
      <c r="AF405" s="81">
        <v>0</v>
      </c>
      <c r="AG405" s="82">
        <v>116196.48999999999</v>
      </c>
      <c r="AH405" s="81">
        <v>117522.60999999999</v>
      </c>
      <c r="AI405" s="81">
        <v>0</v>
      </c>
      <c r="AJ405" s="81">
        <v>0</v>
      </c>
      <c r="AK405" s="82">
        <v>117522.60999999999</v>
      </c>
      <c r="AM405" s="74" t="str">
        <f t="shared" si="39"/>
        <v/>
      </c>
      <c r="AN405" s="74" t="str">
        <f t="shared" si="40"/>
        <v>TRNZ</v>
      </c>
      <c r="AO405" s="74" t="str">
        <f t="shared" si="41"/>
        <v>PEN</v>
      </c>
      <c r="AP405" s="82"/>
    </row>
    <row r="406" spans="2:42" x14ac:dyDescent="0.3">
      <c r="B406" s="74" t="s">
        <v>101</v>
      </c>
      <c r="C406" s="74" t="s">
        <v>211</v>
      </c>
      <c r="D406" s="74" t="s">
        <v>449</v>
      </c>
      <c r="E406" s="74" t="s">
        <v>144</v>
      </c>
      <c r="F406" s="74" t="s">
        <v>145</v>
      </c>
      <c r="G406" s="81">
        <v>3.7495276197326327E-3</v>
      </c>
      <c r="H406" s="81">
        <v>31.61</v>
      </c>
      <c r="I406" s="81">
        <v>0</v>
      </c>
      <c r="J406" s="81">
        <v>0</v>
      </c>
      <c r="K406" s="82">
        <f t="shared" si="36"/>
        <v>31.613749527619731</v>
      </c>
      <c r="L406" s="81">
        <v>5.2990290257851061E-3</v>
      </c>
      <c r="M406" s="81">
        <v>0</v>
      </c>
      <c r="N406" s="81">
        <v>0</v>
      </c>
      <c r="O406" s="81">
        <v>0</v>
      </c>
      <c r="P406" s="82">
        <f t="shared" si="37"/>
        <v>5.2990290257851061E-3</v>
      </c>
      <c r="Q406" s="81">
        <v>0</v>
      </c>
      <c r="R406" s="81">
        <v>26.73</v>
      </c>
      <c r="S406" s="81">
        <v>0</v>
      </c>
      <c r="T406" s="81">
        <v>0</v>
      </c>
      <c r="U406" s="82">
        <f t="shared" si="38"/>
        <v>26.73</v>
      </c>
      <c r="V406" s="81">
        <v>0.01</v>
      </c>
      <c r="W406" s="81">
        <v>28.27</v>
      </c>
      <c r="X406" s="81">
        <v>0</v>
      </c>
      <c r="Y406" s="82">
        <v>28.28</v>
      </c>
      <c r="Z406" s="81">
        <v>0.01</v>
      </c>
      <c r="AA406" s="81">
        <v>25.83</v>
      </c>
      <c r="AB406" s="81">
        <v>0</v>
      </c>
      <c r="AC406" s="82">
        <v>25.84</v>
      </c>
      <c r="AD406" s="81">
        <v>0.01</v>
      </c>
      <c r="AE406" s="81">
        <v>27.6</v>
      </c>
      <c r="AF406" s="81">
        <v>0</v>
      </c>
      <c r="AG406" s="82">
        <v>27.610000000000003</v>
      </c>
      <c r="AH406" s="81">
        <v>0.01</v>
      </c>
      <c r="AI406" s="81">
        <v>27.99</v>
      </c>
      <c r="AJ406" s="81">
        <v>0</v>
      </c>
      <c r="AK406" s="82">
        <v>28</v>
      </c>
      <c r="AM406" s="74" t="str">
        <f t="shared" si="39"/>
        <v>INJ</v>
      </c>
      <c r="AN406" s="74" t="str">
        <f t="shared" si="40"/>
        <v>TRNZ</v>
      </c>
      <c r="AO406" s="74" t="str">
        <f t="shared" si="41"/>
        <v>PEN</v>
      </c>
      <c r="AP406" s="82"/>
    </row>
    <row r="407" spans="2:42" x14ac:dyDescent="0.3">
      <c r="B407" s="74" t="s">
        <v>101</v>
      </c>
      <c r="C407" s="74" t="s">
        <v>257</v>
      </c>
      <c r="D407" s="74" t="s">
        <v>450</v>
      </c>
      <c r="E407" s="74" t="s">
        <v>142</v>
      </c>
      <c r="F407" s="74" t="s">
        <v>143</v>
      </c>
      <c r="G407" s="81">
        <v>11320.254256858039</v>
      </c>
      <c r="H407" s="81">
        <v>92719.43</v>
      </c>
      <c r="I407" s="81">
        <v>796510.96</v>
      </c>
      <c r="J407" s="81">
        <v>0</v>
      </c>
      <c r="K407" s="82">
        <f t="shared" si="36"/>
        <v>900550.64425685804</v>
      </c>
      <c r="L407" s="81">
        <v>16730.559911171986</v>
      </c>
      <c r="M407" s="81">
        <v>96767.82</v>
      </c>
      <c r="N407" s="81">
        <v>828013.27</v>
      </c>
      <c r="O407" s="81">
        <v>0</v>
      </c>
      <c r="P407" s="82">
        <f t="shared" si="37"/>
        <v>941511.64991117199</v>
      </c>
      <c r="Q407" s="81">
        <v>24840.34</v>
      </c>
      <c r="R407" s="81">
        <v>113359.98</v>
      </c>
      <c r="S407" s="81">
        <v>946184.1</v>
      </c>
      <c r="T407" s="81">
        <v>0</v>
      </c>
      <c r="U407" s="82">
        <f t="shared" si="38"/>
        <v>1084384.42</v>
      </c>
      <c r="V407" s="81">
        <v>31273.46</v>
      </c>
      <c r="W407" s="81">
        <v>119872.74</v>
      </c>
      <c r="X407" s="81">
        <v>1165488.48</v>
      </c>
      <c r="Y407" s="82">
        <v>1316634.68</v>
      </c>
      <c r="Z407" s="81">
        <v>41554.43</v>
      </c>
      <c r="AA407" s="81">
        <v>109536.15</v>
      </c>
      <c r="AB407" s="81">
        <v>1208363.8</v>
      </c>
      <c r="AC407" s="82">
        <v>1359454.3800000001</v>
      </c>
      <c r="AD407" s="81">
        <v>52654.34</v>
      </c>
      <c r="AE407" s="81">
        <v>117063.26</v>
      </c>
      <c r="AF407" s="81">
        <v>1222672.8899999999</v>
      </c>
      <c r="AG407" s="82">
        <v>1392390.4899999998</v>
      </c>
      <c r="AH407" s="81">
        <v>65511.670000000006</v>
      </c>
      <c r="AI407" s="81">
        <v>118693.15</v>
      </c>
      <c r="AJ407" s="81">
        <v>1248684.83</v>
      </c>
      <c r="AK407" s="82">
        <v>1432889.6500000001</v>
      </c>
      <c r="AM407" s="74" t="str">
        <f t="shared" si="39"/>
        <v>OFT</v>
      </c>
      <c r="AN407" s="74" t="str">
        <f t="shared" si="40"/>
        <v>TRNZ</v>
      </c>
      <c r="AO407" s="74" t="str">
        <f t="shared" si="41"/>
        <v>SWN</v>
      </c>
      <c r="AP407" s="82"/>
    </row>
    <row r="408" spans="2:42" x14ac:dyDescent="0.3">
      <c r="B408" s="74" t="s">
        <v>101</v>
      </c>
      <c r="C408" s="74" t="s">
        <v>257</v>
      </c>
      <c r="D408" s="74" t="s">
        <v>450</v>
      </c>
      <c r="E408" s="74" t="s">
        <v>146</v>
      </c>
      <c r="F408" s="74" t="s">
        <v>583</v>
      </c>
      <c r="G408" s="81">
        <v>97140.894352416261</v>
      </c>
      <c r="H408" s="81">
        <v>0</v>
      </c>
      <c r="I408" s="81">
        <v>0</v>
      </c>
      <c r="J408" s="81">
        <v>0</v>
      </c>
      <c r="K408" s="82">
        <f t="shared" si="36"/>
        <v>97140.894352416261</v>
      </c>
      <c r="L408" s="81">
        <v>97629.346485480899</v>
      </c>
      <c r="M408" s="81">
        <v>0</v>
      </c>
      <c r="N408" s="81">
        <v>0</v>
      </c>
      <c r="O408" s="81">
        <v>0</v>
      </c>
      <c r="P408" s="82">
        <f t="shared" si="37"/>
        <v>97629.346485480899</v>
      </c>
      <c r="Q408" s="81">
        <v>103706.3</v>
      </c>
      <c r="R408" s="81">
        <v>0</v>
      </c>
      <c r="S408" s="81">
        <v>0</v>
      </c>
      <c r="T408" s="81">
        <v>0</v>
      </c>
      <c r="U408" s="82">
        <f t="shared" si="38"/>
        <v>103706.3</v>
      </c>
      <c r="V408" s="81">
        <v>104560.82</v>
      </c>
      <c r="W408" s="81">
        <v>0</v>
      </c>
      <c r="X408" s="81">
        <v>0</v>
      </c>
      <c r="Y408" s="82">
        <v>104560.82</v>
      </c>
      <c r="Z408" s="81">
        <v>109834.14999999998</v>
      </c>
      <c r="AA408" s="81">
        <v>0</v>
      </c>
      <c r="AB408" s="81">
        <v>0</v>
      </c>
      <c r="AC408" s="82">
        <v>109834.14999999998</v>
      </c>
      <c r="AD408" s="81">
        <v>112920.70999999999</v>
      </c>
      <c r="AE408" s="81">
        <v>0</v>
      </c>
      <c r="AF408" s="81">
        <v>0</v>
      </c>
      <c r="AG408" s="82">
        <v>112920.70999999999</v>
      </c>
      <c r="AH408" s="81">
        <v>114235.97000000002</v>
      </c>
      <c r="AI408" s="81">
        <v>0</v>
      </c>
      <c r="AJ408" s="81">
        <v>0</v>
      </c>
      <c r="AK408" s="82">
        <v>114235.97000000002</v>
      </c>
      <c r="AM408" s="74" t="str">
        <f t="shared" si="39"/>
        <v/>
      </c>
      <c r="AN408" s="74" t="str">
        <f t="shared" si="40"/>
        <v>TRNZ</v>
      </c>
      <c r="AO408" s="74" t="str">
        <f t="shared" si="41"/>
        <v>SWN</v>
      </c>
      <c r="AP408" s="82"/>
    </row>
    <row r="409" spans="2:42" x14ac:dyDescent="0.3">
      <c r="B409" s="74" t="s">
        <v>101</v>
      </c>
      <c r="C409" s="74" t="s">
        <v>257</v>
      </c>
      <c r="D409" s="74" t="s">
        <v>450</v>
      </c>
      <c r="E409" s="74" t="s">
        <v>144</v>
      </c>
      <c r="F409" s="74" t="s">
        <v>145</v>
      </c>
      <c r="G409" s="81">
        <v>0</v>
      </c>
      <c r="H409" s="81">
        <v>0</v>
      </c>
      <c r="I409" s="81">
        <v>0</v>
      </c>
      <c r="J409" s="81">
        <v>0</v>
      </c>
      <c r="K409" s="82">
        <f t="shared" si="36"/>
        <v>0</v>
      </c>
      <c r="L409" s="81">
        <v>0</v>
      </c>
      <c r="M409" s="81">
        <v>0</v>
      </c>
      <c r="N409" s="81">
        <v>0</v>
      </c>
      <c r="O409" s="81">
        <v>0</v>
      </c>
      <c r="P409" s="82">
        <f t="shared" si="37"/>
        <v>0</v>
      </c>
      <c r="Q409" s="81">
        <v>0</v>
      </c>
      <c r="R409" s="81">
        <v>6.06</v>
      </c>
      <c r="S409" s="81">
        <v>0</v>
      </c>
      <c r="T409" s="81">
        <v>0</v>
      </c>
      <c r="U409" s="82">
        <f t="shared" si="38"/>
        <v>6.06</v>
      </c>
      <c r="V409" s="81">
        <v>0</v>
      </c>
      <c r="W409" s="81">
        <v>6.41</v>
      </c>
      <c r="X409" s="81">
        <v>0</v>
      </c>
      <c r="Y409" s="82">
        <v>6.41</v>
      </c>
      <c r="Z409" s="81">
        <v>0</v>
      </c>
      <c r="AA409" s="81">
        <v>5.86</v>
      </c>
      <c r="AB409" s="81">
        <v>0</v>
      </c>
      <c r="AC409" s="82">
        <v>5.86</v>
      </c>
      <c r="AD409" s="81">
        <v>0</v>
      </c>
      <c r="AE409" s="81">
        <v>6.26</v>
      </c>
      <c r="AF409" s="81">
        <v>0</v>
      </c>
      <c r="AG409" s="82">
        <v>6.26</v>
      </c>
      <c r="AH409" s="81">
        <v>0</v>
      </c>
      <c r="AI409" s="81">
        <v>6.35</v>
      </c>
      <c r="AJ409" s="81">
        <v>0</v>
      </c>
      <c r="AK409" s="82">
        <v>6.35</v>
      </c>
      <c r="AM409" s="74" t="str">
        <f t="shared" si="39"/>
        <v>INJ</v>
      </c>
      <c r="AN409" s="74" t="str">
        <f t="shared" si="40"/>
        <v>TRNZ</v>
      </c>
      <c r="AO409" s="74" t="str">
        <f t="shared" si="41"/>
        <v>SWN</v>
      </c>
      <c r="AP409" s="82"/>
    </row>
    <row r="410" spans="2:42" x14ac:dyDescent="0.3">
      <c r="B410" s="74" t="s">
        <v>101</v>
      </c>
      <c r="C410" s="74" t="s">
        <v>451</v>
      </c>
      <c r="D410" s="74" t="s">
        <v>452</v>
      </c>
      <c r="E410" s="74" t="s">
        <v>142</v>
      </c>
      <c r="F410" s="74" t="s">
        <v>143</v>
      </c>
      <c r="G410" s="81">
        <v>1747.6205906307732</v>
      </c>
      <c r="H410" s="81">
        <v>262581.96999999997</v>
      </c>
      <c r="I410" s="81">
        <v>213634.52</v>
      </c>
      <c r="J410" s="81">
        <v>0</v>
      </c>
      <c r="K410" s="82">
        <f t="shared" si="36"/>
        <v>477964.11059063079</v>
      </c>
      <c r="L410" s="81">
        <v>2425.0142540804641</v>
      </c>
      <c r="M410" s="81">
        <v>270327.78000000003</v>
      </c>
      <c r="N410" s="81">
        <v>159795.98000000001</v>
      </c>
      <c r="O410" s="81">
        <v>0</v>
      </c>
      <c r="P410" s="82">
        <f t="shared" si="37"/>
        <v>432548.77425408049</v>
      </c>
      <c r="Q410" s="81">
        <v>3242.3099999999995</v>
      </c>
      <c r="R410" s="81">
        <v>334696.2</v>
      </c>
      <c r="S410" s="81">
        <v>150770.26</v>
      </c>
      <c r="T410" s="81">
        <v>0</v>
      </c>
      <c r="U410" s="82">
        <f t="shared" si="38"/>
        <v>488708.77</v>
      </c>
      <c r="V410" s="81">
        <v>4043.7400000000007</v>
      </c>
      <c r="W410" s="81">
        <v>353925.18</v>
      </c>
      <c r="X410" s="81">
        <v>185715.45</v>
      </c>
      <c r="Y410" s="82">
        <v>543684.37</v>
      </c>
      <c r="Z410" s="81">
        <v>5573.920000000001</v>
      </c>
      <c r="AA410" s="81">
        <v>323406.31</v>
      </c>
      <c r="AB410" s="81">
        <v>192547.44</v>
      </c>
      <c r="AC410" s="82">
        <v>521527.67</v>
      </c>
      <c r="AD410" s="81">
        <v>6721.6500000000015</v>
      </c>
      <c r="AE410" s="81">
        <v>345630.15</v>
      </c>
      <c r="AF410" s="81">
        <v>194827.53</v>
      </c>
      <c r="AG410" s="82">
        <v>547179.33000000007</v>
      </c>
      <c r="AH410" s="81">
        <v>8951.08</v>
      </c>
      <c r="AI410" s="81">
        <v>350442.42</v>
      </c>
      <c r="AJ410" s="81">
        <v>198972.42</v>
      </c>
      <c r="AK410" s="82">
        <v>558365.92000000004</v>
      </c>
      <c r="AM410" s="74" t="str">
        <f t="shared" si="39"/>
        <v>OFT</v>
      </c>
      <c r="AN410" s="74" t="str">
        <f t="shared" si="40"/>
        <v>TRNZ</v>
      </c>
      <c r="AO410" s="74" t="str">
        <f t="shared" si="41"/>
        <v>TMN</v>
      </c>
      <c r="AP410" s="82"/>
    </row>
    <row r="411" spans="2:42" x14ac:dyDescent="0.3">
      <c r="B411" s="74" t="s">
        <v>101</v>
      </c>
      <c r="C411" s="74" t="s">
        <v>451</v>
      </c>
      <c r="D411" s="74" t="s">
        <v>452</v>
      </c>
      <c r="E411" s="74" t="s">
        <v>146</v>
      </c>
      <c r="F411" s="74" t="s">
        <v>583</v>
      </c>
      <c r="G411" s="81">
        <v>14453.761084333284</v>
      </c>
      <c r="H411" s="81">
        <v>0</v>
      </c>
      <c r="I411" s="81">
        <v>0</v>
      </c>
      <c r="J411" s="81">
        <v>0</v>
      </c>
      <c r="K411" s="82">
        <f t="shared" si="36"/>
        <v>14453.761084333284</v>
      </c>
      <c r="L411" s="81">
        <v>14017.060185613835</v>
      </c>
      <c r="M411" s="81">
        <v>0</v>
      </c>
      <c r="N411" s="81">
        <v>0</v>
      </c>
      <c r="O411" s="81">
        <v>0</v>
      </c>
      <c r="P411" s="82">
        <f t="shared" si="37"/>
        <v>14017.060185613835</v>
      </c>
      <c r="Q411" s="81">
        <v>15192.000000000002</v>
      </c>
      <c r="R411" s="81">
        <v>0</v>
      </c>
      <c r="S411" s="81">
        <v>0</v>
      </c>
      <c r="T411" s="81">
        <v>0</v>
      </c>
      <c r="U411" s="82">
        <f t="shared" si="38"/>
        <v>15192.000000000002</v>
      </c>
      <c r="V411" s="81">
        <v>15614.670000000002</v>
      </c>
      <c r="W411" s="81">
        <v>0</v>
      </c>
      <c r="X411" s="81">
        <v>0</v>
      </c>
      <c r="Y411" s="82">
        <v>15614.670000000002</v>
      </c>
      <c r="Z411" s="81">
        <v>16597.25</v>
      </c>
      <c r="AA411" s="81">
        <v>0</v>
      </c>
      <c r="AB411" s="81">
        <v>0</v>
      </c>
      <c r="AC411" s="82">
        <v>16597.25</v>
      </c>
      <c r="AD411" s="81">
        <v>17156.53</v>
      </c>
      <c r="AE411" s="81">
        <v>0</v>
      </c>
      <c r="AF411" s="81">
        <v>0</v>
      </c>
      <c r="AG411" s="82">
        <v>17156.53</v>
      </c>
      <c r="AH411" s="81">
        <v>17368.23</v>
      </c>
      <c r="AI411" s="81">
        <v>0</v>
      </c>
      <c r="AJ411" s="81">
        <v>0</v>
      </c>
      <c r="AK411" s="82">
        <v>17368.23</v>
      </c>
      <c r="AM411" s="74" t="str">
        <f t="shared" si="39"/>
        <v/>
      </c>
      <c r="AN411" s="74" t="str">
        <f t="shared" si="40"/>
        <v>TRNZ</v>
      </c>
      <c r="AO411" s="74" t="str">
        <f t="shared" si="41"/>
        <v>TMN</v>
      </c>
      <c r="AP411" s="82"/>
    </row>
    <row r="412" spans="2:42" x14ac:dyDescent="0.3">
      <c r="B412" s="74" t="s">
        <v>101</v>
      </c>
      <c r="C412" s="74" t="s">
        <v>451</v>
      </c>
      <c r="D412" s="74" t="s">
        <v>452</v>
      </c>
      <c r="E412" s="74" t="s">
        <v>144</v>
      </c>
      <c r="F412" s="74" t="s">
        <v>145</v>
      </c>
      <c r="G412" s="81">
        <v>130.56429894890076</v>
      </c>
      <c r="H412" s="81">
        <v>80388.44</v>
      </c>
      <c r="I412" s="81">
        <v>0</v>
      </c>
      <c r="J412" s="81">
        <v>0</v>
      </c>
      <c r="K412" s="82">
        <f t="shared" si="36"/>
        <v>80519.004298948901</v>
      </c>
      <c r="L412" s="81">
        <v>174.54959142638035</v>
      </c>
      <c r="M412" s="81">
        <v>83975.63</v>
      </c>
      <c r="N412" s="81">
        <v>0</v>
      </c>
      <c r="O412" s="81">
        <v>0</v>
      </c>
      <c r="P412" s="82">
        <f t="shared" si="37"/>
        <v>84150.179591426378</v>
      </c>
      <c r="Q412" s="81">
        <v>244.66</v>
      </c>
      <c r="R412" s="81">
        <v>102637.17</v>
      </c>
      <c r="S412" s="81">
        <v>0</v>
      </c>
      <c r="T412" s="81">
        <v>0</v>
      </c>
      <c r="U412" s="82">
        <f t="shared" si="38"/>
        <v>102881.83</v>
      </c>
      <c r="V412" s="81">
        <v>297.74</v>
      </c>
      <c r="W412" s="81">
        <v>108533.88</v>
      </c>
      <c r="X412" s="81">
        <v>0</v>
      </c>
      <c r="Y412" s="82">
        <v>108831.62000000001</v>
      </c>
      <c r="Z412" s="81">
        <v>383.4</v>
      </c>
      <c r="AA412" s="81">
        <v>99175.039999999994</v>
      </c>
      <c r="AB412" s="81">
        <v>0</v>
      </c>
      <c r="AC412" s="82">
        <v>99558.439999999988</v>
      </c>
      <c r="AD412" s="81">
        <v>464.01999999999992</v>
      </c>
      <c r="AE412" s="81">
        <v>105990.15</v>
      </c>
      <c r="AF412" s="81">
        <v>0</v>
      </c>
      <c r="AG412" s="82">
        <v>106454.17</v>
      </c>
      <c r="AH412" s="81">
        <v>538.45000000000005</v>
      </c>
      <c r="AI412" s="81">
        <v>107465.87</v>
      </c>
      <c r="AJ412" s="81">
        <v>0</v>
      </c>
      <c r="AK412" s="82">
        <v>108004.31999999999</v>
      </c>
      <c r="AM412" s="74" t="str">
        <f t="shared" si="39"/>
        <v>INJ</v>
      </c>
      <c r="AN412" s="74" t="str">
        <f t="shared" si="40"/>
        <v>TRNZ</v>
      </c>
      <c r="AO412" s="74" t="str">
        <f t="shared" si="41"/>
        <v>TMN</v>
      </c>
      <c r="AP412" s="82"/>
    </row>
    <row r="413" spans="2:42" x14ac:dyDescent="0.3">
      <c r="B413" s="74" t="s">
        <v>101</v>
      </c>
      <c r="C413" s="74" t="s">
        <v>140</v>
      </c>
      <c r="D413" s="74" t="s">
        <v>453</v>
      </c>
      <c r="E413" s="74" t="s">
        <v>142</v>
      </c>
      <c r="F413" s="74" t="s">
        <v>143</v>
      </c>
      <c r="G413" s="81">
        <v>1782.3697447748764</v>
      </c>
      <c r="H413" s="81">
        <v>341448.54</v>
      </c>
      <c r="I413" s="81">
        <v>221687.26</v>
      </c>
      <c r="J413" s="81">
        <v>0</v>
      </c>
      <c r="K413" s="82">
        <f t="shared" si="36"/>
        <v>564918.16974477493</v>
      </c>
      <c r="L413" s="81">
        <v>2473.2330401706754</v>
      </c>
      <c r="M413" s="81">
        <v>364983.74</v>
      </c>
      <c r="N413" s="81">
        <v>163847.15</v>
      </c>
      <c r="O413" s="81">
        <v>0</v>
      </c>
      <c r="P413" s="82">
        <f t="shared" si="37"/>
        <v>531304.12304017064</v>
      </c>
      <c r="Q413" s="81">
        <v>3306.76</v>
      </c>
      <c r="R413" s="81">
        <v>418385.07</v>
      </c>
      <c r="S413" s="81">
        <v>151068.35</v>
      </c>
      <c r="T413" s="81">
        <v>0</v>
      </c>
      <c r="U413" s="82">
        <f t="shared" si="38"/>
        <v>572760.18000000005</v>
      </c>
      <c r="V413" s="81">
        <v>4054.5</v>
      </c>
      <c r="W413" s="81">
        <v>442422.14</v>
      </c>
      <c r="X413" s="81">
        <v>186082.63</v>
      </c>
      <c r="Y413" s="82">
        <v>632559.27</v>
      </c>
      <c r="Z413" s="81">
        <v>5399.61</v>
      </c>
      <c r="AA413" s="81">
        <v>404272.2</v>
      </c>
      <c r="AB413" s="81">
        <v>192928.13</v>
      </c>
      <c r="AC413" s="82">
        <v>602599.93999999994</v>
      </c>
      <c r="AD413" s="81">
        <v>6474.18</v>
      </c>
      <c r="AE413" s="81">
        <v>432052.99</v>
      </c>
      <c r="AF413" s="81">
        <v>195212.72</v>
      </c>
      <c r="AG413" s="82">
        <v>633739.89</v>
      </c>
      <c r="AH413" s="81">
        <v>7932.18</v>
      </c>
      <c r="AI413" s="81">
        <v>438068.54</v>
      </c>
      <c r="AJ413" s="81">
        <v>199365.81</v>
      </c>
      <c r="AK413" s="82">
        <v>645366.53</v>
      </c>
      <c r="AM413" s="74" t="str">
        <f t="shared" si="39"/>
        <v>OFT</v>
      </c>
      <c r="AN413" s="74" t="str">
        <f t="shared" si="40"/>
        <v>TRNZ</v>
      </c>
      <c r="AO413" s="74" t="str">
        <f t="shared" si="41"/>
        <v>TNG</v>
      </c>
      <c r="AP413" s="82"/>
    </row>
    <row r="414" spans="2:42" x14ac:dyDescent="0.3">
      <c r="B414" s="74" t="s">
        <v>101</v>
      </c>
      <c r="C414" s="74" t="s">
        <v>140</v>
      </c>
      <c r="D414" s="74" t="s">
        <v>453</v>
      </c>
      <c r="E414" s="74" t="s">
        <v>146</v>
      </c>
      <c r="F414" s="74" t="s">
        <v>583</v>
      </c>
      <c r="G414" s="81">
        <v>11304.139280692314</v>
      </c>
      <c r="H414" s="81">
        <v>0</v>
      </c>
      <c r="I414" s="81">
        <v>0</v>
      </c>
      <c r="J414" s="81">
        <v>0</v>
      </c>
      <c r="K414" s="82">
        <f t="shared" si="36"/>
        <v>11304.139280692314</v>
      </c>
      <c r="L414" s="81">
        <v>10860.070594866749</v>
      </c>
      <c r="M414" s="81">
        <v>0</v>
      </c>
      <c r="N414" s="81">
        <v>0</v>
      </c>
      <c r="O414" s="81">
        <v>0</v>
      </c>
      <c r="P414" s="82">
        <f t="shared" si="37"/>
        <v>10860.070594866749</v>
      </c>
      <c r="Q414" s="81">
        <v>11971.190000000002</v>
      </c>
      <c r="R414" s="81">
        <v>0</v>
      </c>
      <c r="S414" s="81">
        <v>0</v>
      </c>
      <c r="T414" s="81">
        <v>0</v>
      </c>
      <c r="U414" s="82">
        <f t="shared" si="38"/>
        <v>11971.190000000002</v>
      </c>
      <c r="V414" s="81">
        <v>12405.96</v>
      </c>
      <c r="W414" s="81">
        <v>0</v>
      </c>
      <c r="X414" s="81">
        <v>0</v>
      </c>
      <c r="Y414" s="82">
        <v>12405.96</v>
      </c>
      <c r="Z414" s="81">
        <v>13347.129999999997</v>
      </c>
      <c r="AA414" s="81">
        <v>0</v>
      </c>
      <c r="AB414" s="81">
        <v>0</v>
      </c>
      <c r="AC414" s="82">
        <v>13347.129999999997</v>
      </c>
      <c r="AD414" s="81">
        <v>13862.369999999999</v>
      </c>
      <c r="AE414" s="81">
        <v>0</v>
      </c>
      <c r="AF414" s="81">
        <v>0</v>
      </c>
      <c r="AG414" s="82">
        <v>13862.369999999999</v>
      </c>
      <c r="AH414" s="81">
        <v>14040.829999999998</v>
      </c>
      <c r="AI414" s="81">
        <v>0</v>
      </c>
      <c r="AJ414" s="81">
        <v>0</v>
      </c>
      <c r="AK414" s="82">
        <v>14040.829999999998</v>
      </c>
      <c r="AM414" s="74" t="str">
        <f t="shared" si="39"/>
        <v/>
      </c>
      <c r="AN414" s="74" t="str">
        <f t="shared" si="40"/>
        <v>TRNZ</v>
      </c>
      <c r="AO414" s="74" t="str">
        <f t="shared" si="41"/>
        <v>TNG</v>
      </c>
      <c r="AP414" s="82"/>
    </row>
    <row r="415" spans="2:42" x14ac:dyDescent="0.3">
      <c r="B415" s="74" t="s">
        <v>101</v>
      </c>
      <c r="C415" s="74" t="s">
        <v>140</v>
      </c>
      <c r="D415" s="74" t="s">
        <v>453</v>
      </c>
      <c r="E415" s="74" t="s">
        <v>144</v>
      </c>
      <c r="F415" s="74" t="s">
        <v>145</v>
      </c>
      <c r="G415" s="81">
        <v>39.952674403895756</v>
      </c>
      <c r="H415" s="81">
        <v>62767.78</v>
      </c>
      <c r="I415" s="81">
        <v>0</v>
      </c>
      <c r="J415" s="81">
        <v>0</v>
      </c>
      <c r="K415" s="82">
        <f t="shared" si="36"/>
        <v>62807.732674403895</v>
      </c>
      <c r="L415" s="81">
        <v>53.412208878528105</v>
      </c>
      <c r="M415" s="81">
        <v>53013.41</v>
      </c>
      <c r="N415" s="81">
        <v>0</v>
      </c>
      <c r="O415" s="81">
        <v>0</v>
      </c>
      <c r="P415" s="82">
        <f t="shared" si="37"/>
        <v>53066.822208878533</v>
      </c>
      <c r="Q415" s="81">
        <v>74.889999999999986</v>
      </c>
      <c r="R415" s="81">
        <v>63665.91</v>
      </c>
      <c r="S415" s="81">
        <v>0</v>
      </c>
      <c r="T415" s="81">
        <v>0</v>
      </c>
      <c r="U415" s="82">
        <f t="shared" si="38"/>
        <v>63740.800000000003</v>
      </c>
      <c r="V415" s="81">
        <v>91.100000000000023</v>
      </c>
      <c r="W415" s="81">
        <v>67323.649999999994</v>
      </c>
      <c r="X415" s="81">
        <v>0</v>
      </c>
      <c r="Y415" s="82">
        <v>67414.75</v>
      </c>
      <c r="Z415" s="81">
        <v>117.3</v>
      </c>
      <c r="AA415" s="81">
        <v>61518.35</v>
      </c>
      <c r="AB415" s="81">
        <v>0</v>
      </c>
      <c r="AC415" s="82">
        <v>61635.65</v>
      </c>
      <c r="AD415" s="81">
        <v>142.00000000000003</v>
      </c>
      <c r="AE415" s="81">
        <v>65745.77</v>
      </c>
      <c r="AF415" s="81">
        <v>0</v>
      </c>
      <c r="AG415" s="82">
        <v>65887.77</v>
      </c>
      <c r="AH415" s="81">
        <v>164.75</v>
      </c>
      <c r="AI415" s="81">
        <v>66661.16</v>
      </c>
      <c r="AJ415" s="81">
        <v>0</v>
      </c>
      <c r="AK415" s="82">
        <v>66825.91</v>
      </c>
      <c r="AM415" s="74" t="str">
        <f t="shared" si="39"/>
        <v>INJ</v>
      </c>
      <c r="AN415" s="74" t="str">
        <f t="shared" si="40"/>
        <v>TRNZ</v>
      </c>
      <c r="AO415" s="74" t="str">
        <f t="shared" si="41"/>
        <v>TNG</v>
      </c>
      <c r="AP415" s="82"/>
    </row>
    <row r="416" spans="2:42" x14ac:dyDescent="0.3">
      <c r="B416" s="74" t="s">
        <v>103</v>
      </c>
      <c r="C416" s="74" t="s">
        <v>525</v>
      </c>
      <c r="D416" s="74" t="s">
        <v>571</v>
      </c>
      <c r="E416" s="74" t="s">
        <v>146</v>
      </c>
      <c r="F416" s="74" t="s">
        <v>583</v>
      </c>
      <c r="G416" s="81">
        <v>0</v>
      </c>
      <c r="H416" s="81">
        <v>0</v>
      </c>
      <c r="I416" s="81">
        <v>0</v>
      </c>
      <c r="J416" s="81">
        <v>3910.54</v>
      </c>
      <c r="K416" s="82">
        <f t="shared" si="36"/>
        <v>3910.54</v>
      </c>
      <c r="L416" s="81">
        <v>0</v>
      </c>
      <c r="M416" s="81">
        <v>0</v>
      </c>
      <c r="N416" s="81">
        <v>0</v>
      </c>
      <c r="O416" s="81">
        <v>776.55</v>
      </c>
      <c r="P416" s="82">
        <f t="shared" si="37"/>
        <v>776.55</v>
      </c>
      <c r="Q416" s="81">
        <v>0</v>
      </c>
      <c r="R416" s="81">
        <v>0</v>
      </c>
      <c r="S416" s="81">
        <v>0</v>
      </c>
      <c r="T416" s="81">
        <v>539.66</v>
      </c>
      <c r="U416" s="82">
        <f t="shared" si="38"/>
        <v>539.66</v>
      </c>
      <c r="V416" s="81">
        <v>0</v>
      </c>
      <c r="W416" s="81">
        <v>0</v>
      </c>
      <c r="X416" s="81">
        <v>0</v>
      </c>
      <c r="Y416" s="82">
        <v>0</v>
      </c>
      <c r="Z416" s="81">
        <v>0</v>
      </c>
      <c r="AA416" s="81">
        <v>0</v>
      </c>
      <c r="AB416" s="81">
        <v>0</v>
      </c>
      <c r="AC416" s="82">
        <v>0</v>
      </c>
      <c r="AD416" s="81">
        <v>0</v>
      </c>
      <c r="AE416" s="81">
        <v>0</v>
      </c>
      <c r="AF416" s="81">
        <v>0</v>
      </c>
      <c r="AG416" s="82">
        <v>0</v>
      </c>
      <c r="AH416" s="81">
        <v>0</v>
      </c>
      <c r="AI416" s="81">
        <v>0</v>
      </c>
      <c r="AJ416" s="81">
        <v>0</v>
      </c>
      <c r="AK416" s="82">
        <v>0</v>
      </c>
      <c r="AM416" s="74" t="str">
        <f t="shared" si="39"/>
        <v/>
      </c>
      <c r="AN416" s="74" t="str">
        <f t="shared" si="40"/>
        <v>TRUG</v>
      </c>
      <c r="AO416" s="74" t="str">
        <f t="shared" si="41"/>
        <v>All locations</v>
      </c>
      <c r="AP416" s="82"/>
    </row>
    <row r="417" spans="2:42" x14ac:dyDescent="0.3">
      <c r="B417" s="74" t="s">
        <v>103</v>
      </c>
      <c r="C417" s="74" t="s">
        <v>430</v>
      </c>
      <c r="D417" s="74" t="s">
        <v>431</v>
      </c>
      <c r="E417" s="74" t="s">
        <v>142</v>
      </c>
      <c r="F417" s="74" t="s">
        <v>143</v>
      </c>
      <c r="G417" s="81">
        <v>104.25000117136359</v>
      </c>
      <c r="H417" s="81">
        <v>203.85</v>
      </c>
      <c r="I417" s="81">
        <v>25718.959999999999</v>
      </c>
      <c r="J417" s="81">
        <v>0</v>
      </c>
      <c r="K417" s="82">
        <f t="shared" si="36"/>
        <v>26027.060001171361</v>
      </c>
      <c r="L417" s="81">
        <v>132.71903511146306</v>
      </c>
      <c r="M417" s="81">
        <v>178.78</v>
      </c>
      <c r="N417" s="81">
        <v>27776.87</v>
      </c>
      <c r="O417" s="81">
        <v>0</v>
      </c>
      <c r="P417" s="82">
        <f t="shared" si="37"/>
        <v>28088.369035111464</v>
      </c>
      <c r="Q417" s="81">
        <v>246.01000000000002</v>
      </c>
      <c r="R417" s="81">
        <v>273.10000000000002</v>
      </c>
      <c r="S417" s="81">
        <v>33728.839999999997</v>
      </c>
      <c r="T417" s="81">
        <v>0</v>
      </c>
      <c r="U417" s="82">
        <f t="shared" si="38"/>
        <v>34247.949999999997</v>
      </c>
      <c r="V417" s="81">
        <v>315.35000000000002</v>
      </c>
      <c r="W417" s="81">
        <v>288.79000000000002</v>
      </c>
      <c r="X417" s="81">
        <v>41546.43</v>
      </c>
      <c r="Y417" s="82">
        <v>42150.57</v>
      </c>
      <c r="Z417" s="81">
        <v>485.41999999999996</v>
      </c>
      <c r="AA417" s="81">
        <v>263.89</v>
      </c>
      <c r="AB417" s="81">
        <v>43074.82</v>
      </c>
      <c r="AC417" s="82">
        <v>43824.13</v>
      </c>
      <c r="AD417" s="81">
        <v>629.63</v>
      </c>
      <c r="AE417" s="81">
        <v>282.02</v>
      </c>
      <c r="AF417" s="81">
        <v>43584.9</v>
      </c>
      <c r="AG417" s="82">
        <v>44496.55</v>
      </c>
      <c r="AH417" s="81">
        <v>769.47</v>
      </c>
      <c r="AI417" s="81">
        <v>285.95</v>
      </c>
      <c r="AJ417" s="81">
        <v>44512.15</v>
      </c>
      <c r="AK417" s="82">
        <v>45567.57</v>
      </c>
      <c r="AM417" s="74" t="str">
        <f t="shared" si="39"/>
        <v>OFT</v>
      </c>
      <c r="AN417" s="74" t="str">
        <f t="shared" si="40"/>
        <v>TRUG</v>
      </c>
      <c r="AO417" s="74" t="str">
        <f t="shared" si="41"/>
        <v>ARG</v>
      </c>
      <c r="AP417" s="82"/>
    </row>
    <row r="418" spans="2:42" x14ac:dyDescent="0.3">
      <c r="B418" s="74" t="s">
        <v>103</v>
      </c>
      <c r="C418" s="74" t="s">
        <v>430</v>
      </c>
      <c r="D418" s="74" t="s">
        <v>431</v>
      </c>
      <c r="E418" s="74" t="s">
        <v>146</v>
      </c>
      <c r="F418" s="74" t="s">
        <v>583</v>
      </c>
      <c r="G418" s="81">
        <v>189423.56441688156</v>
      </c>
      <c r="H418" s="81">
        <v>0</v>
      </c>
      <c r="I418" s="81">
        <v>0</v>
      </c>
      <c r="J418" s="81">
        <v>0</v>
      </c>
      <c r="K418" s="82">
        <f t="shared" si="36"/>
        <v>189423.56441688156</v>
      </c>
      <c r="L418" s="81">
        <v>173098.13672170078</v>
      </c>
      <c r="M418" s="81">
        <v>0</v>
      </c>
      <c r="N418" s="81">
        <v>0</v>
      </c>
      <c r="O418" s="81">
        <v>0</v>
      </c>
      <c r="P418" s="82">
        <f t="shared" si="37"/>
        <v>173098.13672170078</v>
      </c>
      <c r="Q418" s="81">
        <v>180021.24000000002</v>
      </c>
      <c r="R418" s="81">
        <v>0</v>
      </c>
      <c r="S418" s="81">
        <v>0</v>
      </c>
      <c r="T418" s="81">
        <v>0</v>
      </c>
      <c r="U418" s="82">
        <f t="shared" si="38"/>
        <v>180021.24000000002</v>
      </c>
      <c r="V418" s="81">
        <v>187246.04</v>
      </c>
      <c r="W418" s="81">
        <v>0</v>
      </c>
      <c r="X418" s="81">
        <v>0</v>
      </c>
      <c r="Y418" s="82">
        <v>187246.04</v>
      </c>
      <c r="Z418" s="81">
        <v>190135.94</v>
      </c>
      <c r="AA418" s="81">
        <v>0</v>
      </c>
      <c r="AB418" s="81">
        <v>0</v>
      </c>
      <c r="AC418" s="82">
        <v>190135.94</v>
      </c>
      <c r="AD418" s="81">
        <v>192744.60000000003</v>
      </c>
      <c r="AE418" s="81">
        <v>0</v>
      </c>
      <c r="AF418" s="81">
        <v>0</v>
      </c>
      <c r="AG418" s="82">
        <v>192744.60000000003</v>
      </c>
      <c r="AH418" s="81">
        <v>193600.89</v>
      </c>
      <c r="AI418" s="81">
        <v>0</v>
      </c>
      <c r="AJ418" s="81">
        <v>0</v>
      </c>
      <c r="AK418" s="82">
        <v>193600.89</v>
      </c>
      <c r="AM418" s="74" t="str">
        <f t="shared" si="39"/>
        <v/>
      </c>
      <c r="AN418" s="74" t="str">
        <f t="shared" si="40"/>
        <v>TRUG</v>
      </c>
      <c r="AO418" s="74" t="str">
        <f t="shared" si="41"/>
        <v>ARG</v>
      </c>
      <c r="AP418" s="82"/>
    </row>
    <row r="419" spans="2:42" x14ac:dyDescent="0.3">
      <c r="B419" s="74" t="s">
        <v>103</v>
      </c>
      <c r="C419" s="74" t="s">
        <v>430</v>
      </c>
      <c r="D419" s="74" t="s">
        <v>431</v>
      </c>
      <c r="E419" s="74" t="s">
        <v>144</v>
      </c>
      <c r="F419" s="74" t="s">
        <v>145</v>
      </c>
      <c r="G419" s="81">
        <v>24441.655806137649</v>
      </c>
      <c r="H419" s="81">
        <v>44122.85</v>
      </c>
      <c r="I419" s="81">
        <v>0</v>
      </c>
      <c r="J419" s="81">
        <v>0</v>
      </c>
      <c r="K419" s="82">
        <f t="shared" si="36"/>
        <v>68564.505806137648</v>
      </c>
      <c r="L419" s="81">
        <v>29976.924594408363</v>
      </c>
      <c r="M419" s="81">
        <v>45661.13</v>
      </c>
      <c r="N419" s="81">
        <v>0</v>
      </c>
      <c r="O419" s="81">
        <v>0</v>
      </c>
      <c r="P419" s="82">
        <f t="shared" si="37"/>
        <v>75638.054594408357</v>
      </c>
      <c r="Q419" s="81">
        <v>59769.119999999995</v>
      </c>
      <c r="R419" s="81">
        <v>56631.39</v>
      </c>
      <c r="S419" s="81">
        <v>0</v>
      </c>
      <c r="T419" s="81">
        <v>0</v>
      </c>
      <c r="U419" s="82">
        <f t="shared" si="38"/>
        <v>116400.51</v>
      </c>
      <c r="V419" s="81">
        <v>77201.09</v>
      </c>
      <c r="W419" s="81">
        <v>59884.98</v>
      </c>
      <c r="X419" s="81">
        <v>0</v>
      </c>
      <c r="Y419" s="82">
        <v>137086.07</v>
      </c>
      <c r="Z419" s="81">
        <v>123183.95</v>
      </c>
      <c r="AA419" s="81">
        <v>54721.11</v>
      </c>
      <c r="AB419" s="81">
        <v>0</v>
      </c>
      <c r="AC419" s="82">
        <v>177905.06</v>
      </c>
      <c r="AD419" s="81">
        <v>161214.59000000003</v>
      </c>
      <c r="AE419" s="81">
        <v>58481.440000000002</v>
      </c>
      <c r="AF419" s="81">
        <v>0</v>
      </c>
      <c r="AG419" s="82">
        <v>219696.03000000003</v>
      </c>
      <c r="AH419" s="81">
        <v>204261.81000000003</v>
      </c>
      <c r="AI419" s="81">
        <v>59295.69</v>
      </c>
      <c r="AJ419" s="81">
        <v>0</v>
      </c>
      <c r="AK419" s="82">
        <v>263557.5</v>
      </c>
      <c r="AM419" s="74" t="str">
        <f t="shared" si="39"/>
        <v>INJ</v>
      </c>
      <c r="AN419" s="74" t="str">
        <f t="shared" si="40"/>
        <v>TRUG</v>
      </c>
      <c r="AO419" s="74" t="str">
        <f t="shared" si="41"/>
        <v>ARG</v>
      </c>
      <c r="AP419" s="82"/>
    </row>
    <row r="420" spans="2:42" x14ac:dyDescent="0.3">
      <c r="B420" s="74" t="s">
        <v>103</v>
      </c>
      <c r="C420" s="74" t="s">
        <v>432</v>
      </c>
      <c r="D420" s="74" t="s">
        <v>433</v>
      </c>
      <c r="E420" s="74" t="s">
        <v>142</v>
      </c>
      <c r="F420" s="74" t="s">
        <v>143</v>
      </c>
      <c r="G420" s="81">
        <v>6.0123366566952194</v>
      </c>
      <c r="H420" s="81">
        <v>78.98</v>
      </c>
      <c r="I420" s="81">
        <v>3792.31</v>
      </c>
      <c r="J420" s="81">
        <v>0</v>
      </c>
      <c r="K420" s="82">
        <f t="shared" si="36"/>
        <v>3877.3023366566954</v>
      </c>
      <c r="L420" s="81">
        <v>8.7835265445001252</v>
      </c>
      <c r="M420" s="81">
        <v>81.16</v>
      </c>
      <c r="N420" s="81">
        <v>2035.43</v>
      </c>
      <c r="O420" s="81">
        <v>0</v>
      </c>
      <c r="P420" s="82">
        <f t="shared" si="37"/>
        <v>2125.3735265445002</v>
      </c>
      <c r="Q420" s="81">
        <v>11.440000000000001</v>
      </c>
      <c r="R420" s="81">
        <v>115.28</v>
      </c>
      <c r="S420" s="81">
        <v>1693.07</v>
      </c>
      <c r="T420" s="81">
        <v>0</v>
      </c>
      <c r="U420" s="82">
        <f t="shared" si="38"/>
        <v>1819.79</v>
      </c>
      <c r="V420" s="81">
        <v>13.99</v>
      </c>
      <c r="W420" s="81">
        <v>121.9</v>
      </c>
      <c r="X420" s="81">
        <v>2085.4899999999998</v>
      </c>
      <c r="Y420" s="82">
        <v>2221.3799999999997</v>
      </c>
      <c r="Z420" s="81">
        <v>18.630000000000003</v>
      </c>
      <c r="AA420" s="81">
        <v>111.39</v>
      </c>
      <c r="AB420" s="81">
        <v>2162.21</v>
      </c>
      <c r="AC420" s="82">
        <v>2292.23</v>
      </c>
      <c r="AD420" s="81">
        <v>24.77</v>
      </c>
      <c r="AE420" s="81">
        <v>119.05</v>
      </c>
      <c r="AF420" s="81">
        <v>2187.81</v>
      </c>
      <c r="AG420" s="82">
        <v>2331.63</v>
      </c>
      <c r="AH420" s="81">
        <v>31.2</v>
      </c>
      <c r="AI420" s="81">
        <v>120.7</v>
      </c>
      <c r="AJ420" s="81">
        <v>2234.35</v>
      </c>
      <c r="AK420" s="82">
        <v>2386.25</v>
      </c>
      <c r="AM420" s="74" t="str">
        <f t="shared" si="39"/>
        <v>OFT</v>
      </c>
      <c r="AN420" s="74" t="str">
        <f t="shared" si="40"/>
        <v>TRUG</v>
      </c>
      <c r="AO420" s="74" t="str">
        <f t="shared" si="41"/>
        <v>BWK</v>
      </c>
      <c r="AP420" s="82"/>
    </row>
    <row r="421" spans="2:42" x14ac:dyDescent="0.3">
      <c r="B421" s="74" t="s">
        <v>103</v>
      </c>
      <c r="C421" s="74" t="s">
        <v>432</v>
      </c>
      <c r="D421" s="74" t="s">
        <v>433</v>
      </c>
      <c r="E421" s="74" t="s">
        <v>146</v>
      </c>
      <c r="F421" s="74" t="s">
        <v>583</v>
      </c>
      <c r="G421" s="81">
        <v>10541.879497126685</v>
      </c>
      <c r="H421" s="81">
        <v>0</v>
      </c>
      <c r="I421" s="81">
        <v>0</v>
      </c>
      <c r="J421" s="81">
        <v>0</v>
      </c>
      <c r="K421" s="82">
        <f t="shared" si="36"/>
        <v>10541.879497126685</v>
      </c>
      <c r="L421" s="81">
        <v>18074.786087926863</v>
      </c>
      <c r="M421" s="81">
        <v>0</v>
      </c>
      <c r="N421" s="81">
        <v>0</v>
      </c>
      <c r="O421" s="81">
        <v>0</v>
      </c>
      <c r="P421" s="82">
        <f t="shared" si="37"/>
        <v>18074.786087926863</v>
      </c>
      <c r="Q421" s="81">
        <v>23498.32</v>
      </c>
      <c r="R421" s="81">
        <v>0</v>
      </c>
      <c r="S421" s="81">
        <v>0</v>
      </c>
      <c r="T421" s="81">
        <v>0</v>
      </c>
      <c r="U421" s="82">
        <f t="shared" si="38"/>
        <v>23498.32</v>
      </c>
      <c r="V421" s="81">
        <v>29594.130000000005</v>
      </c>
      <c r="W421" s="81">
        <v>0</v>
      </c>
      <c r="X421" s="81">
        <v>0</v>
      </c>
      <c r="Y421" s="82">
        <v>29594.130000000005</v>
      </c>
      <c r="Z421" s="81">
        <v>35274.910000000003</v>
      </c>
      <c r="AA421" s="81">
        <v>0</v>
      </c>
      <c r="AB421" s="81">
        <v>0</v>
      </c>
      <c r="AC421" s="82">
        <v>35274.910000000003</v>
      </c>
      <c r="AD421" s="81">
        <v>37208.86</v>
      </c>
      <c r="AE421" s="81">
        <v>0</v>
      </c>
      <c r="AF421" s="81">
        <v>0</v>
      </c>
      <c r="AG421" s="82">
        <v>37208.86</v>
      </c>
      <c r="AH421" s="81">
        <v>38538.03</v>
      </c>
      <c r="AI421" s="81">
        <v>0</v>
      </c>
      <c r="AJ421" s="81">
        <v>0</v>
      </c>
      <c r="AK421" s="82">
        <v>38538.03</v>
      </c>
      <c r="AM421" s="74" t="str">
        <f t="shared" si="39"/>
        <v/>
      </c>
      <c r="AN421" s="74" t="str">
        <f t="shared" si="40"/>
        <v>TRUG</v>
      </c>
      <c r="AO421" s="74" t="str">
        <f t="shared" si="41"/>
        <v>BWK</v>
      </c>
      <c r="AP421" s="82"/>
    </row>
    <row r="422" spans="2:42" x14ac:dyDescent="0.3">
      <c r="B422" s="74" t="s">
        <v>103</v>
      </c>
      <c r="C422" s="74" t="s">
        <v>432</v>
      </c>
      <c r="D422" s="74" t="s">
        <v>433</v>
      </c>
      <c r="E422" s="74" t="s">
        <v>144</v>
      </c>
      <c r="F422" s="74" t="s">
        <v>145</v>
      </c>
      <c r="G422" s="81">
        <v>15308.823992811562</v>
      </c>
      <c r="H422" s="81">
        <v>95028.97</v>
      </c>
      <c r="I422" s="81">
        <v>0</v>
      </c>
      <c r="J422" s="81">
        <v>0</v>
      </c>
      <c r="K422" s="82">
        <f t="shared" si="36"/>
        <v>110337.79399281157</v>
      </c>
      <c r="L422" s="81">
        <v>22323.320034954038</v>
      </c>
      <c r="M422" s="81">
        <v>97587.6</v>
      </c>
      <c r="N422" s="81">
        <v>0</v>
      </c>
      <c r="O422" s="81">
        <v>0</v>
      </c>
      <c r="P422" s="82">
        <f t="shared" si="37"/>
        <v>119910.92003495405</v>
      </c>
      <c r="Q422" s="81">
        <v>28999.510000000006</v>
      </c>
      <c r="R422" s="81">
        <v>120852.41</v>
      </c>
      <c r="S422" s="81">
        <v>0</v>
      </c>
      <c r="T422" s="81">
        <v>0</v>
      </c>
      <c r="U422" s="82">
        <f t="shared" si="38"/>
        <v>149851.92000000001</v>
      </c>
      <c r="V422" s="81">
        <v>37728.579999999994</v>
      </c>
      <c r="W422" s="81">
        <v>127795.63</v>
      </c>
      <c r="X422" s="81">
        <v>0</v>
      </c>
      <c r="Y422" s="82">
        <v>165524.21</v>
      </c>
      <c r="Z422" s="81">
        <v>55948.04</v>
      </c>
      <c r="AA422" s="81">
        <v>116775.84</v>
      </c>
      <c r="AB422" s="81">
        <v>0</v>
      </c>
      <c r="AC422" s="82">
        <v>172723.88</v>
      </c>
      <c r="AD422" s="81">
        <v>74007.58</v>
      </c>
      <c r="AE422" s="81">
        <v>124800.45</v>
      </c>
      <c r="AF422" s="81">
        <v>0</v>
      </c>
      <c r="AG422" s="82">
        <v>198808.03</v>
      </c>
      <c r="AH422" s="81">
        <v>115031.41</v>
      </c>
      <c r="AI422" s="81">
        <v>126538.07</v>
      </c>
      <c r="AJ422" s="81">
        <v>0</v>
      </c>
      <c r="AK422" s="82">
        <v>241569.48</v>
      </c>
      <c r="AM422" s="74" t="str">
        <f t="shared" si="39"/>
        <v>INJ</v>
      </c>
      <c r="AN422" s="74" t="str">
        <f t="shared" si="40"/>
        <v>TRUG</v>
      </c>
      <c r="AO422" s="74" t="str">
        <f t="shared" si="41"/>
        <v>BWK</v>
      </c>
      <c r="AP422" s="82"/>
    </row>
    <row r="423" spans="2:42" x14ac:dyDescent="0.3">
      <c r="B423" s="74" t="s">
        <v>103</v>
      </c>
      <c r="C423" s="74" t="s">
        <v>343</v>
      </c>
      <c r="D423" s="74" t="s">
        <v>434</v>
      </c>
      <c r="E423" s="74" t="s">
        <v>142</v>
      </c>
      <c r="F423" s="74" t="s">
        <v>143</v>
      </c>
      <c r="G423" s="81">
        <v>5.4366359573237171</v>
      </c>
      <c r="H423" s="81">
        <v>91.96</v>
      </c>
      <c r="I423" s="81">
        <v>1794.35</v>
      </c>
      <c r="J423" s="81">
        <v>0</v>
      </c>
      <c r="K423" s="82">
        <f t="shared" si="36"/>
        <v>1891.7466359573236</v>
      </c>
      <c r="L423" s="81">
        <v>7.5683809621172138</v>
      </c>
      <c r="M423" s="81">
        <v>101.85</v>
      </c>
      <c r="N423" s="81">
        <v>2588.39</v>
      </c>
      <c r="O423" s="81">
        <v>0</v>
      </c>
      <c r="P423" s="82">
        <f t="shared" si="37"/>
        <v>2697.8083809621171</v>
      </c>
      <c r="Q423" s="81">
        <v>11.7</v>
      </c>
      <c r="R423" s="81">
        <v>132.32</v>
      </c>
      <c r="S423" s="81">
        <v>3380.16</v>
      </c>
      <c r="T423" s="81">
        <v>0</v>
      </c>
      <c r="U423" s="82">
        <f t="shared" si="38"/>
        <v>3524.18</v>
      </c>
      <c r="V423" s="81">
        <v>18.78</v>
      </c>
      <c r="W423" s="81">
        <v>139.91999999999999</v>
      </c>
      <c r="X423" s="81">
        <v>4163.6099999999997</v>
      </c>
      <c r="Y423" s="82">
        <v>4322.3099999999995</v>
      </c>
      <c r="Z423" s="81">
        <v>24.5</v>
      </c>
      <c r="AA423" s="81">
        <v>127.86</v>
      </c>
      <c r="AB423" s="81">
        <v>4316.7700000000004</v>
      </c>
      <c r="AC423" s="82">
        <v>4469.13</v>
      </c>
      <c r="AD423" s="81">
        <v>29.21</v>
      </c>
      <c r="AE423" s="81">
        <v>136.63999999999999</v>
      </c>
      <c r="AF423" s="81">
        <v>4367.8900000000003</v>
      </c>
      <c r="AG423" s="82">
        <v>4533.7400000000007</v>
      </c>
      <c r="AH423" s="81">
        <v>35.050000000000004</v>
      </c>
      <c r="AI423" s="81">
        <v>138.55000000000001</v>
      </c>
      <c r="AJ423" s="81">
        <v>4460.82</v>
      </c>
      <c r="AK423" s="82">
        <v>4634.42</v>
      </c>
      <c r="AM423" s="74" t="str">
        <f t="shared" si="39"/>
        <v>OFT</v>
      </c>
      <c r="AN423" s="74" t="str">
        <f t="shared" si="40"/>
        <v>TRUG</v>
      </c>
      <c r="AO423" s="74" t="str">
        <f t="shared" si="41"/>
        <v>COL</v>
      </c>
      <c r="AP423" s="82"/>
    </row>
    <row r="424" spans="2:42" x14ac:dyDescent="0.3">
      <c r="B424" s="74" t="s">
        <v>103</v>
      </c>
      <c r="C424" s="74" t="s">
        <v>343</v>
      </c>
      <c r="D424" s="74" t="s">
        <v>434</v>
      </c>
      <c r="E424" s="74" t="s">
        <v>146</v>
      </c>
      <c r="F424" s="74" t="s">
        <v>583</v>
      </c>
      <c r="G424" s="81">
        <v>619010.75962816912</v>
      </c>
      <c r="H424" s="81">
        <v>0</v>
      </c>
      <c r="I424" s="81">
        <v>0</v>
      </c>
      <c r="J424" s="81">
        <v>0</v>
      </c>
      <c r="K424" s="82">
        <f t="shared" si="36"/>
        <v>619010.75962816912</v>
      </c>
      <c r="L424" s="81">
        <v>562821.58137578249</v>
      </c>
      <c r="M424" s="81">
        <v>0</v>
      </c>
      <c r="N424" s="81">
        <v>0</v>
      </c>
      <c r="O424" s="81">
        <v>0</v>
      </c>
      <c r="P424" s="82">
        <f t="shared" si="37"/>
        <v>562821.58137578249</v>
      </c>
      <c r="Q424" s="81">
        <v>590025.12999999989</v>
      </c>
      <c r="R424" s="81">
        <v>0</v>
      </c>
      <c r="S424" s="81">
        <v>0</v>
      </c>
      <c r="T424" s="81">
        <v>0</v>
      </c>
      <c r="U424" s="82">
        <f t="shared" si="38"/>
        <v>590025.12999999989</v>
      </c>
      <c r="V424" s="81">
        <v>621241.73</v>
      </c>
      <c r="W424" s="81">
        <v>0</v>
      </c>
      <c r="X424" s="81">
        <v>0</v>
      </c>
      <c r="Y424" s="82">
        <v>621241.73</v>
      </c>
      <c r="Z424" s="81">
        <v>635235.85</v>
      </c>
      <c r="AA424" s="81">
        <v>0</v>
      </c>
      <c r="AB424" s="81">
        <v>0</v>
      </c>
      <c r="AC424" s="82">
        <v>635235.85</v>
      </c>
      <c r="AD424" s="81">
        <v>644720.47</v>
      </c>
      <c r="AE424" s="81">
        <v>0</v>
      </c>
      <c r="AF424" s="81">
        <v>0</v>
      </c>
      <c r="AG424" s="82">
        <v>644720.47</v>
      </c>
      <c r="AH424" s="81">
        <v>647848.56000000006</v>
      </c>
      <c r="AI424" s="81">
        <v>0</v>
      </c>
      <c r="AJ424" s="81">
        <v>0</v>
      </c>
      <c r="AK424" s="82">
        <v>647848.56000000006</v>
      </c>
      <c r="AM424" s="74" t="str">
        <f t="shared" si="39"/>
        <v/>
      </c>
      <c r="AN424" s="74" t="str">
        <f t="shared" si="40"/>
        <v>TRUG</v>
      </c>
      <c r="AO424" s="74" t="str">
        <f t="shared" si="41"/>
        <v>COL</v>
      </c>
      <c r="AP424" s="82"/>
    </row>
    <row r="425" spans="2:42" x14ac:dyDescent="0.3">
      <c r="B425" s="74" t="s">
        <v>103</v>
      </c>
      <c r="C425" s="74" t="s">
        <v>343</v>
      </c>
      <c r="D425" s="74" t="s">
        <v>434</v>
      </c>
      <c r="E425" s="74" t="s">
        <v>144</v>
      </c>
      <c r="F425" s="74" t="s">
        <v>145</v>
      </c>
      <c r="G425" s="81">
        <v>43546.906612354389</v>
      </c>
      <c r="H425" s="81">
        <v>33980.42</v>
      </c>
      <c r="I425" s="81">
        <v>0</v>
      </c>
      <c r="J425" s="81">
        <v>0</v>
      </c>
      <c r="K425" s="82">
        <f t="shared" si="36"/>
        <v>77527.326612354387</v>
      </c>
      <c r="L425" s="81">
        <v>59099.639852935441</v>
      </c>
      <c r="M425" s="81">
        <v>34752.269999999997</v>
      </c>
      <c r="N425" s="81">
        <v>0</v>
      </c>
      <c r="O425" s="81">
        <v>0</v>
      </c>
      <c r="P425" s="82">
        <f t="shared" si="37"/>
        <v>93851.909852935438</v>
      </c>
      <c r="Q425" s="81">
        <v>97309.42</v>
      </c>
      <c r="R425" s="81">
        <v>42988.92</v>
      </c>
      <c r="S425" s="81">
        <v>0</v>
      </c>
      <c r="T425" s="81">
        <v>0</v>
      </c>
      <c r="U425" s="82">
        <f t="shared" si="38"/>
        <v>140298.34</v>
      </c>
      <c r="V425" s="81">
        <v>192898.63999999998</v>
      </c>
      <c r="W425" s="81">
        <v>45458.720000000001</v>
      </c>
      <c r="X425" s="81">
        <v>0</v>
      </c>
      <c r="Y425" s="82">
        <v>238357.36</v>
      </c>
      <c r="Z425" s="81">
        <v>249841.34</v>
      </c>
      <c r="AA425" s="81">
        <v>41538.83</v>
      </c>
      <c r="AB425" s="81">
        <v>0</v>
      </c>
      <c r="AC425" s="82">
        <v>291380.17</v>
      </c>
      <c r="AD425" s="81">
        <v>289435.57999999996</v>
      </c>
      <c r="AE425" s="81">
        <v>44393.29</v>
      </c>
      <c r="AF425" s="81">
        <v>0</v>
      </c>
      <c r="AG425" s="82">
        <v>333828.86999999994</v>
      </c>
      <c r="AH425" s="81">
        <v>388665.80000000005</v>
      </c>
      <c r="AI425" s="81">
        <v>45011.39</v>
      </c>
      <c r="AJ425" s="81">
        <v>0</v>
      </c>
      <c r="AK425" s="82">
        <v>433677.19000000006</v>
      </c>
      <c r="AM425" s="74" t="str">
        <f t="shared" si="39"/>
        <v>INJ</v>
      </c>
      <c r="AN425" s="74" t="str">
        <f t="shared" si="40"/>
        <v>TRUG</v>
      </c>
      <c r="AO425" s="74" t="str">
        <f t="shared" si="41"/>
        <v>COL</v>
      </c>
      <c r="AP425" s="82"/>
    </row>
    <row r="426" spans="2:42" x14ac:dyDescent="0.3">
      <c r="B426" s="74" t="s">
        <v>103</v>
      </c>
      <c r="C426" s="74" t="s">
        <v>293</v>
      </c>
      <c r="D426" s="74" t="s">
        <v>435</v>
      </c>
      <c r="E426" s="74" t="s">
        <v>142</v>
      </c>
      <c r="F426" s="74" t="s">
        <v>143</v>
      </c>
      <c r="G426" s="81">
        <v>9.7484123334470425</v>
      </c>
      <c r="H426" s="81">
        <v>165.47</v>
      </c>
      <c r="I426" s="81">
        <v>509.03</v>
      </c>
      <c r="J426" s="81">
        <v>0</v>
      </c>
      <c r="K426" s="82">
        <f t="shared" si="36"/>
        <v>684.24841233344705</v>
      </c>
      <c r="L426" s="81">
        <v>11.044902352270594</v>
      </c>
      <c r="M426" s="81">
        <v>1356.03</v>
      </c>
      <c r="N426" s="81">
        <v>1523.18</v>
      </c>
      <c r="O426" s="81">
        <v>0</v>
      </c>
      <c r="P426" s="82">
        <f t="shared" si="37"/>
        <v>2890.2549023522706</v>
      </c>
      <c r="Q426" s="81">
        <v>14.65</v>
      </c>
      <c r="R426" s="81">
        <v>3305.13</v>
      </c>
      <c r="S426" s="81">
        <v>1857.79</v>
      </c>
      <c r="T426" s="81">
        <v>0</v>
      </c>
      <c r="U426" s="82">
        <f t="shared" si="38"/>
        <v>5177.57</v>
      </c>
      <c r="V426" s="81">
        <v>16.739999999999998</v>
      </c>
      <c r="W426" s="81">
        <v>3495.02</v>
      </c>
      <c r="X426" s="81">
        <v>2288.38</v>
      </c>
      <c r="Y426" s="82">
        <v>5800.1399999999994</v>
      </c>
      <c r="Z426" s="81">
        <v>21.320000000000004</v>
      </c>
      <c r="AA426" s="81">
        <v>3193.64</v>
      </c>
      <c r="AB426" s="81">
        <v>2372.5700000000002</v>
      </c>
      <c r="AC426" s="82">
        <v>5587.5300000000007</v>
      </c>
      <c r="AD426" s="81">
        <v>24.649999999999995</v>
      </c>
      <c r="AE426" s="81">
        <v>3413.1</v>
      </c>
      <c r="AF426" s="81">
        <v>2400.66</v>
      </c>
      <c r="AG426" s="82">
        <v>5838.41</v>
      </c>
      <c r="AH426" s="81">
        <v>28</v>
      </c>
      <c r="AI426" s="81">
        <v>3460.62</v>
      </c>
      <c r="AJ426" s="81">
        <v>2451.7399999999998</v>
      </c>
      <c r="AK426" s="82">
        <v>5940.36</v>
      </c>
      <c r="AM426" s="74" t="str">
        <f t="shared" si="39"/>
        <v>OFT</v>
      </c>
      <c r="AN426" s="74" t="str">
        <f t="shared" si="40"/>
        <v>TRUG</v>
      </c>
      <c r="AO426" s="74" t="str">
        <f t="shared" si="41"/>
        <v>HWA</v>
      </c>
      <c r="AP426" s="82"/>
    </row>
    <row r="427" spans="2:42" x14ac:dyDescent="0.3">
      <c r="B427" s="74" t="s">
        <v>103</v>
      </c>
      <c r="C427" s="74" t="s">
        <v>293</v>
      </c>
      <c r="D427" s="74" t="s">
        <v>435</v>
      </c>
      <c r="E427" s="74" t="s">
        <v>146</v>
      </c>
      <c r="F427" s="74" t="s">
        <v>583</v>
      </c>
      <c r="G427" s="81">
        <v>0</v>
      </c>
      <c r="H427" s="81">
        <v>0</v>
      </c>
      <c r="I427" s="81">
        <v>0</v>
      </c>
      <c r="J427" s="81">
        <v>0</v>
      </c>
      <c r="K427" s="82">
        <f t="shared" si="36"/>
        <v>0</v>
      </c>
      <c r="L427" s="81">
        <v>0.21662793446180184</v>
      </c>
      <c r="M427" s="81">
        <v>0</v>
      </c>
      <c r="N427" s="81">
        <v>0</v>
      </c>
      <c r="O427" s="81">
        <v>0</v>
      </c>
      <c r="P427" s="82">
        <f t="shared" si="37"/>
        <v>0.21662793446180184</v>
      </c>
      <c r="Q427" s="81">
        <v>0.97</v>
      </c>
      <c r="R427" s="81">
        <v>0</v>
      </c>
      <c r="S427" s="81">
        <v>0</v>
      </c>
      <c r="T427" s="81">
        <v>0</v>
      </c>
      <c r="U427" s="82">
        <f t="shared" si="38"/>
        <v>0.97</v>
      </c>
      <c r="V427" s="81">
        <v>0.97</v>
      </c>
      <c r="W427" s="81">
        <v>0</v>
      </c>
      <c r="X427" s="81">
        <v>0</v>
      </c>
      <c r="Y427" s="82">
        <v>0.97</v>
      </c>
      <c r="Z427" s="81">
        <v>1.8</v>
      </c>
      <c r="AA427" s="81">
        <v>0</v>
      </c>
      <c r="AB427" s="81">
        <v>0</v>
      </c>
      <c r="AC427" s="82">
        <v>1.8</v>
      </c>
      <c r="AD427" s="81">
        <v>2.17</v>
      </c>
      <c r="AE427" s="81">
        <v>0</v>
      </c>
      <c r="AF427" s="81">
        <v>0</v>
      </c>
      <c r="AG427" s="82">
        <v>2.17</v>
      </c>
      <c r="AH427" s="81">
        <v>2.27</v>
      </c>
      <c r="AI427" s="81">
        <v>0</v>
      </c>
      <c r="AJ427" s="81">
        <v>0</v>
      </c>
      <c r="AK427" s="82">
        <v>2.27</v>
      </c>
      <c r="AM427" s="74" t="str">
        <f t="shared" si="39"/>
        <v/>
      </c>
      <c r="AN427" s="74" t="str">
        <f t="shared" si="40"/>
        <v>TRUG</v>
      </c>
      <c r="AO427" s="74" t="str">
        <f t="shared" si="41"/>
        <v>HWA</v>
      </c>
      <c r="AP427" s="82"/>
    </row>
    <row r="428" spans="2:42" x14ac:dyDescent="0.3">
      <c r="B428" s="74" t="s">
        <v>103</v>
      </c>
      <c r="C428" s="74" t="s">
        <v>293</v>
      </c>
      <c r="D428" s="74" t="s">
        <v>435</v>
      </c>
      <c r="E428" s="74" t="s">
        <v>144</v>
      </c>
      <c r="F428" s="74" t="s">
        <v>145</v>
      </c>
      <c r="G428" s="81">
        <v>108325.18867400015</v>
      </c>
      <c r="H428" s="81">
        <v>72151.740000000005</v>
      </c>
      <c r="I428" s="81">
        <v>0</v>
      </c>
      <c r="J428" s="81">
        <v>0</v>
      </c>
      <c r="K428" s="82">
        <f t="shared" si="36"/>
        <v>180476.92867400014</v>
      </c>
      <c r="L428" s="81">
        <v>119963.58020918453</v>
      </c>
      <c r="M428" s="81">
        <v>72554.05</v>
      </c>
      <c r="N428" s="81">
        <v>0</v>
      </c>
      <c r="O428" s="81">
        <v>0</v>
      </c>
      <c r="P428" s="82">
        <f t="shared" si="37"/>
        <v>192517.63020918454</v>
      </c>
      <c r="Q428" s="81">
        <v>158850.66</v>
      </c>
      <c r="R428" s="81">
        <v>88092.37</v>
      </c>
      <c r="S428" s="81">
        <v>0</v>
      </c>
      <c r="T428" s="81">
        <v>0</v>
      </c>
      <c r="U428" s="82">
        <f t="shared" si="38"/>
        <v>246943.03</v>
      </c>
      <c r="V428" s="81">
        <v>179629.6100000001</v>
      </c>
      <c r="W428" s="81">
        <v>93153.46</v>
      </c>
      <c r="X428" s="81">
        <v>0</v>
      </c>
      <c r="Y428" s="82">
        <v>272783.07000000012</v>
      </c>
      <c r="Z428" s="81">
        <v>227335.93</v>
      </c>
      <c r="AA428" s="81">
        <v>85120.86</v>
      </c>
      <c r="AB428" s="81">
        <v>0</v>
      </c>
      <c r="AC428" s="82">
        <v>312456.78999999998</v>
      </c>
      <c r="AD428" s="81">
        <v>261603.10999999996</v>
      </c>
      <c r="AE428" s="81">
        <v>90970.2</v>
      </c>
      <c r="AF428" s="81">
        <v>0</v>
      </c>
      <c r="AG428" s="82">
        <v>352573.30999999994</v>
      </c>
      <c r="AH428" s="81">
        <v>295179.81999999989</v>
      </c>
      <c r="AI428" s="81">
        <v>92236.79</v>
      </c>
      <c r="AJ428" s="81">
        <v>0</v>
      </c>
      <c r="AK428" s="82">
        <v>387416.60999999987</v>
      </c>
      <c r="AM428" s="74" t="str">
        <f t="shared" si="39"/>
        <v>INJ</v>
      </c>
      <c r="AN428" s="74" t="str">
        <f t="shared" si="40"/>
        <v>TRUG</v>
      </c>
      <c r="AO428" s="74" t="str">
        <f t="shared" si="41"/>
        <v>HWA</v>
      </c>
      <c r="AP428" s="82"/>
    </row>
    <row r="429" spans="2:42" x14ac:dyDescent="0.3">
      <c r="B429" s="74" t="s">
        <v>103</v>
      </c>
      <c r="C429" s="74" t="s">
        <v>255</v>
      </c>
      <c r="D429" s="74" t="s">
        <v>436</v>
      </c>
      <c r="E429" s="74" t="s">
        <v>142</v>
      </c>
      <c r="F429" s="74" t="s">
        <v>143</v>
      </c>
      <c r="G429" s="81">
        <v>8.9627525548985421E-5</v>
      </c>
      <c r="H429" s="81">
        <v>0</v>
      </c>
      <c r="I429" s="81">
        <v>0</v>
      </c>
      <c r="J429" s="81">
        <v>0</v>
      </c>
      <c r="K429" s="82">
        <f t="shared" si="36"/>
        <v>8.9627525548985421E-5</v>
      </c>
      <c r="L429" s="81">
        <v>1.3083289675323091E-4</v>
      </c>
      <c r="M429" s="81">
        <v>0</v>
      </c>
      <c r="N429" s="81">
        <v>0</v>
      </c>
      <c r="O429" s="81">
        <v>0</v>
      </c>
      <c r="P429" s="82">
        <f t="shared" si="37"/>
        <v>1.3083289675323091E-4</v>
      </c>
      <c r="Q429" s="81">
        <v>0</v>
      </c>
      <c r="R429" s="81">
        <v>0</v>
      </c>
      <c r="S429" s="81">
        <v>0</v>
      </c>
      <c r="T429" s="81">
        <v>0</v>
      </c>
      <c r="U429" s="82">
        <f t="shared" si="38"/>
        <v>0</v>
      </c>
      <c r="V429" s="81">
        <v>0</v>
      </c>
      <c r="W429" s="81">
        <v>0</v>
      </c>
      <c r="X429" s="81">
        <v>0</v>
      </c>
      <c r="Y429" s="82">
        <v>0</v>
      </c>
      <c r="Z429" s="81">
        <v>0</v>
      </c>
      <c r="AA429" s="81">
        <v>0</v>
      </c>
      <c r="AB429" s="81">
        <v>0</v>
      </c>
      <c r="AC429" s="82">
        <v>0</v>
      </c>
      <c r="AD429" s="81">
        <v>0</v>
      </c>
      <c r="AE429" s="81">
        <v>0</v>
      </c>
      <c r="AF429" s="81">
        <v>0</v>
      </c>
      <c r="AG429" s="82">
        <v>0</v>
      </c>
      <c r="AH429" s="81">
        <v>0</v>
      </c>
      <c r="AI429" s="81">
        <v>0</v>
      </c>
      <c r="AJ429" s="81">
        <v>0</v>
      </c>
      <c r="AK429" s="82">
        <v>0</v>
      </c>
      <c r="AM429" s="74" t="str">
        <f t="shared" si="39"/>
        <v>OFT</v>
      </c>
      <c r="AN429" s="74" t="str">
        <f t="shared" si="40"/>
        <v>TRUG</v>
      </c>
      <c r="AO429" s="74" t="str">
        <f t="shared" si="41"/>
        <v>MAT</v>
      </c>
      <c r="AP429" s="82"/>
    </row>
    <row r="430" spans="2:42" x14ac:dyDescent="0.3">
      <c r="B430" s="74" t="s">
        <v>103</v>
      </c>
      <c r="C430" s="74" t="s">
        <v>255</v>
      </c>
      <c r="D430" s="74" t="s">
        <v>436</v>
      </c>
      <c r="E430" s="74" t="s">
        <v>146</v>
      </c>
      <c r="F430" s="74" t="s">
        <v>583</v>
      </c>
      <c r="G430" s="81">
        <v>142748.35423155068</v>
      </c>
      <c r="H430" s="81">
        <v>0</v>
      </c>
      <c r="I430" s="81">
        <v>0</v>
      </c>
      <c r="J430" s="81">
        <v>0</v>
      </c>
      <c r="K430" s="82">
        <f t="shared" si="36"/>
        <v>142748.35423155068</v>
      </c>
      <c r="L430" s="81">
        <v>145412.78383837271</v>
      </c>
      <c r="M430" s="81">
        <v>0</v>
      </c>
      <c r="N430" s="81">
        <v>0</v>
      </c>
      <c r="O430" s="81">
        <v>0</v>
      </c>
      <c r="P430" s="82">
        <f t="shared" si="37"/>
        <v>145412.78383837271</v>
      </c>
      <c r="Q430" s="81">
        <v>149067.09999999998</v>
      </c>
      <c r="R430" s="81">
        <v>0</v>
      </c>
      <c r="S430" s="81">
        <v>0</v>
      </c>
      <c r="T430" s="81">
        <v>0</v>
      </c>
      <c r="U430" s="82">
        <f t="shared" si="38"/>
        <v>149067.09999999998</v>
      </c>
      <c r="V430" s="81">
        <v>148766.47</v>
      </c>
      <c r="W430" s="81">
        <v>0</v>
      </c>
      <c r="X430" s="81">
        <v>0</v>
      </c>
      <c r="Y430" s="82">
        <v>148766.47</v>
      </c>
      <c r="Z430" s="81">
        <v>152837.48000000001</v>
      </c>
      <c r="AA430" s="81">
        <v>0</v>
      </c>
      <c r="AB430" s="81">
        <v>0</v>
      </c>
      <c r="AC430" s="82">
        <v>152837.48000000001</v>
      </c>
      <c r="AD430" s="81">
        <v>156089</v>
      </c>
      <c r="AE430" s="81">
        <v>0</v>
      </c>
      <c r="AF430" s="81">
        <v>0</v>
      </c>
      <c r="AG430" s="82">
        <v>156089</v>
      </c>
      <c r="AH430" s="81">
        <v>159035.76999999999</v>
      </c>
      <c r="AI430" s="81">
        <v>0</v>
      </c>
      <c r="AJ430" s="81">
        <v>0</v>
      </c>
      <c r="AK430" s="82">
        <v>159035.76999999999</v>
      </c>
      <c r="AM430" s="74" t="str">
        <f t="shared" si="39"/>
        <v/>
      </c>
      <c r="AN430" s="74" t="str">
        <f t="shared" si="40"/>
        <v>TRUG</v>
      </c>
      <c r="AO430" s="74" t="str">
        <f t="shared" si="41"/>
        <v>MAT</v>
      </c>
      <c r="AP430" s="82"/>
    </row>
    <row r="431" spans="2:42" x14ac:dyDescent="0.3">
      <c r="B431" s="74" t="s">
        <v>103</v>
      </c>
      <c r="C431" s="74" t="s">
        <v>255</v>
      </c>
      <c r="D431" s="74" t="s">
        <v>436</v>
      </c>
      <c r="E431" s="74" t="s">
        <v>144</v>
      </c>
      <c r="F431" s="74" t="s">
        <v>145</v>
      </c>
      <c r="G431" s="81">
        <v>53645.298169732996</v>
      </c>
      <c r="H431" s="81">
        <v>477837.23</v>
      </c>
      <c r="I431" s="81">
        <v>0</v>
      </c>
      <c r="J431" s="81">
        <v>0</v>
      </c>
      <c r="K431" s="82">
        <f t="shared" si="36"/>
        <v>531482.52816973301</v>
      </c>
      <c r="L431" s="81">
        <v>77445.460918197554</v>
      </c>
      <c r="M431" s="81">
        <v>482450.12</v>
      </c>
      <c r="N431" s="81">
        <v>0</v>
      </c>
      <c r="O431" s="81">
        <v>0</v>
      </c>
      <c r="P431" s="82">
        <f t="shared" si="37"/>
        <v>559895.58091819752</v>
      </c>
      <c r="Q431" s="81">
        <v>105171.74</v>
      </c>
      <c r="R431" s="81">
        <v>617689.73</v>
      </c>
      <c r="S431" s="81">
        <v>0</v>
      </c>
      <c r="T431" s="81">
        <v>0</v>
      </c>
      <c r="U431" s="82">
        <f t="shared" si="38"/>
        <v>722861.47</v>
      </c>
      <c r="V431" s="81">
        <v>129861.78</v>
      </c>
      <c r="W431" s="81">
        <v>653177.26</v>
      </c>
      <c r="X431" s="81">
        <v>0</v>
      </c>
      <c r="Y431" s="82">
        <v>783039.04</v>
      </c>
      <c r="Z431" s="81">
        <v>185053.83</v>
      </c>
      <c r="AA431" s="81">
        <v>596853.97</v>
      </c>
      <c r="AB431" s="81">
        <v>0</v>
      </c>
      <c r="AC431" s="82">
        <v>781907.79999999993</v>
      </c>
      <c r="AD431" s="81">
        <v>239318.47</v>
      </c>
      <c r="AE431" s="81">
        <v>637868.59</v>
      </c>
      <c r="AF431" s="81">
        <v>0</v>
      </c>
      <c r="AG431" s="82">
        <v>877187.05999999994</v>
      </c>
      <c r="AH431" s="81">
        <v>389635.10000000003</v>
      </c>
      <c r="AI431" s="81">
        <v>646749.75</v>
      </c>
      <c r="AJ431" s="81">
        <v>0</v>
      </c>
      <c r="AK431" s="82">
        <v>1036384.8500000001</v>
      </c>
      <c r="AM431" s="74" t="str">
        <f t="shared" si="39"/>
        <v>INJ</v>
      </c>
      <c r="AN431" s="74" t="str">
        <f t="shared" si="40"/>
        <v>TRUG</v>
      </c>
      <c r="AO431" s="74" t="str">
        <f t="shared" si="41"/>
        <v>MAT</v>
      </c>
      <c r="AP431" s="82"/>
    </row>
    <row r="432" spans="2:42" x14ac:dyDescent="0.3">
      <c r="B432" s="74" t="s">
        <v>83</v>
      </c>
      <c r="C432" s="74" t="s">
        <v>525</v>
      </c>
      <c r="D432" s="74" t="s">
        <v>572</v>
      </c>
      <c r="E432" s="74" t="s">
        <v>146</v>
      </c>
      <c r="F432" s="74" t="s">
        <v>583</v>
      </c>
      <c r="G432" s="81">
        <v>0</v>
      </c>
      <c r="H432" s="81">
        <v>0</v>
      </c>
      <c r="I432" s="81">
        <v>0</v>
      </c>
      <c r="J432" s="81">
        <v>146214.57999999999</v>
      </c>
      <c r="K432" s="82">
        <f t="shared" si="36"/>
        <v>146214.57999999999</v>
      </c>
      <c r="L432" s="81">
        <v>0</v>
      </c>
      <c r="M432" s="81">
        <v>0</v>
      </c>
      <c r="N432" s="81">
        <v>0</v>
      </c>
      <c r="O432" s="81">
        <v>31217.439999999999</v>
      </c>
      <c r="P432" s="82">
        <f t="shared" si="37"/>
        <v>31217.439999999999</v>
      </c>
      <c r="Q432" s="81">
        <v>0</v>
      </c>
      <c r="R432" s="81">
        <v>0</v>
      </c>
      <c r="S432" s="81">
        <v>0</v>
      </c>
      <c r="T432" s="81">
        <v>23524.97</v>
      </c>
      <c r="U432" s="82">
        <f t="shared" si="38"/>
        <v>23524.97</v>
      </c>
      <c r="V432" s="81">
        <v>0</v>
      </c>
      <c r="W432" s="81">
        <v>0</v>
      </c>
      <c r="X432" s="81">
        <v>0</v>
      </c>
      <c r="Y432" s="82">
        <v>0</v>
      </c>
      <c r="Z432" s="81">
        <v>0</v>
      </c>
      <c r="AA432" s="81">
        <v>0</v>
      </c>
      <c r="AB432" s="81">
        <v>0</v>
      </c>
      <c r="AC432" s="82">
        <v>0</v>
      </c>
      <c r="AD432" s="81">
        <v>0</v>
      </c>
      <c r="AE432" s="81">
        <v>0</v>
      </c>
      <c r="AF432" s="81">
        <v>0</v>
      </c>
      <c r="AG432" s="82">
        <v>0</v>
      </c>
      <c r="AH432" s="81">
        <v>0</v>
      </c>
      <c r="AI432" s="81">
        <v>0</v>
      </c>
      <c r="AJ432" s="81">
        <v>0</v>
      </c>
      <c r="AK432" s="82">
        <v>0</v>
      </c>
      <c r="AM432" s="74" t="str">
        <f t="shared" si="39"/>
        <v/>
      </c>
      <c r="AN432" s="74" t="str">
        <f t="shared" si="40"/>
        <v>UNET</v>
      </c>
      <c r="AO432" s="74" t="str">
        <f t="shared" si="41"/>
        <v>All locations</v>
      </c>
      <c r="AP432" s="82"/>
    </row>
    <row r="433" spans="2:42" x14ac:dyDescent="0.3">
      <c r="B433" s="74" t="s">
        <v>83</v>
      </c>
      <c r="C433" s="74" t="s">
        <v>161</v>
      </c>
      <c r="D433" s="74" t="s">
        <v>162</v>
      </c>
      <c r="E433" s="74" t="s">
        <v>142</v>
      </c>
      <c r="F433" s="74" t="s">
        <v>143</v>
      </c>
      <c r="G433" s="81">
        <v>1113776.9435710968</v>
      </c>
      <c r="H433" s="81">
        <v>1150919.77</v>
      </c>
      <c r="I433" s="81">
        <v>10019624.48</v>
      </c>
      <c r="J433" s="81">
        <v>0</v>
      </c>
      <c r="K433" s="82">
        <f t="shared" si="36"/>
        <v>12284321.193571098</v>
      </c>
      <c r="L433" s="81">
        <v>1290837.1464521962</v>
      </c>
      <c r="M433" s="81">
        <v>1188569.8700000001</v>
      </c>
      <c r="N433" s="81">
        <v>10047663.51</v>
      </c>
      <c r="O433" s="81">
        <v>0</v>
      </c>
      <c r="P433" s="82">
        <f t="shared" si="37"/>
        <v>12527070.526452195</v>
      </c>
      <c r="Q433" s="81">
        <v>1609938.56</v>
      </c>
      <c r="R433" s="81">
        <v>1475033.82</v>
      </c>
      <c r="S433" s="81">
        <v>11320464.609999999</v>
      </c>
      <c r="T433" s="81">
        <v>0</v>
      </c>
      <c r="U433" s="82">
        <f t="shared" si="38"/>
        <v>14405436.989999998</v>
      </c>
      <c r="V433" s="81">
        <v>1795438.24</v>
      </c>
      <c r="W433" s="81">
        <v>1559777.51</v>
      </c>
      <c r="X433" s="81">
        <v>13944295.93</v>
      </c>
      <c r="Y433" s="82">
        <v>17299511.68</v>
      </c>
      <c r="Z433" s="81">
        <v>2257323.6799999997</v>
      </c>
      <c r="AA433" s="81">
        <v>1425278.33</v>
      </c>
      <c r="AB433" s="81">
        <v>14457270.630000001</v>
      </c>
      <c r="AC433" s="82">
        <v>18139872.640000001</v>
      </c>
      <c r="AD433" s="81">
        <v>2656958.7999999993</v>
      </c>
      <c r="AE433" s="81">
        <v>1523220.63</v>
      </c>
      <c r="AF433" s="81">
        <v>14628469.380000001</v>
      </c>
      <c r="AG433" s="82">
        <v>18808648.809999999</v>
      </c>
      <c r="AH433" s="81">
        <v>3128270.2700000005</v>
      </c>
      <c r="AI433" s="81">
        <v>1544428.72</v>
      </c>
      <c r="AJ433" s="81">
        <v>14939685.08</v>
      </c>
      <c r="AK433" s="82">
        <v>19612384.07</v>
      </c>
      <c r="AM433" s="74" t="str">
        <f t="shared" si="39"/>
        <v>OFT</v>
      </c>
      <c r="AN433" s="74" t="str">
        <f t="shared" si="40"/>
        <v>UNET</v>
      </c>
      <c r="AO433" s="74" t="str">
        <f t="shared" si="41"/>
        <v>CPK</v>
      </c>
      <c r="AP433" s="82"/>
    </row>
    <row r="434" spans="2:42" x14ac:dyDescent="0.3">
      <c r="B434" s="74" t="s">
        <v>83</v>
      </c>
      <c r="C434" s="74" t="s">
        <v>161</v>
      </c>
      <c r="D434" s="74" t="s">
        <v>162</v>
      </c>
      <c r="E434" s="74" t="s">
        <v>146</v>
      </c>
      <c r="F434" s="74" t="s">
        <v>583</v>
      </c>
      <c r="G434" s="81">
        <v>2404364.6973420517</v>
      </c>
      <c r="H434" s="81">
        <v>0</v>
      </c>
      <c r="I434" s="81">
        <v>0</v>
      </c>
      <c r="J434" s="81">
        <v>0</v>
      </c>
      <c r="K434" s="82">
        <f t="shared" si="36"/>
        <v>2404364.6973420517</v>
      </c>
      <c r="L434" s="81">
        <v>2310704.2630713368</v>
      </c>
      <c r="M434" s="81">
        <v>0</v>
      </c>
      <c r="N434" s="81">
        <v>0</v>
      </c>
      <c r="O434" s="81">
        <v>0</v>
      </c>
      <c r="P434" s="82">
        <f t="shared" si="37"/>
        <v>2310704.2630713368</v>
      </c>
      <c r="Q434" s="81">
        <v>2548090.85</v>
      </c>
      <c r="R434" s="81">
        <v>0</v>
      </c>
      <c r="S434" s="81">
        <v>0</v>
      </c>
      <c r="T434" s="81">
        <v>0</v>
      </c>
      <c r="U434" s="82">
        <f t="shared" si="38"/>
        <v>2548090.85</v>
      </c>
      <c r="V434" s="81">
        <v>2646493.4700000007</v>
      </c>
      <c r="W434" s="81">
        <v>0</v>
      </c>
      <c r="X434" s="81">
        <v>0</v>
      </c>
      <c r="Y434" s="82">
        <v>2646493.4700000007</v>
      </c>
      <c r="Z434" s="81">
        <v>2845573.1200000001</v>
      </c>
      <c r="AA434" s="81">
        <v>0</v>
      </c>
      <c r="AB434" s="81">
        <v>0</v>
      </c>
      <c r="AC434" s="82">
        <v>2845573.1200000001</v>
      </c>
      <c r="AD434" s="81">
        <v>2954016.5300000003</v>
      </c>
      <c r="AE434" s="81">
        <v>0</v>
      </c>
      <c r="AF434" s="81">
        <v>0</v>
      </c>
      <c r="AG434" s="82">
        <v>2954016.5300000003</v>
      </c>
      <c r="AH434" s="81">
        <v>2995680.4699999997</v>
      </c>
      <c r="AI434" s="81">
        <v>0</v>
      </c>
      <c r="AJ434" s="81">
        <v>0</v>
      </c>
      <c r="AK434" s="82">
        <v>2995680.4699999997</v>
      </c>
      <c r="AM434" s="74" t="str">
        <f t="shared" si="39"/>
        <v/>
      </c>
      <c r="AN434" s="74" t="str">
        <f t="shared" si="40"/>
        <v>UNET</v>
      </c>
      <c r="AO434" s="74" t="str">
        <f t="shared" si="41"/>
        <v>CPK</v>
      </c>
      <c r="AP434" s="82"/>
    </row>
    <row r="435" spans="2:42" x14ac:dyDescent="0.3">
      <c r="B435" s="74" t="s">
        <v>83</v>
      </c>
      <c r="C435" s="74" t="s">
        <v>163</v>
      </c>
      <c r="D435" s="74" t="s">
        <v>164</v>
      </c>
      <c r="E435" s="74" t="s">
        <v>142</v>
      </c>
      <c r="F435" s="74" t="s">
        <v>143</v>
      </c>
      <c r="G435" s="81">
        <v>398860.76336204883</v>
      </c>
      <c r="H435" s="81">
        <v>1811857.27</v>
      </c>
      <c r="I435" s="81">
        <v>3436946.57</v>
      </c>
      <c r="J435" s="81">
        <v>0</v>
      </c>
      <c r="K435" s="82">
        <f t="shared" si="36"/>
        <v>5647664.603362048</v>
      </c>
      <c r="L435" s="81">
        <v>462268.7614249491</v>
      </c>
      <c r="M435" s="81">
        <v>1856943.88</v>
      </c>
      <c r="N435" s="81">
        <v>3496709.81</v>
      </c>
      <c r="O435" s="81">
        <v>0</v>
      </c>
      <c r="P435" s="82">
        <f t="shared" si="37"/>
        <v>5815922.4514249489</v>
      </c>
      <c r="Q435" s="81">
        <v>576543.94000000006</v>
      </c>
      <c r="R435" s="81">
        <v>2327393.4900000002</v>
      </c>
      <c r="S435" s="81">
        <v>4033799.41</v>
      </c>
      <c r="T435" s="81">
        <v>0</v>
      </c>
      <c r="U435" s="82">
        <f t="shared" si="38"/>
        <v>6937736.8399999999</v>
      </c>
      <c r="V435" s="81">
        <v>642929.99000000011</v>
      </c>
      <c r="W435" s="81">
        <v>2461106.9700000002</v>
      </c>
      <c r="X435" s="81">
        <v>4968744.18</v>
      </c>
      <c r="Y435" s="82">
        <v>8072781.1400000006</v>
      </c>
      <c r="Z435" s="81">
        <v>808201.43</v>
      </c>
      <c r="AA435" s="81">
        <v>2248886.4</v>
      </c>
      <c r="AB435" s="81">
        <v>5151531.4800000004</v>
      </c>
      <c r="AC435" s="82">
        <v>8208619.3100000005</v>
      </c>
      <c r="AD435" s="81">
        <v>951256.03999999992</v>
      </c>
      <c r="AE435" s="81">
        <v>2403425.4300000002</v>
      </c>
      <c r="AF435" s="81">
        <v>5212534.4000000004</v>
      </c>
      <c r="AG435" s="82">
        <v>8567215.870000001</v>
      </c>
      <c r="AH435" s="81">
        <v>1119521.9000000004</v>
      </c>
      <c r="AI435" s="81">
        <v>2436888.77</v>
      </c>
      <c r="AJ435" s="81">
        <v>5323429.29</v>
      </c>
      <c r="AK435" s="82">
        <v>8879839.9600000009</v>
      </c>
      <c r="AM435" s="74" t="str">
        <f t="shared" si="39"/>
        <v>OFT</v>
      </c>
      <c r="AN435" s="74" t="str">
        <f t="shared" si="40"/>
        <v>UNET</v>
      </c>
      <c r="AO435" s="74" t="str">
        <f t="shared" si="41"/>
        <v>GFD</v>
      </c>
      <c r="AP435" s="82"/>
    </row>
    <row r="436" spans="2:42" x14ac:dyDescent="0.3">
      <c r="B436" s="74" t="s">
        <v>83</v>
      </c>
      <c r="C436" s="74" t="s">
        <v>163</v>
      </c>
      <c r="D436" s="74" t="s">
        <v>164</v>
      </c>
      <c r="E436" s="74" t="s">
        <v>146</v>
      </c>
      <c r="F436" s="74" t="s">
        <v>583</v>
      </c>
      <c r="G436" s="81">
        <v>826644.95065475756</v>
      </c>
      <c r="H436" s="81">
        <v>0</v>
      </c>
      <c r="I436" s="81">
        <v>0</v>
      </c>
      <c r="J436" s="81">
        <v>0</v>
      </c>
      <c r="K436" s="82">
        <f t="shared" si="36"/>
        <v>826644.95065475756</v>
      </c>
      <c r="L436" s="81">
        <v>795222.28240787738</v>
      </c>
      <c r="M436" s="81">
        <v>0</v>
      </c>
      <c r="N436" s="81">
        <v>0</v>
      </c>
      <c r="O436" s="81">
        <v>0</v>
      </c>
      <c r="P436" s="82">
        <f t="shared" si="37"/>
        <v>795222.28240787738</v>
      </c>
      <c r="Q436" s="81">
        <v>878112.03</v>
      </c>
      <c r="R436" s="81">
        <v>0</v>
      </c>
      <c r="S436" s="81">
        <v>0</v>
      </c>
      <c r="T436" s="81">
        <v>0</v>
      </c>
      <c r="U436" s="82">
        <f t="shared" si="38"/>
        <v>878112.03</v>
      </c>
      <c r="V436" s="81">
        <v>912156.46</v>
      </c>
      <c r="W436" s="81">
        <v>0</v>
      </c>
      <c r="X436" s="81">
        <v>0</v>
      </c>
      <c r="Y436" s="82">
        <v>912156.46</v>
      </c>
      <c r="Z436" s="81">
        <v>981956.29</v>
      </c>
      <c r="AA436" s="81">
        <v>0</v>
      </c>
      <c r="AB436" s="81">
        <v>0</v>
      </c>
      <c r="AC436" s="82">
        <v>981956.29</v>
      </c>
      <c r="AD436" s="81">
        <v>1019842.24</v>
      </c>
      <c r="AE436" s="81">
        <v>0</v>
      </c>
      <c r="AF436" s="81">
        <v>0</v>
      </c>
      <c r="AG436" s="82">
        <v>1019842.24</v>
      </c>
      <c r="AH436" s="81">
        <v>1034427.99</v>
      </c>
      <c r="AI436" s="81">
        <v>0</v>
      </c>
      <c r="AJ436" s="81">
        <v>0</v>
      </c>
      <c r="AK436" s="82">
        <v>1034427.99</v>
      </c>
      <c r="AM436" s="74" t="str">
        <f t="shared" si="39"/>
        <v/>
      </c>
      <c r="AN436" s="74" t="str">
        <f t="shared" si="40"/>
        <v>UNET</v>
      </c>
      <c r="AO436" s="74" t="str">
        <f t="shared" si="41"/>
        <v>GFD</v>
      </c>
      <c r="AP436" s="82"/>
    </row>
    <row r="437" spans="2:42" x14ac:dyDescent="0.3">
      <c r="B437" s="74" t="s">
        <v>83</v>
      </c>
      <c r="C437" s="74" t="s">
        <v>165</v>
      </c>
      <c r="D437" s="74" t="s">
        <v>166</v>
      </c>
      <c r="E437" s="74" t="s">
        <v>142</v>
      </c>
      <c r="F437" s="74" t="s">
        <v>143</v>
      </c>
      <c r="G437" s="81">
        <v>192308.86683235253</v>
      </c>
      <c r="H437" s="81">
        <v>519745.38</v>
      </c>
      <c r="I437" s="81">
        <v>1774592.89</v>
      </c>
      <c r="J437" s="81">
        <v>0</v>
      </c>
      <c r="K437" s="82">
        <f t="shared" si="36"/>
        <v>2486647.1368323527</v>
      </c>
      <c r="L437" s="81">
        <v>222880.73967708403</v>
      </c>
      <c r="M437" s="81">
        <v>559971.59</v>
      </c>
      <c r="N437" s="81">
        <v>1843607.98</v>
      </c>
      <c r="O437" s="81">
        <v>0</v>
      </c>
      <c r="P437" s="82">
        <f t="shared" si="37"/>
        <v>2626460.309677084</v>
      </c>
      <c r="Q437" s="81">
        <v>277977.95999999996</v>
      </c>
      <c r="R437" s="81">
        <v>769567.4</v>
      </c>
      <c r="S437" s="81">
        <v>2134653.42</v>
      </c>
      <c r="T437" s="81">
        <v>0</v>
      </c>
      <c r="U437" s="82">
        <f t="shared" si="38"/>
        <v>3182198.78</v>
      </c>
      <c r="V437" s="81">
        <v>309967.78000000003</v>
      </c>
      <c r="W437" s="81">
        <v>813780.61</v>
      </c>
      <c r="X437" s="81">
        <v>2629418.4900000002</v>
      </c>
      <c r="Y437" s="82">
        <v>3753166.8800000004</v>
      </c>
      <c r="Z437" s="81">
        <v>389597.27</v>
      </c>
      <c r="AA437" s="81">
        <v>743608.53</v>
      </c>
      <c r="AB437" s="81">
        <v>2726148.02</v>
      </c>
      <c r="AC437" s="82">
        <v>3859353.8200000003</v>
      </c>
      <c r="AD437" s="81">
        <v>458545.67</v>
      </c>
      <c r="AE437" s="81">
        <v>794707.84</v>
      </c>
      <c r="AF437" s="81">
        <v>2758430.27</v>
      </c>
      <c r="AG437" s="82">
        <v>4011683.7800000003</v>
      </c>
      <c r="AH437" s="81">
        <v>539464.48000000021</v>
      </c>
      <c r="AI437" s="81">
        <v>805772.71</v>
      </c>
      <c r="AJ437" s="81">
        <v>2817114.93</v>
      </c>
      <c r="AK437" s="82">
        <v>4162352.12</v>
      </c>
      <c r="AM437" s="74" t="str">
        <f t="shared" si="39"/>
        <v>OFT</v>
      </c>
      <c r="AN437" s="74" t="str">
        <f t="shared" si="40"/>
        <v>UNET</v>
      </c>
      <c r="AO437" s="74" t="str">
        <f t="shared" si="41"/>
        <v>HAY</v>
      </c>
      <c r="AP437" s="82"/>
    </row>
    <row r="438" spans="2:42" x14ac:dyDescent="0.3">
      <c r="B438" s="74" t="s">
        <v>83</v>
      </c>
      <c r="C438" s="74" t="s">
        <v>165</v>
      </c>
      <c r="D438" s="74" t="s">
        <v>166</v>
      </c>
      <c r="E438" s="74" t="s">
        <v>146</v>
      </c>
      <c r="F438" s="74" t="s">
        <v>583</v>
      </c>
      <c r="G438" s="81">
        <v>385747.35602328368</v>
      </c>
      <c r="H438" s="81">
        <v>0</v>
      </c>
      <c r="I438" s="81">
        <v>0</v>
      </c>
      <c r="J438" s="81">
        <v>0</v>
      </c>
      <c r="K438" s="82">
        <f t="shared" si="36"/>
        <v>385747.35602328368</v>
      </c>
      <c r="L438" s="81">
        <v>371007.06334285822</v>
      </c>
      <c r="M438" s="81">
        <v>0</v>
      </c>
      <c r="N438" s="81">
        <v>0</v>
      </c>
      <c r="O438" s="81">
        <v>0</v>
      </c>
      <c r="P438" s="82">
        <f t="shared" si="37"/>
        <v>371007.06334285822</v>
      </c>
      <c r="Q438" s="81">
        <v>410260.75999999995</v>
      </c>
      <c r="R438" s="81">
        <v>0</v>
      </c>
      <c r="S438" s="81">
        <v>0</v>
      </c>
      <c r="T438" s="81">
        <v>0</v>
      </c>
      <c r="U438" s="82">
        <f t="shared" si="38"/>
        <v>410260.75999999995</v>
      </c>
      <c r="V438" s="81">
        <v>426377.99000000011</v>
      </c>
      <c r="W438" s="81">
        <v>0</v>
      </c>
      <c r="X438" s="81">
        <v>0</v>
      </c>
      <c r="Y438" s="82">
        <v>426377.99000000011</v>
      </c>
      <c r="Z438" s="81">
        <v>459522.65</v>
      </c>
      <c r="AA438" s="81">
        <v>0</v>
      </c>
      <c r="AB438" s="81">
        <v>0</v>
      </c>
      <c r="AC438" s="82">
        <v>459522.65</v>
      </c>
      <c r="AD438" s="81">
        <v>477452.68</v>
      </c>
      <c r="AE438" s="81">
        <v>0</v>
      </c>
      <c r="AF438" s="81">
        <v>0</v>
      </c>
      <c r="AG438" s="82">
        <v>477452.68</v>
      </c>
      <c r="AH438" s="81">
        <v>484345.37999999995</v>
      </c>
      <c r="AI438" s="81">
        <v>0</v>
      </c>
      <c r="AJ438" s="81">
        <v>0</v>
      </c>
      <c r="AK438" s="82">
        <v>484345.37999999995</v>
      </c>
      <c r="AM438" s="74" t="str">
        <f t="shared" si="39"/>
        <v/>
      </c>
      <c r="AN438" s="74" t="str">
        <f t="shared" si="40"/>
        <v>UNET</v>
      </c>
      <c r="AO438" s="74" t="str">
        <f t="shared" si="41"/>
        <v>HAY</v>
      </c>
      <c r="AP438" s="82"/>
    </row>
    <row r="439" spans="2:42" x14ac:dyDescent="0.3">
      <c r="B439" s="74" t="s">
        <v>83</v>
      </c>
      <c r="C439" s="74" t="s">
        <v>167</v>
      </c>
      <c r="D439" s="74" t="s">
        <v>168</v>
      </c>
      <c r="E439" s="74" t="s">
        <v>142</v>
      </c>
      <c r="F439" s="74" t="s">
        <v>143</v>
      </c>
      <c r="G439" s="81">
        <v>209558.67866630323</v>
      </c>
      <c r="H439" s="81">
        <v>462452.76</v>
      </c>
      <c r="I439" s="81">
        <v>1889865.59</v>
      </c>
      <c r="J439" s="81">
        <v>0</v>
      </c>
      <c r="K439" s="82">
        <f t="shared" si="36"/>
        <v>2561877.0286663035</v>
      </c>
      <c r="L439" s="81">
        <v>242872.80121195334</v>
      </c>
      <c r="M439" s="81">
        <v>479598.84</v>
      </c>
      <c r="N439" s="81">
        <v>1883552.82</v>
      </c>
      <c r="O439" s="81">
        <v>0</v>
      </c>
      <c r="P439" s="82">
        <f t="shared" si="37"/>
        <v>2606024.4612119533</v>
      </c>
      <c r="Q439" s="81">
        <v>302912.19</v>
      </c>
      <c r="R439" s="81">
        <v>581617.02</v>
      </c>
      <c r="S439" s="81">
        <v>2097383.83</v>
      </c>
      <c r="T439" s="81">
        <v>0</v>
      </c>
      <c r="U439" s="82">
        <f t="shared" si="38"/>
        <v>2981913.04</v>
      </c>
      <c r="V439" s="81">
        <v>337825.88999999996</v>
      </c>
      <c r="W439" s="81">
        <v>615032.1</v>
      </c>
      <c r="X439" s="81">
        <v>2583510.64</v>
      </c>
      <c r="Y439" s="82">
        <v>3536368.63</v>
      </c>
      <c r="Z439" s="81">
        <v>424766.5</v>
      </c>
      <c r="AA439" s="81">
        <v>561998.05000000005</v>
      </c>
      <c r="AB439" s="81">
        <v>2678551.34</v>
      </c>
      <c r="AC439" s="82">
        <v>3665315.8899999997</v>
      </c>
      <c r="AD439" s="81">
        <v>499974.55000000005</v>
      </c>
      <c r="AE439" s="81">
        <v>600617.44999999995</v>
      </c>
      <c r="AF439" s="81">
        <v>2710269.96</v>
      </c>
      <c r="AG439" s="82">
        <v>3810861.96</v>
      </c>
      <c r="AH439" s="81">
        <v>588789.53999999992</v>
      </c>
      <c r="AI439" s="81">
        <v>608979.96</v>
      </c>
      <c r="AJ439" s="81">
        <v>2767930.03</v>
      </c>
      <c r="AK439" s="82">
        <v>3965699.53</v>
      </c>
      <c r="AM439" s="74" t="str">
        <f t="shared" si="39"/>
        <v>OFT</v>
      </c>
      <c r="AN439" s="74" t="str">
        <f t="shared" si="40"/>
        <v>UNET</v>
      </c>
      <c r="AO439" s="74" t="str">
        <f t="shared" si="41"/>
        <v>KWA</v>
      </c>
      <c r="AP439" s="82"/>
    </row>
    <row r="440" spans="2:42" x14ac:dyDescent="0.3">
      <c r="B440" s="74" t="s">
        <v>83</v>
      </c>
      <c r="C440" s="74" t="s">
        <v>167</v>
      </c>
      <c r="D440" s="74" t="s">
        <v>168</v>
      </c>
      <c r="E440" s="74" t="s">
        <v>146</v>
      </c>
      <c r="F440" s="74" t="s">
        <v>583</v>
      </c>
      <c r="G440" s="81">
        <v>463078.82115680305</v>
      </c>
      <c r="H440" s="81">
        <v>0</v>
      </c>
      <c r="I440" s="81">
        <v>0</v>
      </c>
      <c r="J440" s="81">
        <v>0</v>
      </c>
      <c r="K440" s="82">
        <f t="shared" si="36"/>
        <v>463078.82115680305</v>
      </c>
      <c r="L440" s="81">
        <v>444679.4400626194</v>
      </c>
      <c r="M440" s="81">
        <v>0</v>
      </c>
      <c r="N440" s="81">
        <v>0</v>
      </c>
      <c r="O440" s="81">
        <v>0</v>
      </c>
      <c r="P440" s="82">
        <f t="shared" si="37"/>
        <v>444679.4400626194</v>
      </c>
      <c r="Q440" s="81">
        <v>489930.29999999993</v>
      </c>
      <c r="R440" s="81">
        <v>0</v>
      </c>
      <c r="S440" s="81">
        <v>0</v>
      </c>
      <c r="T440" s="81">
        <v>0</v>
      </c>
      <c r="U440" s="82">
        <f t="shared" si="38"/>
        <v>489930.29999999993</v>
      </c>
      <c r="V440" s="81">
        <v>508813.34999999992</v>
      </c>
      <c r="W440" s="81">
        <v>0</v>
      </c>
      <c r="X440" s="81">
        <v>0</v>
      </c>
      <c r="Y440" s="82">
        <v>508813.34999999992</v>
      </c>
      <c r="Z440" s="81">
        <v>546678.37</v>
      </c>
      <c r="AA440" s="81">
        <v>0</v>
      </c>
      <c r="AB440" s="81">
        <v>0</v>
      </c>
      <c r="AC440" s="82">
        <v>546678.37</v>
      </c>
      <c r="AD440" s="81">
        <v>567337.74999999988</v>
      </c>
      <c r="AE440" s="81">
        <v>0</v>
      </c>
      <c r="AF440" s="81">
        <v>0</v>
      </c>
      <c r="AG440" s="82">
        <v>567337.74999999988</v>
      </c>
      <c r="AH440" s="81">
        <v>575232.70000000007</v>
      </c>
      <c r="AI440" s="81">
        <v>0</v>
      </c>
      <c r="AJ440" s="81">
        <v>0</v>
      </c>
      <c r="AK440" s="82">
        <v>575232.70000000007</v>
      </c>
      <c r="AM440" s="74" t="str">
        <f t="shared" si="39"/>
        <v/>
      </c>
      <c r="AN440" s="74" t="str">
        <f t="shared" si="40"/>
        <v>UNET</v>
      </c>
      <c r="AO440" s="74" t="str">
        <f t="shared" si="41"/>
        <v>KWA</v>
      </c>
      <c r="AP440" s="82"/>
    </row>
    <row r="441" spans="2:42" x14ac:dyDescent="0.3">
      <c r="B441" s="74" t="s">
        <v>83</v>
      </c>
      <c r="C441" s="74" t="s">
        <v>169</v>
      </c>
      <c r="D441" s="74" t="s">
        <v>170</v>
      </c>
      <c r="E441" s="74" t="s">
        <v>142</v>
      </c>
      <c r="F441" s="74" t="s">
        <v>143</v>
      </c>
      <c r="G441" s="81">
        <v>359341.27060908393</v>
      </c>
      <c r="H441" s="81">
        <v>1473371.61</v>
      </c>
      <c r="I441" s="81">
        <v>3133597.36</v>
      </c>
      <c r="J441" s="81">
        <v>0</v>
      </c>
      <c r="K441" s="82">
        <f t="shared" si="36"/>
        <v>4966310.2406090833</v>
      </c>
      <c r="L441" s="81">
        <v>416466.74668201862</v>
      </c>
      <c r="M441" s="81">
        <v>1523510.31</v>
      </c>
      <c r="N441" s="81">
        <v>3180223.77</v>
      </c>
      <c r="O441" s="81">
        <v>0</v>
      </c>
      <c r="P441" s="82">
        <f t="shared" si="37"/>
        <v>5120200.8266820181</v>
      </c>
      <c r="Q441" s="81">
        <v>519419.42000000004</v>
      </c>
      <c r="R441" s="81">
        <v>1892605.7</v>
      </c>
      <c r="S441" s="81">
        <v>3636562.19</v>
      </c>
      <c r="T441" s="81">
        <v>0</v>
      </c>
      <c r="U441" s="82">
        <f t="shared" si="38"/>
        <v>6048587.3100000005</v>
      </c>
      <c r="V441" s="81">
        <v>579249.09</v>
      </c>
      <c r="W441" s="81">
        <v>2001339.74</v>
      </c>
      <c r="X441" s="81">
        <v>4479436.2300000004</v>
      </c>
      <c r="Y441" s="82">
        <v>7060025.0600000005</v>
      </c>
      <c r="Z441" s="81">
        <v>728210.86</v>
      </c>
      <c r="AA441" s="81">
        <v>1828764.77</v>
      </c>
      <c r="AB441" s="81">
        <v>4644223.1500000004</v>
      </c>
      <c r="AC441" s="82">
        <v>7201198.7800000003</v>
      </c>
      <c r="AD441" s="81">
        <v>857120.62000000011</v>
      </c>
      <c r="AE441" s="81">
        <v>1954433.87</v>
      </c>
      <c r="AF441" s="81">
        <v>4699218.67</v>
      </c>
      <c r="AG441" s="82">
        <v>7510773.1600000001</v>
      </c>
      <c r="AH441" s="81">
        <v>1008962.7300000001</v>
      </c>
      <c r="AI441" s="81">
        <v>1981645.82</v>
      </c>
      <c r="AJ441" s="81">
        <v>4799192.95</v>
      </c>
      <c r="AK441" s="82">
        <v>7789801.5</v>
      </c>
      <c r="AM441" s="74" t="str">
        <f t="shared" si="39"/>
        <v>OFT</v>
      </c>
      <c r="AN441" s="74" t="str">
        <f t="shared" si="40"/>
        <v>UNET</v>
      </c>
      <c r="AO441" s="74" t="str">
        <f t="shared" si="41"/>
        <v>MLG</v>
      </c>
      <c r="AP441" s="82"/>
    </row>
    <row r="442" spans="2:42" x14ac:dyDescent="0.3">
      <c r="B442" s="74" t="s">
        <v>83</v>
      </c>
      <c r="C442" s="74" t="s">
        <v>169</v>
      </c>
      <c r="D442" s="74" t="s">
        <v>170</v>
      </c>
      <c r="E442" s="74" t="s">
        <v>146</v>
      </c>
      <c r="F442" s="74" t="s">
        <v>583</v>
      </c>
      <c r="G442" s="81">
        <v>769152.6136281488</v>
      </c>
      <c r="H442" s="81">
        <v>0</v>
      </c>
      <c r="I442" s="81">
        <v>0</v>
      </c>
      <c r="J442" s="81">
        <v>0</v>
      </c>
      <c r="K442" s="82">
        <f t="shared" si="36"/>
        <v>769152.6136281488</v>
      </c>
      <c r="L442" s="81">
        <v>738767.93073680717</v>
      </c>
      <c r="M442" s="81">
        <v>0</v>
      </c>
      <c r="N442" s="81">
        <v>0</v>
      </c>
      <c r="O442" s="81">
        <v>0</v>
      </c>
      <c r="P442" s="82">
        <f t="shared" si="37"/>
        <v>738767.93073680717</v>
      </c>
      <c r="Q442" s="81">
        <v>814809.76</v>
      </c>
      <c r="R442" s="81">
        <v>0</v>
      </c>
      <c r="S442" s="81">
        <v>0</v>
      </c>
      <c r="T442" s="81">
        <v>0</v>
      </c>
      <c r="U442" s="82">
        <f t="shared" si="38"/>
        <v>814809.76</v>
      </c>
      <c r="V442" s="81">
        <v>846426.12</v>
      </c>
      <c r="W442" s="81">
        <v>0</v>
      </c>
      <c r="X442" s="81">
        <v>0</v>
      </c>
      <c r="Y442" s="82">
        <v>846426.12</v>
      </c>
      <c r="Z442" s="81">
        <v>910199.8600000001</v>
      </c>
      <c r="AA442" s="81">
        <v>0</v>
      </c>
      <c r="AB442" s="81">
        <v>0</v>
      </c>
      <c r="AC442" s="82">
        <v>910199.8600000001</v>
      </c>
      <c r="AD442" s="81">
        <v>944913.64</v>
      </c>
      <c r="AE442" s="81">
        <v>0</v>
      </c>
      <c r="AF442" s="81">
        <v>0</v>
      </c>
      <c r="AG442" s="82">
        <v>944913.64</v>
      </c>
      <c r="AH442" s="81">
        <v>958204.9</v>
      </c>
      <c r="AI442" s="81">
        <v>0</v>
      </c>
      <c r="AJ442" s="81">
        <v>0</v>
      </c>
      <c r="AK442" s="82">
        <v>958204.9</v>
      </c>
      <c r="AM442" s="74" t="str">
        <f t="shared" si="39"/>
        <v/>
      </c>
      <c r="AN442" s="74" t="str">
        <f t="shared" si="40"/>
        <v>UNET</v>
      </c>
      <c r="AO442" s="74" t="str">
        <f t="shared" si="41"/>
        <v>MLG</v>
      </c>
      <c r="AP442" s="82"/>
    </row>
    <row r="443" spans="2:42" x14ac:dyDescent="0.3">
      <c r="B443" s="74" t="s">
        <v>83</v>
      </c>
      <c r="C443" s="74" t="s">
        <v>171</v>
      </c>
      <c r="D443" s="74" t="s">
        <v>172</v>
      </c>
      <c r="E443" s="74" t="s">
        <v>142</v>
      </c>
      <c r="F443" s="74" t="s">
        <v>143</v>
      </c>
      <c r="G443" s="81">
        <v>0</v>
      </c>
      <c r="H443" s="81">
        <v>297413.46000000002</v>
      </c>
      <c r="I443" s="81">
        <v>0</v>
      </c>
      <c r="J443" s="81">
        <v>0</v>
      </c>
      <c r="K443" s="82">
        <f t="shared" si="36"/>
        <v>297413.46000000002</v>
      </c>
      <c r="L443" s="81">
        <v>0</v>
      </c>
      <c r="M443" s="81">
        <v>312096.19</v>
      </c>
      <c r="N443" s="81">
        <v>0</v>
      </c>
      <c r="O443" s="81">
        <v>0</v>
      </c>
      <c r="P443" s="82">
        <f t="shared" si="37"/>
        <v>312096.19</v>
      </c>
      <c r="Q443" s="81">
        <v>0</v>
      </c>
      <c r="R443" s="81">
        <v>387290.85</v>
      </c>
      <c r="S443" s="81">
        <v>0</v>
      </c>
      <c r="T443" s="81">
        <v>0</v>
      </c>
      <c r="U443" s="82">
        <f t="shared" si="38"/>
        <v>387290.85</v>
      </c>
      <c r="V443" s="81">
        <v>0</v>
      </c>
      <c r="W443" s="81">
        <v>409541.5</v>
      </c>
      <c r="X443" s="81">
        <v>0</v>
      </c>
      <c r="Y443" s="82">
        <v>409541.5</v>
      </c>
      <c r="Z443" s="81">
        <v>0</v>
      </c>
      <c r="AA443" s="81">
        <v>374226.85</v>
      </c>
      <c r="AB443" s="81">
        <v>0</v>
      </c>
      <c r="AC443" s="82">
        <v>374226.85</v>
      </c>
      <c r="AD443" s="81">
        <v>0</v>
      </c>
      <c r="AE443" s="81">
        <v>399942.97</v>
      </c>
      <c r="AF443" s="81">
        <v>0</v>
      </c>
      <c r="AG443" s="82">
        <v>399942.97</v>
      </c>
      <c r="AH443" s="81">
        <v>0</v>
      </c>
      <c r="AI443" s="81">
        <v>405511.46</v>
      </c>
      <c r="AJ443" s="81">
        <v>0</v>
      </c>
      <c r="AK443" s="82">
        <v>405511.46</v>
      </c>
      <c r="AM443" s="74" t="str">
        <f t="shared" si="39"/>
        <v>OFT</v>
      </c>
      <c r="AN443" s="74" t="str">
        <f t="shared" si="40"/>
        <v>UNET</v>
      </c>
      <c r="AO443" s="74" t="str">
        <f t="shared" si="41"/>
        <v>NGA</v>
      </c>
      <c r="AP443" s="82"/>
    </row>
    <row r="444" spans="2:42" x14ac:dyDescent="0.3">
      <c r="B444" s="74" t="s">
        <v>83</v>
      </c>
      <c r="C444" s="74" t="s">
        <v>173</v>
      </c>
      <c r="D444" s="74" t="s">
        <v>174</v>
      </c>
      <c r="E444" s="74" t="s">
        <v>142</v>
      </c>
      <c r="F444" s="74" t="s">
        <v>143</v>
      </c>
      <c r="G444" s="81">
        <v>99241.600084815116</v>
      </c>
      <c r="H444" s="81">
        <v>1146005.97</v>
      </c>
      <c r="I444" s="81">
        <v>858478.27</v>
      </c>
      <c r="J444" s="81">
        <v>0</v>
      </c>
      <c r="K444" s="82">
        <f t="shared" si="36"/>
        <v>2103725.8400848154</v>
      </c>
      <c r="L444" s="81">
        <v>115018.31195469869</v>
      </c>
      <c r="M444" s="81">
        <v>1189172.02</v>
      </c>
      <c r="N444" s="81">
        <v>875713.79</v>
      </c>
      <c r="O444" s="81">
        <v>0</v>
      </c>
      <c r="P444" s="82">
        <f t="shared" si="37"/>
        <v>2179904.121954699</v>
      </c>
      <c r="Q444" s="81">
        <v>143451.41</v>
      </c>
      <c r="R444" s="81">
        <v>1473764.66</v>
      </c>
      <c r="S444" s="81">
        <v>1002878.35</v>
      </c>
      <c r="T444" s="81">
        <v>0</v>
      </c>
      <c r="U444" s="82">
        <f t="shared" si="38"/>
        <v>2620094.42</v>
      </c>
      <c r="V444" s="81">
        <v>159969.63</v>
      </c>
      <c r="W444" s="81">
        <v>1558435.43</v>
      </c>
      <c r="X444" s="81">
        <v>1235323.19</v>
      </c>
      <c r="Y444" s="82">
        <v>2953728.25</v>
      </c>
      <c r="Z444" s="81">
        <v>201092.81</v>
      </c>
      <c r="AA444" s="81">
        <v>1424051.98</v>
      </c>
      <c r="AB444" s="81">
        <v>1280767.55</v>
      </c>
      <c r="AC444" s="82">
        <v>2905912.34</v>
      </c>
      <c r="AD444" s="81">
        <v>236687.32</v>
      </c>
      <c r="AE444" s="81">
        <v>1521910.01</v>
      </c>
      <c r="AF444" s="81">
        <v>1295934.02</v>
      </c>
      <c r="AG444" s="82">
        <v>3054531.35</v>
      </c>
      <c r="AH444" s="81">
        <v>278559.99000000005</v>
      </c>
      <c r="AI444" s="81">
        <v>1543099.85</v>
      </c>
      <c r="AJ444" s="81">
        <v>1323504.58</v>
      </c>
      <c r="AK444" s="82">
        <v>3145164.42</v>
      </c>
      <c r="AM444" s="74" t="str">
        <f t="shared" si="39"/>
        <v>OFT</v>
      </c>
      <c r="AN444" s="74" t="str">
        <f t="shared" si="40"/>
        <v>UNET</v>
      </c>
      <c r="AO444" s="74" t="str">
        <f t="shared" si="41"/>
        <v>PNI</v>
      </c>
      <c r="AP444" s="82"/>
    </row>
    <row r="445" spans="2:42" x14ac:dyDescent="0.3">
      <c r="B445" s="74" t="s">
        <v>83</v>
      </c>
      <c r="C445" s="74" t="s">
        <v>173</v>
      </c>
      <c r="D445" s="74" t="s">
        <v>174</v>
      </c>
      <c r="E445" s="74" t="s">
        <v>146</v>
      </c>
      <c r="F445" s="74" t="s">
        <v>583</v>
      </c>
      <c r="G445" s="81">
        <v>208624.1489964622</v>
      </c>
      <c r="H445" s="81">
        <v>0</v>
      </c>
      <c r="I445" s="81">
        <v>0</v>
      </c>
      <c r="J445" s="81">
        <v>0</v>
      </c>
      <c r="K445" s="82">
        <f t="shared" si="36"/>
        <v>208624.1489964622</v>
      </c>
      <c r="L445" s="81">
        <v>200720.48764031957</v>
      </c>
      <c r="M445" s="81">
        <v>0</v>
      </c>
      <c r="N445" s="81">
        <v>0</v>
      </c>
      <c r="O445" s="81">
        <v>0</v>
      </c>
      <c r="P445" s="82">
        <f t="shared" si="37"/>
        <v>200720.48764031957</v>
      </c>
      <c r="Q445" s="81">
        <v>221662.44999999998</v>
      </c>
      <c r="R445" s="81">
        <v>0</v>
      </c>
      <c r="S445" s="81">
        <v>0</v>
      </c>
      <c r="T445" s="81">
        <v>0</v>
      </c>
      <c r="U445" s="82">
        <f t="shared" si="38"/>
        <v>221662.44999999998</v>
      </c>
      <c r="V445" s="81">
        <v>230258.72999999998</v>
      </c>
      <c r="W445" s="81">
        <v>0</v>
      </c>
      <c r="X445" s="81">
        <v>0</v>
      </c>
      <c r="Y445" s="82">
        <v>230258.72999999998</v>
      </c>
      <c r="Z445" s="81">
        <v>247827.62999999998</v>
      </c>
      <c r="AA445" s="81">
        <v>0</v>
      </c>
      <c r="AB445" s="81">
        <v>0</v>
      </c>
      <c r="AC445" s="82">
        <v>247827.62999999998</v>
      </c>
      <c r="AD445" s="81">
        <v>257400.82999999996</v>
      </c>
      <c r="AE445" s="81">
        <v>0</v>
      </c>
      <c r="AF445" s="81">
        <v>0</v>
      </c>
      <c r="AG445" s="82">
        <v>257400.82999999996</v>
      </c>
      <c r="AH445" s="81">
        <v>261150.55999999997</v>
      </c>
      <c r="AI445" s="81">
        <v>0</v>
      </c>
      <c r="AJ445" s="81">
        <v>0</v>
      </c>
      <c r="AK445" s="82">
        <v>261150.55999999997</v>
      </c>
      <c r="AM445" s="74" t="str">
        <f t="shared" si="39"/>
        <v/>
      </c>
      <c r="AN445" s="74" t="str">
        <f t="shared" si="40"/>
        <v>UNET</v>
      </c>
      <c r="AO445" s="74" t="str">
        <f t="shared" si="41"/>
        <v>PNI</v>
      </c>
      <c r="AP445" s="82"/>
    </row>
    <row r="446" spans="2:42" x14ac:dyDescent="0.3">
      <c r="B446" s="74" t="s">
        <v>83</v>
      </c>
      <c r="C446" s="74" t="s">
        <v>175</v>
      </c>
      <c r="D446" s="74" t="s">
        <v>176</v>
      </c>
      <c r="E446" s="74" t="s">
        <v>142</v>
      </c>
      <c r="F446" s="74" t="s">
        <v>143</v>
      </c>
      <c r="G446" s="81">
        <v>584741.40042932087</v>
      </c>
      <c r="H446" s="81">
        <v>385069.78</v>
      </c>
      <c r="I446" s="81">
        <v>4953692.6399999997</v>
      </c>
      <c r="J446" s="81">
        <v>0</v>
      </c>
      <c r="K446" s="82">
        <f t="shared" si="36"/>
        <v>5923503.8204293204</v>
      </c>
      <c r="L446" s="81">
        <v>677699.35974660551</v>
      </c>
      <c r="M446" s="81">
        <v>399025.79</v>
      </c>
      <c r="N446" s="81">
        <v>5097576.08</v>
      </c>
      <c r="O446" s="81">
        <v>0</v>
      </c>
      <c r="P446" s="82">
        <f t="shared" si="37"/>
        <v>6174301.2297466053</v>
      </c>
      <c r="Q446" s="81">
        <v>845230.05</v>
      </c>
      <c r="R446" s="81">
        <v>479692.63</v>
      </c>
      <c r="S446" s="81">
        <v>5914024.2999999998</v>
      </c>
      <c r="T446" s="81">
        <v>0</v>
      </c>
      <c r="U446" s="82">
        <f t="shared" si="38"/>
        <v>7238946.9800000004</v>
      </c>
      <c r="V446" s="81">
        <v>942517.5</v>
      </c>
      <c r="W446" s="81">
        <v>507251.95</v>
      </c>
      <c r="X446" s="81">
        <v>7284763.29</v>
      </c>
      <c r="Y446" s="82">
        <v>8734532.7400000002</v>
      </c>
      <c r="Z446" s="81">
        <v>1184697.3800000001</v>
      </c>
      <c r="AA446" s="81">
        <v>463511.75</v>
      </c>
      <c r="AB446" s="81">
        <v>7552750.9500000002</v>
      </c>
      <c r="AC446" s="82">
        <v>9200960.0800000001</v>
      </c>
      <c r="AD446" s="81">
        <v>1394369.2400000005</v>
      </c>
      <c r="AE446" s="81">
        <v>495363.36</v>
      </c>
      <c r="AF446" s="81">
        <v>7642188.4100000001</v>
      </c>
      <c r="AG446" s="82">
        <v>9531921.0100000016</v>
      </c>
      <c r="AH446" s="81">
        <v>1640624.71</v>
      </c>
      <c r="AI446" s="81">
        <v>502260.4</v>
      </c>
      <c r="AJ446" s="81">
        <v>7804773.3600000003</v>
      </c>
      <c r="AK446" s="82">
        <v>9947658.4700000007</v>
      </c>
      <c r="AM446" s="74" t="str">
        <f t="shared" si="39"/>
        <v>OFT</v>
      </c>
      <c r="AN446" s="74" t="str">
        <f t="shared" si="40"/>
        <v>UNET</v>
      </c>
      <c r="AO446" s="74" t="str">
        <f t="shared" si="41"/>
        <v>TKR</v>
      </c>
      <c r="AP446" s="82"/>
    </row>
    <row r="447" spans="2:42" x14ac:dyDescent="0.3">
      <c r="B447" s="74" t="s">
        <v>83</v>
      </c>
      <c r="C447" s="74" t="s">
        <v>175</v>
      </c>
      <c r="D447" s="74" t="s">
        <v>176</v>
      </c>
      <c r="E447" s="74" t="s">
        <v>146</v>
      </c>
      <c r="F447" s="74" t="s">
        <v>583</v>
      </c>
      <c r="G447" s="81">
        <v>1136394.4768375785</v>
      </c>
      <c r="H447" s="81">
        <v>0</v>
      </c>
      <c r="I447" s="81">
        <v>0</v>
      </c>
      <c r="J447" s="81">
        <v>0</v>
      </c>
      <c r="K447" s="82">
        <f t="shared" si="36"/>
        <v>1136394.4768375785</v>
      </c>
      <c r="L447" s="81">
        <v>1094844.9100583026</v>
      </c>
      <c r="M447" s="81">
        <v>0</v>
      </c>
      <c r="N447" s="81">
        <v>0</v>
      </c>
      <c r="O447" s="81">
        <v>0</v>
      </c>
      <c r="P447" s="82">
        <f t="shared" si="37"/>
        <v>1094844.9100583026</v>
      </c>
      <c r="Q447" s="81">
        <v>1213141.75</v>
      </c>
      <c r="R447" s="81">
        <v>0</v>
      </c>
      <c r="S447" s="81">
        <v>0</v>
      </c>
      <c r="T447" s="81">
        <v>0</v>
      </c>
      <c r="U447" s="82">
        <f t="shared" si="38"/>
        <v>1213141.75</v>
      </c>
      <c r="V447" s="81">
        <v>1261102.9700000002</v>
      </c>
      <c r="W447" s="81">
        <v>0</v>
      </c>
      <c r="X447" s="81">
        <v>0</v>
      </c>
      <c r="Y447" s="82">
        <v>1261102.9700000002</v>
      </c>
      <c r="Z447" s="81">
        <v>1361751.95</v>
      </c>
      <c r="AA447" s="81">
        <v>0</v>
      </c>
      <c r="AB447" s="81">
        <v>0</v>
      </c>
      <c r="AC447" s="82">
        <v>1361751.95</v>
      </c>
      <c r="AD447" s="81">
        <v>1415840.4400000002</v>
      </c>
      <c r="AE447" s="81">
        <v>0</v>
      </c>
      <c r="AF447" s="81">
        <v>0</v>
      </c>
      <c r="AG447" s="82">
        <v>1415840.4400000002</v>
      </c>
      <c r="AH447" s="81">
        <v>1436507.67</v>
      </c>
      <c r="AI447" s="81">
        <v>0</v>
      </c>
      <c r="AJ447" s="81">
        <v>0</v>
      </c>
      <c r="AK447" s="82">
        <v>1436507.67</v>
      </c>
      <c r="AM447" s="74" t="str">
        <f t="shared" si="39"/>
        <v/>
      </c>
      <c r="AN447" s="74" t="str">
        <f t="shared" si="40"/>
        <v>UNET</v>
      </c>
      <c r="AO447" s="74" t="str">
        <f t="shared" si="41"/>
        <v>TKR</v>
      </c>
      <c r="AP447" s="82"/>
    </row>
    <row r="448" spans="2:42" x14ac:dyDescent="0.3">
      <c r="B448" s="74" t="s">
        <v>83</v>
      </c>
      <c r="C448" s="74" t="s">
        <v>177</v>
      </c>
      <c r="D448" s="74" t="s">
        <v>178</v>
      </c>
      <c r="E448" s="74" t="s">
        <v>142</v>
      </c>
      <c r="F448" s="74" t="s">
        <v>143</v>
      </c>
      <c r="G448" s="81">
        <v>188613.1209459966</v>
      </c>
      <c r="H448" s="81">
        <v>223988.14</v>
      </c>
      <c r="I448" s="81">
        <v>1586516.38</v>
      </c>
      <c r="J448" s="81">
        <v>0</v>
      </c>
      <c r="K448" s="82">
        <f t="shared" si="36"/>
        <v>1999117.6409459966</v>
      </c>
      <c r="L448" s="81">
        <v>218597.47232645584</v>
      </c>
      <c r="M448" s="81">
        <v>231285.68</v>
      </c>
      <c r="N448" s="81">
        <v>1640811.11</v>
      </c>
      <c r="O448" s="81">
        <v>0</v>
      </c>
      <c r="P448" s="82">
        <f t="shared" si="37"/>
        <v>2090694.2623264559</v>
      </c>
      <c r="Q448" s="81">
        <v>272635.84000000003</v>
      </c>
      <c r="R448" s="81">
        <v>277592.3</v>
      </c>
      <c r="S448" s="81">
        <v>1914040.24</v>
      </c>
      <c r="T448" s="81">
        <v>0</v>
      </c>
      <c r="U448" s="82">
        <f t="shared" si="38"/>
        <v>2464268.38</v>
      </c>
      <c r="V448" s="81">
        <v>304015.49999999994</v>
      </c>
      <c r="W448" s="81">
        <v>293540.53999999998</v>
      </c>
      <c r="X448" s="81">
        <v>2357672.1</v>
      </c>
      <c r="Y448" s="82">
        <v>2955228.14</v>
      </c>
      <c r="Z448" s="81">
        <v>382128.70000000007</v>
      </c>
      <c r="AA448" s="81">
        <v>268228.62</v>
      </c>
      <c r="AB448" s="81">
        <v>2444404.7799999998</v>
      </c>
      <c r="AC448" s="82">
        <v>3094762.0999999996</v>
      </c>
      <c r="AD448" s="81">
        <v>449758.33</v>
      </c>
      <c r="AE448" s="81">
        <v>286660.76</v>
      </c>
      <c r="AF448" s="81">
        <v>2473350.7000000002</v>
      </c>
      <c r="AG448" s="82">
        <v>3209769.79</v>
      </c>
      <c r="AH448" s="81">
        <v>529175.36999999988</v>
      </c>
      <c r="AI448" s="81">
        <v>290651.99</v>
      </c>
      <c r="AJ448" s="81">
        <v>2525970.39</v>
      </c>
      <c r="AK448" s="82">
        <v>3345797.75</v>
      </c>
      <c r="AM448" s="74" t="str">
        <f t="shared" si="39"/>
        <v>OFT</v>
      </c>
      <c r="AN448" s="74" t="str">
        <f t="shared" si="40"/>
        <v>UNET</v>
      </c>
      <c r="AO448" s="74" t="str">
        <f t="shared" si="41"/>
        <v>UHT</v>
      </c>
      <c r="AP448" s="82"/>
    </row>
    <row r="449" spans="2:42" x14ac:dyDescent="0.3">
      <c r="B449" s="74" t="s">
        <v>83</v>
      </c>
      <c r="C449" s="74" t="s">
        <v>177</v>
      </c>
      <c r="D449" s="74" t="s">
        <v>178</v>
      </c>
      <c r="E449" s="74" t="s">
        <v>146</v>
      </c>
      <c r="F449" s="74" t="s">
        <v>583</v>
      </c>
      <c r="G449" s="81">
        <v>376882.70398178429</v>
      </c>
      <c r="H449" s="81">
        <v>0</v>
      </c>
      <c r="I449" s="81">
        <v>0</v>
      </c>
      <c r="J449" s="81">
        <v>0</v>
      </c>
      <c r="K449" s="82">
        <f t="shared" si="36"/>
        <v>376882.70398178429</v>
      </c>
      <c r="L449" s="81">
        <v>362624.74803511961</v>
      </c>
      <c r="M449" s="81">
        <v>0</v>
      </c>
      <c r="N449" s="81">
        <v>0</v>
      </c>
      <c r="O449" s="81">
        <v>0</v>
      </c>
      <c r="P449" s="82">
        <f t="shared" si="37"/>
        <v>362624.74803511961</v>
      </c>
      <c r="Q449" s="81">
        <v>401029.0400000001</v>
      </c>
      <c r="R449" s="81">
        <v>0</v>
      </c>
      <c r="S449" s="81">
        <v>0</v>
      </c>
      <c r="T449" s="81">
        <v>0</v>
      </c>
      <c r="U449" s="82">
        <f t="shared" si="38"/>
        <v>401029.0400000001</v>
      </c>
      <c r="V449" s="81">
        <v>416758.6</v>
      </c>
      <c r="W449" s="81">
        <v>0</v>
      </c>
      <c r="X449" s="81">
        <v>0</v>
      </c>
      <c r="Y449" s="82">
        <v>416758.6</v>
      </c>
      <c r="Z449" s="81">
        <v>449245.7099999999</v>
      </c>
      <c r="AA449" s="81">
        <v>0</v>
      </c>
      <c r="AB449" s="81">
        <v>0</v>
      </c>
      <c r="AC449" s="82">
        <v>449245.7099999999</v>
      </c>
      <c r="AD449" s="81">
        <v>466794.60999999993</v>
      </c>
      <c r="AE449" s="81">
        <v>0</v>
      </c>
      <c r="AF449" s="81">
        <v>0</v>
      </c>
      <c r="AG449" s="82">
        <v>466794.60999999993</v>
      </c>
      <c r="AH449" s="81">
        <v>473511.62000000005</v>
      </c>
      <c r="AI449" s="81">
        <v>0</v>
      </c>
      <c r="AJ449" s="81">
        <v>0</v>
      </c>
      <c r="AK449" s="82">
        <v>473511.62000000005</v>
      </c>
      <c r="AM449" s="74" t="str">
        <f t="shared" si="39"/>
        <v/>
      </c>
      <c r="AN449" s="74" t="str">
        <f t="shared" si="40"/>
        <v>UNET</v>
      </c>
      <c r="AO449" s="74" t="str">
        <f t="shared" si="41"/>
        <v>UHT</v>
      </c>
      <c r="AP449" s="82"/>
    </row>
    <row r="450" spans="2:42" x14ac:dyDescent="0.3">
      <c r="B450" s="74" t="s">
        <v>83</v>
      </c>
      <c r="C450" s="74" t="s">
        <v>179</v>
      </c>
      <c r="D450" s="74" t="s">
        <v>180</v>
      </c>
      <c r="E450" s="74" t="s">
        <v>142</v>
      </c>
      <c r="F450" s="74" t="s">
        <v>143</v>
      </c>
      <c r="G450" s="81">
        <v>40062.444782384962</v>
      </c>
      <c r="H450" s="81">
        <v>602983.30000000005</v>
      </c>
      <c r="I450" s="81">
        <v>2681607.04</v>
      </c>
      <c r="J450" s="81">
        <v>0</v>
      </c>
      <c r="K450" s="82">
        <f t="shared" si="36"/>
        <v>3324652.784782385</v>
      </c>
      <c r="L450" s="81">
        <v>55591.021157257288</v>
      </c>
      <c r="M450" s="81">
        <v>629806.16</v>
      </c>
      <c r="N450" s="81">
        <v>2660940.86</v>
      </c>
      <c r="O450" s="81">
        <v>0</v>
      </c>
      <c r="P450" s="82">
        <f t="shared" si="37"/>
        <v>3346338.0411572573</v>
      </c>
      <c r="Q450" s="81">
        <v>74326.680000000008</v>
      </c>
      <c r="R450" s="81">
        <v>765876.2</v>
      </c>
      <c r="S450" s="81">
        <v>3030945.47</v>
      </c>
      <c r="T450" s="81">
        <v>0</v>
      </c>
      <c r="U450" s="82">
        <f t="shared" si="38"/>
        <v>3871148.35</v>
      </c>
      <c r="V450" s="81">
        <v>90909.440000000017</v>
      </c>
      <c r="W450" s="81">
        <v>809877.34</v>
      </c>
      <c r="X450" s="81">
        <v>3733451.06</v>
      </c>
      <c r="Y450" s="82">
        <v>4634237.84</v>
      </c>
      <c r="Z450" s="81">
        <v>120451.31000000003</v>
      </c>
      <c r="AA450" s="81">
        <v>740041.84</v>
      </c>
      <c r="AB450" s="81">
        <v>3870795.1</v>
      </c>
      <c r="AC450" s="82">
        <v>4731288.25</v>
      </c>
      <c r="AD450" s="81">
        <v>144295.9</v>
      </c>
      <c r="AE450" s="81">
        <v>790896.06</v>
      </c>
      <c r="AF450" s="81">
        <v>3916631.92</v>
      </c>
      <c r="AG450" s="82">
        <v>4851823.88</v>
      </c>
      <c r="AH450" s="81">
        <v>174446.24000000005</v>
      </c>
      <c r="AI450" s="81">
        <v>801907.85</v>
      </c>
      <c r="AJ450" s="81">
        <v>3999956.93</v>
      </c>
      <c r="AK450" s="82">
        <v>4976311.0200000005</v>
      </c>
      <c r="AM450" s="74" t="str">
        <f t="shared" si="39"/>
        <v>OFT</v>
      </c>
      <c r="AN450" s="74" t="str">
        <f t="shared" si="40"/>
        <v>UNET</v>
      </c>
      <c r="AO450" s="74" t="str">
        <f t="shared" si="41"/>
        <v>WIL</v>
      </c>
      <c r="AP450" s="82"/>
    </row>
    <row r="451" spans="2:42" x14ac:dyDescent="0.3">
      <c r="B451" s="74" t="s">
        <v>83</v>
      </c>
      <c r="C451" s="74" t="s">
        <v>179</v>
      </c>
      <c r="D451" s="74" t="s">
        <v>180</v>
      </c>
      <c r="E451" s="74" t="s">
        <v>146</v>
      </c>
      <c r="F451" s="74" t="s">
        <v>583</v>
      </c>
      <c r="G451" s="81">
        <v>34424.949154791932</v>
      </c>
      <c r="H451" s="81">
        <v>0</v>
      </c>
      <c r="I451" s="81">
        <v>0</v>
      </c>
      <c r="J451" s="81">
        <v>0</v>
      </c>
      <c r="K451" s="82">
        <f t="shared" si="36"/>
        <v>34424.949154791932</v>
      </c>
      <c r="L451" s="81">
        <v>39478.736104710151</v>
      </c>
      <c r="M451" s="81">
        <v>0</v>
      </c>
      <c r="N451" s="81">
        <v>0</v>
      </c>
      <c r="O451" s="81">
        <v>0</v>
      </c>
      <c r="P451" s="82">
        <f t="shared" si="37"/>
        <v>39478.736104710151</v>
      </c>
      <c r="Q451" s="81">
        <v>54972.03</v>
      </c>
      <c r="R451" s="81">
        <v>0</v>
      </c>
      <c r="S451" s="81">
        <v>0</v>
      </c>
      <c r="T451" s="81">
        <v>0</v>
      </c>
      <c r="U451" s="82">
        <f t="shared" si="38"/>
        <v>54972.03</v>
      </c>
      <c r="V451" s="81">
        <v>59212.87000000001</v>
      </c>
      <c r="W451" s="81">
        <v>0</v>
      </c>
      <c r="X451" s="81">
        <v>0</v>
      </c>
      <c r="Y451" s="82">
        <v>59212.87000000001</v>
      </c>
      <c r="Z451" s="81">
        <v>75403.260000000009</v>
      </c>
      <c r="AA451" s="81">
        <v>0</v>
      </c>
      <c r="AB451" s="81">
        <v>0</v>
      </c>
      <c r="AC451" s="82">
        <v>75403.260000000009</v>
      </c>
      <c r="AD451" s="81">
        <v>82615.010000000009</v>
      </c>
      <c r="AE451" s="81">
        <v>0</v>
      </c>
      <c r="AF451" s="81">
        <v>0</v>
      </c>
      <c r="AG451" s="82">
        <v>82615.010000000009</v>
      </c>
      <c r="AH451" s="81">
        <v>84923.64</v>
      </c>
      <c r="AI451" s="81">
        <v>0</v>
      </c>
      <c r="AJ451" s="81">
        <v>0</v>
      </c>
      <c r="AK451" s="82">
        <v>84923.64</v>
      </c>
      <c r="AM451" s="74" t="str">
        <f t="shared" si="39"/>
        <v/>
      </c>
      <c r="AN451" s="74" t="str">
        <f t="shared" si="40"/>
        <v>UNET</v>
      </c>
      <c r="AO451" s="74" t="str">
        <f t="shared" si="41"/>
        <v>WIL</v>
      </c>
      <c r="AP451" s="82"/>
    </row>
    <row r="452" spans="2:42" x14ac:dyDescent="0.3">
      <c r="B452" s="74" t="s">
        <v>83</v>
      </c>
      <c r="C452" s="74" t="s">
        <v>179</v>
      </c>
      <c r="D452" s="74" t="s">
        <v>180</v>
      </c>
      <c r="E452" s="74" t="s">
        <v>144</v>
      </c>
      <c r="F452" s="74" t="s">
        <v>145</v>
      </c>
      <c r="G452" s="81">
        <v>58253.275267051882</v>
      </c>
      <c r="H452" s="81">
        <v>653602.91</v>
      </c>
      <c r="I452" s="81">
        <v>0</v>
      </c>
      <c r="J452" s="81">
        <v>0</v>
      </c>
      <c r="K452" s="82">
        <f t="shared" si="36"/>
        <v>711856.18526705191</v>
      </c>
      <c r="L452" s="81">
        <v>77877.870245668717</v>
      </c>
      <c r="M452" s="81">
        <v>670899.15</v>
      </c>
      <c r="N452" s="81">
        <v>0</v>
      </c>
      <c r="O452" s="81">
        <v>0</v>
      </c>
      <c r="P452" s="82">
        <f t="shared" si="37"/>
        <v>748777.02024566871</v>
      </c>
      <c r="Q452" s="81">
        <v>109158.99</v>
      </c>
      <c r="R452" s="81">
        <v>852604.53</v>
      </c>
      <c r="S452" s="81">
        <v>0</v>
      </c>
      <c r="T452" s="81">
        <v>0</v>
      </c>
      <c r="U452" s="82">
        <f t="shared" si="38"/>
        <v>961763.52</v>
      </c>
      <c r="V452" s="81">
        <v>132842.26</v>
      </c>
      <c r="W452" s="81">
        <v>901588.39</v>
      </c>
      <c r="X452" s="81">
        <v>0</v>
      </c>
      <c r="Y452" s="82">
        <v>1034430.65</v>
      </c>
      <c r="Z452" s="81">
        <v>171056.02</v>
      </c>
      <c r="AA452" s="81">
        <v>823844.67</v>
      </c>
      <c r="AB452" s="81">
        <v>0</v>
      </c>
      <c r="AC452" s="82">
        <v>994900.69000000006</v>
      </c>
      <c r="AD452" s="81">
        <v>207043.65999999997</v>
      </c>
      <c r="AE452" s="81">
        <v>880457.65</v>
      </c>
      <c r="AF452" s="81">
        <v>0</v>
      </c>
      <c r="AG452" s="82">
        <v>1087501.31</v>
      </c>
      <c r="AH452" s="81">
        <v>240244.68999999994</v>
      </c>
      <c r="AI452" s="81">
        <v>892716.43</v>
      </c>
      <c r="AJ452" s="81">
        <v>0</v>
      </c>
      <c r="AK452" s="82">
        <v>1132961.1200000001</v>
      </c>
      <c r="AM452" s="74" t="str">
        <f t="shared" si="39"/>
        <v>INJ</v>
      </c>
      <c r="AN452" s="74" t="str">
        <f t="shared" si="40"/>
        <v>UNET</v>
      </c>
      <c r="AO452" s="74" t="str">
        <f t="shared" si="41"/>
        <v>WIL</v>
      </c>
      <c r="AP452" s="82"/>
    </row>
    <row r="453" spans="2:42" x14ac:dyDescent="0.3">
      <c r="B453" s="74" t="s">
        <v>88</v>
      </c>
      <c r="C453" s="74" t="s">
        <v>525</v>
      </c>
      <c r="D453" s="74" t="s">
        <v>573</v>
      </c>
      <c r="E453" s="74" t="s">
        <v>146</v>
      </c>
      <c r="F453" s="74" t="s">
        <v>583</v>
      </c>
      <c r="G453" s="81">
        <v>0</v>
      </c>
      <c r="H453" s="81">
        <v>0</v>
      </c>
      <c r="I453" s="81">
        <v>0</v>
      </c>
      <c r="J453" s="81">
        <v>84284.79</v>
      </c>
      <c r="K453" s="82">
        <f t="shared" si="36"/>
        <v>84284.79</v>
      </c>
      <c r="L453" s="81">
        <v>0</v>
      </c>
      <c r="M453" s="81">
        <v>0</v>
      </c>
      <c r="N453" s="81">
        <v>0</v>
      </c>
      <c r="O453" s="81">
        <v>18325.47</v>
      </c>
      <c r="P453" s="82">
        <f t="shared" si="37"/>
        <v>18325.47</v>
      </c>
      <c r="Q453" s="81">
        <v>0</v>
      </c>
      <c r="R453" s="81">
        <v>0</v>
      </c>
      <c r="S453" s="81">
        <v>0</v>
      </c>
      <c r="T453" s="81">
        <v>14121.41</v>
      </c>
      <c r="U453" s="82">
        <f t="shared" si="38"/>
        <v>14121.41</v>
      </c>
      <c r="V453" s="81">
        <v>0</v>
      </c>
      <c r="W453" s="81">
        <v>0</v>
      </c>
      <c r="X453" s="81">
        <v>0</v>
      </c>
      <c r="Y453" s="82">
        <v>0</v>
      </c>
      <c r="Z453" s="81">
        <v>0</v>
      </c>
      <c r="AA453" s="81">
        <v>0</v>
      </c>
      <c r="AB453" s="81">
        <v>0</v>
      </c>
      <c r="AC453" s="82">
        <v>0</v>
      </c>
      <c r="AD453" s="81">
        <v>0</v>
      </c>
      <c r="AE453" s="81">
        <v>0</v>
      </c>
      <c r="AF453" s="81">
        <v>0</v>
      </c>
      <c r="AG453" s="82">
        <v>0</v>
      </c>
      <c r="AH453" s="81">
        <v>0</v>
      </c>
      <c r="AI453" s="81">
        <v>0</v>
      </c>
      <c r="AJ453" s="81">
        <v>0</v>
      </c>
      <c r="AK453" s="82">
        <v>0</v>
      </c>
      <c r="AM453" s="74" t="str">
        <f t="shared" si="39"/>
        <v/>
      </c>
      <c r="AN453" s="74" t="str">
        <f t="shared" si="40"/>
        <v>UNIS</v>
      </c>
      <c r="AO453" s="74" t="str">
        <f t="shared" si="41"/>
        <v>All locations</v>
      </c>
      <c r="AP453" s="82"/>
    </row>
    <row r="454" spans="2:42" x14ac:dyDescent="0.3">
      <c r="B454" s="74" t="s">
        <v>88</v>
      </c>
      <c r="C454" s="74" t="s">
        <v>225</v>
      </c>
      <c r="D454" s="74" t="s">
        <v>226</v>
      </c>
      <c r="E454" s="74" t="s">
        <v>142</v>
      </c>
      <c r="F454" s="74" t="s">
        <v>143</v>
      </c>
      <c r="G454" s="81">
        <v>356865.33659346233</v>
      </c>
      <c r="H454" s="81">
        <v>437947.82</v>
      </c>
      <c r="I454" s="81">
        <v>3166843.04</v>
      </c>
      <c r="J454" s="81">
        <v>0</v>
      </c>
      <c r="K454" s="82">
        <f t="shared" si="36"/>
        <v>3961656.1965934625</v>
      </c>
      <c r="L454" s="81">
        <v>420484.50854174164</v>
      </c>
      <c r="M454" s="81">
        <v>568212.93000000005</v>
      </c>
      <c r="N454" s="81">
        <v>3288760.27</v>
      </c>
      <c r="O454" s="81">
        <v>0</v>
      </c>
      <c r="P454" s="82">
        <f t="shared" si="37"/>
        <v>4277457.7085417416</v>
      </c>
      <c r="Q454" s="81">
        <v>464396.36999999994</v>
      </c>
      <c r="R454" s="81">
        <v>704040.99</v>
      </c>
      <c r="S454" s="81">
        <v>3833009.47</v>
      </c>
      <c r="T454" s="81">
        <v>0</v>
      </c>
      <c r="U454" s="82">
        <f t="shared" si="38"/>
        <v>5001446.83</v>
      </c>
      <c r="V454" s="81">
        <v>736278.46000000008</v>
      </c>
      <c r="W454" s="81">
        <v>744489.57</v>
      </c>
      <c r="X454" s="81">
        <v>4721415.6100000003</v>
      </c>
      <c r="Y454" s="82">
        <v>6202183.6400000006</v>
      </c>
      <c r="Z454" s="81">
        <v>1123754.1000000001</v>
      </c>
      <c r="AA454" s="81">
        <v>680292.44</v>
      </c>
      <c r="AB454" s="81">
        <v>4895104.32</v>
      </c>
      <c r="AC454" s="82">
        <v>6699150.8600000003</v>
      </c>
      <c r="AD454" s="81">
        <v>1375905.4600000004</v>
      </c>
      <c r="AE454" s="81">
        <v>727040.8</v>
      </c>
      <c r="AF454" s="81">
        <v>4953070.71</v>
      </c>
      <c r="AG454" s="82">
        <v>7056016.9700000007</v>
      </c>
      <c r="AH454" s="81">
        <v>1665417.67</v>
      </c>
      <c r="AI454" s="81">
        <v>737163.52</v>
      </c>
      <c r="AJ454" s="81">
        <v>5058445.5999999996</v>
      </c>
      <c r="AK454" s="82">
        <v>7461026.7899999991</v>
      </c>
      <c r="AM454" s="74" t="str">
        <f t="shared" si="39"/>
        <v>OFT</v>
      </c>
      <c r="AN454" s="74" t="str">
        <f t="shared" si="40"/>
        <v>UNIS</v>
      </c>
      <c r="AO454" s="74" t="str">
        <f t="shared" si="41"/>
        <v>FHL</v>
      </c>
      <c r="AP454" s="82"/>
    </row>
    <row r="455" spans="2:42" x14ac:dyDescent="0.3">
      <c r="B455" s="74" t="s">
        <v>88</v>
      </c>
      <c r="C455" s="74" t="s">
        <v>225</v>
      </c>
      <c r="D455" s="74" t="s">
        <v>226</v>
      </c>
      <c r="E455" s="74" t="s">
        <v>146</v>
      </c>
      <c r="F455" s="74" t="s">
        <v>583</v>
      </c>
      <c r="G455" s="81">
        <v>453842.97238844697</v>
      </c>
      <c r="H455" s="81">
        <v>0</v>
      </c>
      <c r="I455" s="81">
        <v>0</v>
      </c>
      <c r="J455" s="81">
        <v>0</v>
      </c>
      <c r="K455" s="82">
        <f t="shared" si="36"/>
        <v>453842.97238844697</v>
      </c>
      <c r="L455" s="81">
        <v>444293.43278204248</v>
      </c>
      <c r="M455" s="81">
        <v>0</v>
      </c>
      <c r="N455" s="81">
        <v>0</v>
      </c>
      <c r="O455" s="81">
        <v>0</v>
      </c>
      <c r="P455" s="82">
        <f t="shared" si="37"/>
        <v>444293.43278204248</v>
      </c>
      <c r="Q455" s="81">
        <v>513608.32999999996</v>
      </c>
      <c r="R455" s="81">
        <v>0</v>
      </c>
      <c r="S455" s="81">
        <v>0</v>
      </c>
      <c r="T455" s="81">
        <v>0</v>
      </c>
      <c r="U455" s="82">
        <f t="shared" si="38"/>
        <v>513608.32999999996</v>
      </c>
      <c r="V455" s="81">
        <v>539304.22000000009</v>
      </c>
      <c r="W455" s="81">
        <v>0</v>
      </c>
      <c r="X455" s="81">
        <v>0</v>
      </c>
      <c r="Y455" s="82">
        <v>539304.22000000009</v>
      </c>
      <c r="Z455" s="81">
        <v>604021.09</v>
      </c>
      <c r="AA455" s="81">
        <v>0</v>
      </c>
      <c r="AB455" s="81">
        <v>0</v>
      </c>
      <c r="AC455" s="82">
        <v>604021.09</v>
      </c>
      <c r="AD455" s="81">
        <v>635664.90999999992</v>
      </c>
      <c r="AE455" s="81">
        <v>0</v>
      </c>
      <c r="AF455" s="81">
        <v>0</v>
      </c>
      <c r="AG455" s="82">
        <v>635664.90999999992</v>
      </c>
      <c r="AH455" s="81">
        <v>646210.5</v>
      </c>
      <c r="AI455" s="81">
        <v>0</v>
      </c>
      <c r="AJ455" s="81">
        <v>0</v>
      </c>
      <c r="AK455" s="82">
        <v>646210.5</v>
      </c>
      <c r="AM455" s="74" t="str">
        <f t="shared" si="39"/>
        <v/>
      </c>
      <c r="AN455" s="74" t="str">
        <f t="shared" si="40"/>
        <v>UNIS</v>
      </c>
      <c r="AO455" s="74" t="str">
        <f t="shared" si="41"/>
        <v>FHL</v>
      </c>
      <c r="AP455" s="82"/>
    </row>
    <row r="456" spans="2:42" x14ac:dyDescent="0.3">
      <c r="B456" s="74" t="s">
        <v>88</v>
      </c>
      <c r="C456" s="74" t="s">
        <v>227</v>
      </c>
      <c r="D456" s="74" t="s">
        <v>228</v>
      </c>
      <c r="E456" s="74" t="s">
        <v>142</v>
      </c>
      <c r="F456" s="74" t="s">
        <v>143</v>
      </c>
      <c r="G456" s="81">
        <v>18436.541526786306</v>
      </c>
      <c r="H456" s="81">
        <v>1049856.6100000001</v>
      </c>
      <c r="I456" s="81">
        <v>639197.15</v>
      </c>
      <c r="J456" s="81">
        <v>0</v>
      </c>
      <c r="K456" s="82">
        <f t="shared" ref="K456:K519" si="42">SUM(G456:J456)</f>
        <v>1707490.3015267863</v>
      </c>
      <c r="L456" s="81">
        <v>26811.354047482775</v>
      </c>
      <c r="M456" s="81">
        <v>1069905.8600000001</v>
      </c>
      <c r="N456" s="81">
        <v>651377.72</v>
      </c>
      <c r="O456" s="81">
        <v>0</v>
      </c>
      <c r="P456" s="82">
        <f t="shared" ref="P456:P519" si="43">SUM(L456:O456)</f>
        <v>1748094.9340474829</v>
      </c>
      <c r="Q456" s="81">
        <v>36108.42</v>
      </c>
      <c r="R456" s="81">
        <v>1331771.26</v>
      </c>
      <c r="S456" s="81">
        <v>757303.53</v>
      </c>
      <c r="T456" s="81">
        <v>0</v>
      </c>
      <c r="U456" s="82">
        <f t="shared" ref="U456:U519" si="44">SUM(Q456:T456)</f>
        <v>2125183.21</v>
      </c>
      <c r="V456" s="81">
        <v>45600.87</v>
      </c>
      <c r="W456" s="81">
        <v>1408284.22</v>
      </c>
      <c r="X456" s="81">
        <v>932829.61</v>
      </c>
      <c r="Y456" s="82">
        <v>2386714.7000000002</v>
      </c>
      <c r="Z456" s="81">
        <v>67989.76999999999</v>
      </c>
      <c r="AA456" s="81">
        <v>1286848.26</v>
      </c>
      <c r="AB456" s="81">
        <v>967146</v>
      </c>
      <c r="AC456" s="82">
        <v>2321984.0300000003</v>
      </c>
      <c r="AD456" s="81">
        <v>88056.85</v>
      </c>
      <c r="AE456" s="81">
        <v>1375277.93</v>
      </c>
      <c r="AF456" s="81">
        <v>978598.66</v>
      </c>
      <c r="AG456" s="82">
        <v>2441933.44</v>
      </c>
      <c r="AH456" s="81">
        <v>152620.86999999997</v>
      </c>
      <c r="AI456" s="81">
        <v>1394426.19</v>
      </c>
      <c r="AJ456" s="81">
        <v>999418.01</v>
      </c>
      <c r="AK456" s="82">
        <v>2546465.0699999998</v>
      </c>
      <c r="AM456" s="74" t="str">
        <f t="shared" ref="AM456:AM519" si="45">IF(F456="GXP","OFT",IF(F456="GIP","INJ",""))</f>
        <v>OFT</v>
      </c>
      <c r="AN456" s="74" t="str">
        <f t="shared" ref="AN456:AN519" si="46">LEFT(D456,4)</f>
        <v>UNIS</v>
      </c>
      <c r="AO456" s="74" t="str">
        <f t="shared" ref="AO456:AO519" si="47">IF(LEN(D456)=4,"All locations",MID(D456,5,20))</f>
        <v>OWH</v>
      </c>
      <c r="AP456" s="82"/>
    </row>
    <row r="457" spans="2:42" x14ac:dyDescent="0.3">
      <c r="B457" s="74" t="s">
        <v>88</v>
      </c>
      <c r="C457" s="74" t="s">
        <v>227</v>
      </c>
      <c r="D457" s="74" t="s">
        <v>228</v>
      </c>
      <c r="E457" s="74" t="s">
        <v>146</v>
      </c>
      <c r="F457" s="74" t="s">
        <v>583</v>
      </c>
      <c r="G457" s="81">
        <v>4531.4448800753808</v>
      </c>
      <c r="H457" s="81">
        <v>0</v>
      </c>
      <c r="I457" s="81">
        <v>0</v>
      </c>
      <c r="J457" s="81">
        <v>0</v>
      </c>
      <c r="K457" s="82">
        <f t="shared" si="42"/>
        <v>4531.4448800753808</v>
      </c>
      <c r="L457" s="81">
        <v>10352.481266237563</v>
      </c>
      <c r="M457" s="81">
        <v>0</v>
      </c>
      <c r="N457" s="81">
        <v>0</v>
      </c>
      <c r="O457" s="81">
        <v>0</v>
      </c>
      <c r="P457" s="82">
        <f t="shared" si="43"/>
        <v>10352.481266237563</v>
      </c>
      <c r="Q457" s="81">
        <v>21644.11</v>
      </c>
      <c r="R457" s="81">
        <v>0</v>
      </c>
      <c r="S457" s="81">
        <v>0</v>
      </c>
      <c r="T457" s="81">
        <v>0</v>
      </c>
      <c r="U457" s="82">
        <f t="shared" si="44"/>
        <v>21644.11</v>
      </c>
      <c r="V457" s="81">
        <v>24252.41</v>
      </c>
      <c r="W457" s="81">
        <v>0</v>
      </c>
      <c r="X457" s="81">
        <v>0</v>
      </c>
      <c r="Y457" s="82">
        <v>24252.41</v>
      </c>
      <c r="Z457" s="81">
        <v>36574.89</v>
      </c>
      <c r="AA457" s="81">
        <v>0</v>
      </c>
      <c r="AB457" s="81">
        <v>0</v>
      </c>
      <c r="AC457" s="82">
        <v>36574.89</v>
      </c>
      <c r="AD457" s="81">
        <v>41868.39</v>
      </c>
      <c r="AE457" s="81">
        <v>0</v>
      </c>
      <c r="AF457" s="81">
        <v>0</v>
      </c>
      <c r="AG457" s="82">
        <v>41868.39</v>
      </c>
      <c r="AH457" s="81">
        <v>43552.800000000003</v>
      </c>
      <c r="AI457" s="81">
        <v>0</v>
      </c>
      <c r="AJ457" s="81">
        <v>0</v>
      </c>
      <c r="AK457" s="82">
        <v>43552.800000000003</v>
      </c>
      <c r="AM457" s="74" t="str">
        <f t="shared" si="45"/>
        <v/>
      </c>
      <c r="AN457" s="74" t="str">
        <f t="shared" si="46"/>
        <v>UNIS</v>
      </c>
      <c r="AO457" s="74" t="str">
        <f t="shared" si="47"/>
        <v>OWH</v>
      </c>
      <c r="AP457" s="82"/>
    </row>
    <row r="458" spans="2:42" x14ac:dyDescent="0.3">
      <c r="B458" s="74" t="s">
        <v>88</v>
      </c>
      <c r="C458" s="74" t="s">
        <v>229</v>
      </c>
      <c r="D458" s="74" t="s">
        <v>230</v>
      </c>
      <c r="E458" s="74" t="s">
        <v>142</v>
      </c>
      <c r="F458" s="74" t="s">
        <v>143</v>
      </c>
      <c r="G458" s="81">
        <v>355278.79006871581</v>
      </c>
      <c r="H458" s="81">
        <v>333453.90999999997</v>
      </c>
      <c r="I458" s="81">
        <v>3405813.4</v>
      </c>
      <c r="J458" s="81">
        <v>0</v>
      </c>
      <c r="K458" s="82">
        <f t="shared" si="42"/>
        <v>4094546.1000687154</v>
      </c>
      <c r="L458" s="81">
        <v>418615.1250271083</v>
      </c>
      <c r="M458" s="81">
        <v>345113.14</v>
      </c>
      <c r="N458" s="81">
        <v>3503894.2</v>
      </c>
      <c r="O458" s="81">
        <v>0</v>
      </c>
      <c r="P458" s="82">
        <f t="shared" si="43"/>
        <v>4267622.4650271088</v>
      </c>
      <c r="Q458" s="81">
        <v>462331.76999999996</v>
      </c>
      <c r="R458" s="81">
        <v>411216.81</v>
      </c>
      <c r="S458" s="81">
        <v>4074791.59</v>
      </c>
      <c r="T458" s="81">
        <v>0</v>
      </c>
      <c r="U458" s="82">
        <f t="shared" si="44"/>
        <v>4948340.17</v>
      </c>
      <c r="V458" s="81">
        <v>733083.29</v>
      </c>
      <c r="W458" s="81">
        <v>434842.05</v>
      </c>
      <c r="X458" s="81">
        <v>5019237.4400000004</v>
      </c>
      <c r="Y458" s="82">
        <v>6187162.7800000003</v>
      </c>
      <c r="Z458" s="81">
        <v>1119078.2100000002</v>
      </c>
      <c r="AA458" s="81">
        <v>397345.74</v>
      </c>
      <c r="AB458" s="81">
        <v>5203882.25</v>
      </c>
      <c r="AC458" s="82">
        <v>6720306.2000000002</v>
      </c>
      <c r="AD458" s="81">
        <v>1370216.3099999998</v>
      </c>
      <c r="AE458" s="81">
        <v>424650.55</v>
      </c>
      <c r="AF458" s="81">
        <v>5265505.09</v>
      </c>
      <c r="AG458" s="82">
        <v>7060371.9499999993</v>
      </c>
      <c r="AH458" s="81">
        <v>1659357.13</v>
      </c>
      <c r="AI458" s="81">
        <v>430563.04</v>
      </c>
      <c r="AJ458" s="81">
        <v>5377526.9100000001</v>
      </c>
      <c r="AK458" s="82">
        <v>7467447.0800000001</v>
      </c>
      <c r="AM458" s="74" t="str">
        <f t="shared" si="45"/>
        <v>OFT</v>
      </c>
      <c r="AN458" s="74" t="str">
        <f t="shared" si="46"/>
        <v>UNIS</v>
      </c>
      <c r="AO458" s="74" t="str">
        <f t="shared" si="47"/>
        <v>RDF</v>
      </c>
      <c r="AP458" s="82"/>
    </row>
    <row r="459" spans="2:42" x14ac:dyDescent="0.3">
      <c r="B459" s="74" t="s">
        <v>88</v>
      </c>
      <c r="C459" s="74" t="s">
        <v>229</v>
      </c>
      <c r="D459" s="74" t="s">
        <v>230</v>
      </c>
      <c r="E459" s="74" t="s">
        <v>146</v>
      </c>
      <c r="F459" s="74" t="s">
        <v>583</v>
      </c>
      <c r="G459" s="81">
        <v>490905.05550519784</v>
      </c>
      <c r="H459" s="81">
        <v>0</v>
      </c>
      <c r="I459" s="81">
        <v>0</v>
      </c>
      <c r="J459" s="81">
        <v>0</v>
      </c>
      <c r="K459" s="82">
        <f t="shared" si="42"/>
        <v>490905.05550519784</v>
      </c>
      <c r="L459" s="81">
        <v>477668.68528282066</v>
      </c>
      <c r="M459" s="81">
        <v>0</v>
      </c>
      <c r="N459" s="81">
        <v>0</v>
      </c>
      <c r="O459" s="81">
        <v>0</v>
      </c>
      <c r="P459" s="82">
        <f t="shared" si="43"/>
        <v>477668.68528282066</v>
      </c>
      <c r="Q459" s="81">
        <v>547850.9800000001</v>
      </c>
      <c r="R459" s="81">
        <v>0</v>
      </c>
      <c r="S459" s="81">
        <v>0</v>
      </c>
      <c r="T459" s="81">
        <v>0</v>
      </c>
      <c r="U459" s="82">
        <f t="shared" si="44"/>
        <v>547850.9800000001</v>
      </c>
      <c r="V459" s="81">
        <v>574735.67000000004</v>
      </c>
      <c r="W459" s="81">
        <v>0</v>
      </c>
      <c r="X459" s="81">
        <v>0</v>
      </c>
      <c r="Y459" s="82">
        <v>574735.67000000004</v>
      </c>
      <c r="Z459" s="81">
        <v>639405.97</v>
      </c>
      <c r="AA459" s="81">
        <v>0</v>
      </c>
      <c r="AB459" s="81">
        <v>0</v>
      </c>
      <c r="AC459" s="82">
        <v>639405.97</v>
      </c>
      <c r="AD459" s="81">
        <v>671373.6399999999</v>
      </c>
      <c r="AE459" s="81">
        <v>0</v>
      </c>
      <c r="AF459" s="81">
        <v>0</v>
      </c>
      <c r="AG459" s="82">
        <v>671373.6399999999</v>
      </c>
      <c r="AH459" s="81">
        <v>682044.13</v>
      </c>
      <c r="AI459" s="81">
        <v>0</v>
      </c>
      <c r="AJ459" s="81">
        <v>0</v>
      </c>
      <c r="AK459" s="82">
        <v>682044.13</v>
      </c>
      <c r="AM459" s="74" t="str">
        <f t="shared" si="45"/>
        <v/>
      </c>
      <c r="AN459" s="74" t="str">
        <f t="shared" si="46"/>
        <v>UNIS</v>
      </c>
      <c r="AO459" s="74" t="str">
        <f t="shared" si="47"/>
        <v>RDF</v>
      </c>
      <c r="AP459" s="82"/>
    </row>
    <row r="460" spans="2:42" x14ac:dyDescent="0.3">
      <c r="B460" s="74" t="s">
        <v>88</v>
      </c>
      <c r="C460" s="74" t="s">
        <v>231</v>
      </c>
      <c r="D460" s="74" t="s">
        <v>232</v>
      </c>
      <c r="E460" s="74" t="s">
        <v>142</v>
      </c>
      <c r="F460" s="74" t="s">
        <v>143</v>
      </c>
      <c r="G460" s="81">
        <v>73785.189867176014</v>
      </c>
      <c r="H460" s="81">
        <v>1650994.08</v>
      </c>
      <c r="I460" s="81">
        <v>4064439.04</v>
      </c>
      <c r="J460" s="81">
        <v>0</v>
      </c>
      <c r="K460" s="82">
        <f t="shared" si="42"/>
        <v>5789218.3098671762</v>
      </c>
      <c r="L460" s="81">
        <v>107302.16927290556</v>
      </c>
      <c r="M460" s="81">
        <v>1637238.95</v>
      </c>
      <c r="N460" s="81">
        <v>4105472.39</v>
      </c>
      <c r="O460" s="81">
        <v>0</v>
      </c>
      <c r="P460" s="82">
        <f t="shared" si="43"/>
        <v>5850013.5092729051</v>
      </c>
      <c r="Q460" s="81">
        <v>144510.17000000001</v>
      </c>
      <c r="R460" s="81">
        <v>2114300.4900000002</v>
      </c>
      <c r="S460" s="81">
        <v>4686346.99</v>
      </c>
      <c r="T460" s="81">
        <v>0</v>
      </c>
      <c r="U460" s="82">
        <f t="shared" si="44"/>
        <v>6945157.6500000004</v>
      </c>
      <c r="V460" s="81">
        <v>182669.07000000004</v>
      </c>
      <c r="W460" s="81">
        <v>2235771.35</v>
      </c>
      <c r="X460" s="81">
        <v>5772537.75</v>
      </c>
      <c r="Y460" s="82">
        <v>8190978.1699999999</v>
      </c>
      <c r="Z460" s="81">
        <v>272795.43999999994</v>
      </c>
      <c r="AA460" s="81">
        <v>2042981.4</v>
      </c>
      <c r="AB460" s="81">
        <v>5984894.5300000003</v>
      </c>
      <c r="AC460" s="82">
        <v>8300671.3700000001</v>
      </c>
      <c r="AD460" s="81">
        <v>353339.37999999995</v>
      </c>
      <c r="AE460" s="81">
        <v>2183371.04</v>
      </c>
      <c r="AF460" s="81">
        <v>6055765.8899999997</v>
      </c>
      <c r="AG460" s="82">
        <v>8592476.3099999987</v>
      </c>
      <c r="AH460" s="81">
        <v>613713.16999999981</v>
      </c>
      <c r="AI460" s="81">
        <v>2213770.5299999998</v>
      </c>
      <c r="AJ460" s="81">
        <v>6184600.25</v>
      </c>
      <c r="AK460" s="82">
        <v>9012083.9499999993</v>
      </c>
      <c r="AM460" s="74" t="str">
        <f t="shared" si="45"/>
        <v>OFT</v>
      </c>
      <c r="AN460" s="74" t="str">
        <f t="shared" si="46"/>
        <v>UNIS</v>
      </c>
      <c r="AO460" s="74" t="str">
        <f t="shared" si="47"/>
        <v>ROT</v>
      </c>
      <c r="AP460" s="82"/>
    </row>
    <row r="461" spans="2:42" x14ac:dyDescent="0.3">
      <c r="B461" s="74" t="s">
        <v>88</v>
      </c>
      <c r="C461" s="74" t="s">
        <v>231</v>
      </c>
      <c r="D461" s="74" t="s">
        <v>232</v>
      </c>
      <c r="E461" s="74" t="s">
        <v>146</v>
      </c>
      <c r="F461" s="74" t="s">
        <v>583</v>
      </c>
      <c r="G461" s="81">
        <v>136006.37243844225</v>
      </c>
      <c r="H461" s="81">
        <v>0</v>
      </c>
      <c r="I461" s="81">
        <v>0</v>
      </c>
      <c r="J461" s="81">
        <v>0</v>
      </c>
      <c r="K461" s="82">
        <f t="shared" si="42"/>
        <v>136006.37243844225</v>
      </c>
      <c r="L461" s="81">
        <v>149161.97324653529</v>
      </c>
      <c r="M461" s="81">
        <v>0</v>
      </c>
      <c r="N461" s="81">
        <v>0</v>
      </c>
      <c r="O461" s="81">
        <v>0</v>
      </c>
      <c r="P461" s="82">
        <f t="shared" si="43"/>
        <v>149161.97324653529</v>
      </c>
      <c r="Q461" s="81">
        <v>198156.99</v>
      </c>
      <c r="R461" s="81">
        <v>0</v>
      </c>
      <c r="S461" s="81">
        <v>0</v>
      </c>
      <c r="T461" s="81">
        <v>0</v>
      </c>
      <c r="U461" s="82">
        <f t="shared" si="44"/>
        <v>198156.99</v>
      </c>
      <c r="V461" s="81">
        <v>212173.07000000004</v>
      </c>
      <c r="W461" s="81">
        <v>0</v>
      </c>
      <c r="X461" s="81">
        <v>0</v>
      </c>
      <c r="Y461" s="82">
        <v>212173.07000000004</v>
      </c>
      <c r="Z461" s="81">
        <v>262654.08999999997</v>
      </c>
      <c r="AA461" s="81">
        <v>0</v>
      </c>
      <c r="AB461" s="81">
        <v>0</v>
      </c>
      <c r="AC461" s="82">
        <v>262654.08999999997</v>
      </c>
      <c r="AD461" s="81">
        <v>285403.33</v>
      </c>
      <c r="AE461" s="81">
        <v>0</v>
      </c>
      <c r="AF461" s="81">
        <v>0</v>
      </c>
      <c r="AG461" s="82">
        <v>285403.33</v>
      </c>
      <c r="AH461" s="81">
        <v>292750.61</v>
      </c>
      <c r="AI461" s="81">
        <v>0</v>
      </c>
      <c r="AJ461" s="81">
        <v>0</v>
      </c>
      <c r="AK461" s="82">
        <v>292750.61</v>
      </c>
      <c r="AM461" s="74" t="str">
        <f t="shared" si="45"/>
        <v/>
      </c>
      <c r="AN461" s="74" t="str">
        <f t="shared" si="46"/>
        <v>UNIS</v>
      </c>
      <c r="AO461" s="74" t="str">
        <f t="shared" si="47"/>
        <v>ROT</v>
      </c>
      <c r="AP461" s="82"/>
    </row>
    <row r="462" spans="2:42" x14ac:dyDescent="0.3">
      <c r="B462" s="74" t="s">
        <v>88</v>
      </c>
      <c r="C462" s="74" t="s">
        <v>231</v>
      </c>
      <c r="D462" s="74" t="s">
        <v>232</v>
      </c>
      <c r="E462" s="74" t="s">
        <v>144</v>
      </c>
      <c r="F462" s="74" t="s">
        <v>145</v>
      </c>
      <c r="G462" s="81">
        <v>3.4790776963808145</v>
      </c>
      <c r="H462" s="81">
        <v>0</v>
      </c>
      <c r="I462" s="81">
        <v>0</v>
      </c>
      <c r="J462" s="81">
        <v>0</v>
      </c>
      <c r="K462" s="82">
        <f t="shared" si="42"/>
        <v>3.4790776963808145</v>
      </c>
      <c r="L462" s="81">
        <v>5.0235432912940023</v>
      </c>
      <c r="M462" s="81">
        <v>68209.48</v>
      </c>
      <c r="N462" s="81">
        <v>0</v>
      </c>
      <c r="O462" s="81">
        <v>0</v>
      </c>
      <c r="P462" s="82">
        <f t="shared" si="43"/>
        <v>68214.503543291285</v>
      </c>
      <c r="Q462" s="81">
        <v>6.81</v>
      </c>
      <c r="R462" s="81">
        <v>0</v>
      </c>
      <c r="S462" s="81">
        <v>0</v>
      </c>
      <c r="T462" s="81">
        <v>0</v>
      </c>
      <c r="U462" s="82">
        <f t="shared" si="44"/>
        <v>6.81</v>
      </c>
      <c r="V462" s="81">
        <v>8.42</v>
      </c>
      <c r="W462" s="81">
        <v>0</v>
      </c>
      <c r="X462" s="81">
        <v>0</v>
      </c>
      <c r="Y462" s="82">
        <v>8.42</v>
      </c>
      <c r="Z462" s="81">
        <v>11.979999999999997</v>
      </c>
      <c r="AA462" s="81">
        <v>0</v>
      </c>
      <c r="AB462" s="81">
        <v>0</v>
      </c>
      <c r="AC462" s="82">
        <v>11.979999999999997</v>
      </c>
      <c r="AD462" s="81">
        <v>15.550000000000002</v>
      </c>
      <c r="AE462" s="81">
        <v>0</v>
      </c>
      <c r="AF462" s="81">
        <v>0</v>
      </c>
      <c r="AG462" s="82">
        <v>15.550000000000002</v>
      </c>
      <c r="AH462" s="81">
        <v>25.250000000000011</v>
      </c>
      <c r="AI462" s="81">
        <v>0</v>
      </c>
      <c r="AJ462" s="81">
        <v>0</v>
      </c>
      <c r="AK462" s="82">
        <v>25.250000000000011</v>
      </c>
      <c r="AM462" s="74" t="str">
        <f t="shared" si="45"/>
        <v>INJ</v>
      </c>
      <c r="AN462" s="74" t="str">
        <f t="shared" si="46"/>
        <v>UNIS</v>
      </c>
      <c r="AO462" s="74" t="str">
        <f t="shared" si="47"/>
        <v>ROT</v>
      </c>
      <c r="AP462" s="82"/>
    </row>
    <row r="463" spans="2:42" x14ac:dyDescent="0.3">
      <c r="B463" s="74" t="s">
        <v>88</v>
      </c>
      <c r="C463" s="74" t="s">
        <v>585</v>
      </c>
      <c r="D463" s="74" t="s">
        <v>588</v>
      </c>
      <c r="E463" s="74" t="s">
        <v>142</v>
      </c>
      <c r="F463" s="74" t="s">
        <v>143</v>
      </c>
      <c r="G463" s="81">
        <v>0</v>
      </c>
      <c r="H463" s="81">
        <v>0</v>
      </c>
      <c r="I463" s="81">
        <v>0</v>
      </c>
      <c r="J463" s="81">
        <v>0</v>
      </c>
      <c r="K463" s="82">
        <f t="shared" si="42"/>
        <v>0</v>
      </c>
      <c r="L463" s="81">
        <v>0</v>
      </c>
      <c r="M463" s="81">
        <v>0</v>
      </c>
      <c r="N463" s="81">
        <v>0</v>
      </c>
      <c r="O463" s="81">
        <v>0</v>
      </c>
      <c r="P463" s="82">
        <f t="shared" si="43"/>
        <v>0</v>
      </c>
      <c r="Q463" s="81">
        <v>0</v>
      </c>
      <c r="R463" s="81">
        <v>37953.99</v>
      </c>
      <c r="S463" s="81">
        <v>0</v>
      </c>
      <c r="T463" s="81">
        <v>0</v>
      </c>
      <c r="U463" s="82">
        <f t="shared" si="44"/>
        <v>37953.99</v>
      </c>
      <c r="V463" s="81">
        <v>0</v>
      </c>
      <c r="W463" s="81">
        <v>40134.519999999997</v>
      </c>
      <c r="X463" s="81">
        <v>0</v>
      </c>
      <c r="Y463" s="82">
        <v>40134.519999999997</v>
      </c>
      <c r="Z463" s="81">
        <v>0</v>
      </c>
      <c r="AA463" s="81">
        <v>36673.730000000003</v>
      </c>
      <c r="AB463" s="81">
        <v>0</v>
      </c>
      <c r="AC463" s="82">
        <v>36673.730000000003</v>
      </c>
      <c r="AD463" s="81">
        <v>0</v>
      </c>
      <c r="AE463" s="81">
        <v>39193.879999999997</v>
      </c>
      <c r="AF463" s="81">
        <v>0</v>
      </c>
      <c r="AG463" s="82">
        <v>39193.879999999997</v>
      </c>
      <c r="AH463" s="81">
        <v>0</v>
      </c>
      <c r="AI463" s="81">
        <v>39739.589999999997</v>
      </c>
      <c r="AJ463" s="81">
        <v>0</v>
      </c>
      <c r="AK463" s="82">
        <v>39739.589999999997</v>
      </c>
      <c r="AM463" s="74" t="str">
        <f t="shared" si="45"/>
        <v>OFT</v>
      </c>
      <c r="AN463" s="74" t="str">
        <f t="shared" si="46"/>
        <v>UNIS</v>
      </c>
      <c r="AO463" s="74" t="str">
        <f t="shared" si="47"/>
        <v>TAB</v>
      </c>
      <c r="AP463" s="82"/>
    </row>
    <row r="464" spans="2:42" x14ac:dyDescent="0.3">
      <c r="B464" s="74" t="s">
        <v>88</v>
      </c>
      <c r="C464" s="74" t="s">
        <v>233</v>
      </c>
      <c r="D464" s="74" t="s">
        <v>234</v>
      </c>
      <c r="E464" s="74" t="s">
        <v>142</v>
      </c>
      <c r="F464" s="74" t="s">
        <v>143</v>
      </c>
      <c r="G464" s="81">
        <v>11793.756337837556</v>
      </c>
      <c r="H464" s="81">
        <v>120170.17</v>
      </c>
      <c r="I464" s="81">
        <v>402169.64</v>
      </c>
      <c r="J464" s="81">
        <v>0</v>
      </c>
      <c r="K464" s="82">
        <f t="shared" si="42"/>
        <v>534133.5663378376</v>
      </c>
      <c r="L464" s="81">
        <v>17151.080092309017</v>
      </c>
      <c r="M464" s="81">
        <v>122372.61</v>
      </c>
      <c r="N464" s="81">
        <v>416323.98</v>
      </c>
      <c r="O464" s="81">
        <v>0</v>
      </c>
      <c r="P464" s="82">
        <f t="shared" si="43"/>
        <v>555847.67009230901</v>
      </c>
      <c r="Q464" s="81">
        <v>23098.39</v>
      </c>
      <c r="R464" s="81">
        <v>145274.87</v>
      </c>
      <c r="S464" s="81">
        <v>484297.26</v>
      </c>
      <c r="T464" s="81">
        <v>0</v>
      </c>
      <c r="U464" s="82">
        <f t="shared" si="44"/>
        <v>652670.52</v>
      </c>
      <c r="V464" s="81">
        <v>29159.05999999999</v>
      </c>
      <c r="W464" s="81">
        <v>153621.21</v>
      </c>
      <c r="X464" s="81">
        <v>596546.56999999995</v>
      </c>
      <c r="Y464" s="82">
        <v>779326.84</v>
      </c>
      <c r="Z464" s="81">
        <v>43445.319999999992</v>
      </c>
      <c r="AA464" s="81">
        <v>140374.49</v>
      </c>
      <c r="AB464" s="81">
        <v>618491.98</v>
      </c>
      <c r="AC464" s="82">
        <v>802311.79</v>
      </c>
      <c r="AD464" s="81">
        <v>56266.160000000011</v>
      </c>
      <c r="AE464" s="81">
        <v>150020.75</v>
      </c>
      <c r="AF464" s="81">
        <v>625815.98</v>
      </c>
      <c r="AG464" s="82">
        <v>832102.89</v>
      </c>
      <c r="AH464" s="81">
        <v>97431.849999999991</v>
      </c>
      <c r="AI464" s="81">
        <v>152109.51999999999</v>
      </c>
      <c r="AJ464" s="81">
        <v>639130</v>
      </c>
      <c r="AK464" s="82">
        <v>888671.37</v>
      </c>
      <c r="AM464" s="74" t="str">
        <f t="shared" si="45"/>
        <v>OFT</v>
      </c>
      <c r="AN464" s="74" t="str">
        <f t="shared" si="46"/>
        <v>UNIS</v>
      </c>
      <c r="AO464" s="74" t="str">
        <f t="shared" si="47"/>
        <v>TRK</v>
      </c>
      <c r="AP464" s="82"/>
    </row>
    <row r="465" spans="2:42" x14ac:dyDescent="0.3">
      <c r="B465" s="74" t="s">
        <v>88</v>
      </c>
      <c r="C465" s="74" t="s">
        <v>233</v>
      </c>
      <c r="D465" s="74" t="s">
        <v>234</v>
      </c>
      <c r="E465" s="74" t="s">
        <v>146</v>
      </c>
      <c r="F465" s="74" t="s">
        <v>583</v>
      </c>
      <c r="G465" s="81">
        <v>61964.872120231812</v>
      </c>
      <c r="H465" s="81">
        <v>0</v>
      </c>
      <c r="I465" s="81">
        <v>0</v>
      </c>
      <c r="J465" s="81">
        <v>0</v>
      </c>
      <c r="K465" s="82">
        <f t="shared" si="42"/>
        <v>61964.872120231812</v>
      </c>
      <c r="L465" s="81">
        <v>60400.528958465693</v>
      </c>
      <c r="M465" s="81">
        <v>0</v>
      </c>
      <c r="N465" s="81">
        <v>0</v>
      </c>
      <c r="O465" s="81">
        <v>0</v>
      </c>
      <c r="P465" s="82">
        <f t="shared" si="43"/>
        <v>60400.528958465693</v>
      </c>
      <c r="Q465" s="81">
        <v>69324.55</v>
      </c>
      <c r="R465" s="81">
        <v>0</v>
      </c>
      <c r="S465" s="81">
        <v>0</v>
      </c>
      <c r="T465" s="81">
        <v>0</v>
      </c>
      <c r="U465" s="82">
        <f t="shared" si="44"/>
        <v>69324.55</v>
      </c>
      <c r="V465" s="81">
        <v>72709.299999999988</v>
      </c>
      <c r="W465" s="81">
        <v>0</v>
      </c>
      <c r="X465" s="81">
        <v>0</v>
      </c>
      <c r="Y465" s="82">
        <v>72709.299999999988</v>
      </c>
      <c r="Z465" s="81">
        <v>80940.479999999996</v>
      </c>
      <c r="AA465" s="81">
        <v>0</v>
      </c>
      <c r="AB465" s="81">
        <v>0</v>
      </c>
      <c r="AC465" s="82">
        <v>80940.479999999996</v>
      </c>
      <c r="AD465" s="81">
        <v>85010.18</v>
      </c>
      <c r="AE465" s="81">
        <v>0</v>
      </c>
      <c r="AF465" s="81">
        <v>0</v>
      </c>
      <c r="AG465" s="82">
        <v>85010.18</v>
      </c>
      <c r="AH465" s="81">
        <v>86382.03</v>
      </c>
      <c r="AI465" s="81">
        <v>0</v>
      </c>
      <c r="AJ465" s="81">
        <v>0</v>
      </c>
      <c r="AK465" s="82">
        <v>86382.03</v>
      </c>
      <c r="AM465" s="74" t="str">
        <f t="shared" si="45"/>
        <v/>
      </c>
      <c r="AN465" s="74" t="str">
        <f t="shared" si="46"/>
        <v>UNIS</v>
      </c>
      <c r="AO465" s="74" t="str">
        <f t="shared" si="47"/>
        <v>TRK</v>
      </c>
      <c r="AP465" s="82"/>
    </row>
    <row r="466" spans="2:42" x14ac:dyDescent="0.3">
      <c r="B466" s="74" t="s">
        <v>88</v>
      </c>
      <c r="C466" s="74" t="s">
        <v>235</v>
      </c>
      <c r="D466" s="74" t="s">
        <v>236</v>
      </c>
      <c r="E466" s="74" t="s">
        <v>142</v>
      </c>
      <c r="F466" s="74" t="s">
        <v>143</v>
      </c>
      <c r="G466" s="81">
        <v>3178.6806891887527</v>
      </c>
      <c r="H466" s="81">
        <v>100114.96</v>
      </c>
      <c r="I466" s="81">
        <v>2805473.22</v>
      </c>
      <c r="J466" s="81">
        <v>0</v>
      </c>
      <c r="K466" s="82">
        <f t="shared" si="42"/>
        <v>2908766.8606891888</v>
      </c>
      <c r="L466" s="81">
        <v>4410.7660770726679</v>
      </c>
      <c r="M466" s="81">
        <v>149345.84</v>
      </c>
      <c r="N466" s="81">
        <v>2896340.06</v>
      </c>
      <c r="O466" s="81">
        <v>0</v>
      </c>
      <c r="P466" s="82">
        <f t="shared" si="43"/>
        <v>3050096.6660770727</v>
      </c>
      <c r="Q466" s="81">
        <v>5897.3200000000006</v>
      </c>
      <c r="R466" s="81">
        <v>133852.88</v>
      </c>
      <c r="S466" s="81">
        <v>3383030.04</v>
      </c>
      <c r="T466" s="81">
        <v>0</v>
      </c>
      <c r="U466" s="82">
        <f t="shared" si="44"/>
        <v>3522780.24</v>
      </c>
      <c r="V466" s="81">
        <v>7184.1399999999994</v>
      </c>
      <c r="W466" s="81">
        <v>141543</v>
      </c>
      <c r="X466" s="81">
        <v>4167140.98</v>
      </c>
      <c r="Y466" s="82">
        <v>4315868.12</v>
      </c>
      <c r="Z466" s="81">
        <v>9438.6000000000022</v>
      </c>
      <c r="AA466" s="81">
        <v>129337.79</v>
      </c>
      <c r="AB466" s="81">
        <v>4320439.3600000003</v>
      </c>
      <c r="AC466" s="82">
        <v>4459215.75</v>
      </c>
      <c r="AD466" s="81">
        <v>11290.68</v>
      </c>
      <c r="AE466" s="81">
        <v>138225.62</v>
      </c>
      <c r="AF466" s="81">
        <v>4371600.7300000004</v>
      </c>
      <c r="AG466" s="82">
        <v>4521117.03</v>
      </c>
      <c r="AH466" s="81">
        <v>13344.250000000002</v>
      </c>
      <c r="AI466" s="81">
        <v>140150.16</v>
      </c>
      <c r="AJ466" s="81">
        <v>4464605.05</v>
      </c>
      <c r="AK466" s="82">
        <v>4618099.46</v>
      </c>
      <c r="AM466" s="74" t="str">
        <f t="shared" si="45"/>
        <v>OFT</v>
      </c>
      <c r="AN466" s="74" t="str">
        <f t="shared" si="46"/>
        <v>UNIS</v>
      </c>
      <c r="AO466" s="74" t="str">
        <f t="shared" si="47"/>
        <v>WRK</v>
      </c>
      <c r="AP466" s="82"/>
    </row>
    <row r="467" spans="2:42" x14ac:dyDescent="0.3">
      <c r="B467" s="74" t="s">
        <v>88</v>
      </c>
      <c r="C467" s="74" t="s">
        <v>235</v>
      </c>
      <c r="D467" s="74" t="s">
        <v>236</v>
      </c>
      <c r="E467" s="74" t="s">
        <v>146</v>
      </c>
      <c r="F467" s="74" t="s">
        <v>583</v>
      </c>
      <c r="G467" s="81">
        <v>10356.734934088472</v>
      </c>
      <c r="H467" s="81">
        <v>0</v>
      </c>
      <c r="I467" s="81">
        <v>0</v>
      </c>
      <c r="J467" s="81">
        <v>0</v>
      </c>
      <c r="K467" s="82">
        <f t="shared" si="42"/>
        <v>10356.734934088472</v>
      </c>
      <c r="L467" s="81">
        <v>9407.7369767918444</v>
      </c>
      <c r="M467" s="81">
        <v>0</v>
      </c>
      <c r="N467" s="81">
        <v>0</v>
      </c>
      <c r="O467" s="81">
        <v>0</v>
      </c>
      <c r="P467" s="82">
        <f t="shared" si="43"/>
        <v>9407.7369767918444</v>
      </c>
      <c r="Q467" s="81">
        <v>9885.2599999999984</v>
      </c>
      <c r="R467" s="81">
        <v>0</v>
      </c>
      <c r="S467" s="81">
        <v>0</v>
      </c>
      <c r="T467" s="81">
        <v>0</v>
      </c>
      <c r="U467" s="82">
        <f t="shared" si="44"/>
        <v>9885.2599999999984</v>
      </c>
      <c r="V467" s="81">
        <v>10216.279999999999</v>
      </c>
      <c r="W467" s="81">
        <v>0</v>
      </c>
      <c r="X467" s="81">
        <v>0</v>
      </c>
      <c r="Y467" s="82">
        <v>10216.279999999999</v>
      </c>
      <c r="Z467" s="81">
        <v>10465.569999999998</v>
      </c>
      <c r="AA467" s="81">
        <v>0</v>
      </c>
      <c r="AB467" s="81">
        <v>0</v>
      </c>
      <c r="AC467" s="82">
        <v>10465.569999999998</v>
      </c>
      <c r="AD467" s="81">
        <v>10670.58</v>
      </c>
      <c r="AE467" s="81">
        <v>0</v>
      </c>
      <c r="AF467" s="81">
        <v>0</v>
      </c>
      <c r="AG467" s="82">
        <v>10670.58</v>
      </c>
      <c r="AH467" s="81">
        <v>10740.15</v>
      </c>
      <c r="AI467" s="81">
        <v>0</v>
      </c>
      <c r="AJ467" s="81">
        <v>0</v>
      </c>
      <c r="AK467" s="82">
        <v>10740.15</v>
      </c>
      <c r="AM467" s="74" t="str">
        <f t="shared" si="45"/>
        <v/>
      </c>
      <c r="AN467" s="74" t="str">
        <f t="shared" si="46"/>
        <v>UNIS</v>
      </c>
      <c r="AO467" s="74" t="str">
        <f t="shared" si="47"/>
        <v>WRK</v>
      </c>
      <c r="AP467" s="82"/>
    </row>
    <row r="468" spans="2:42" x14ac:dyDescent="0.3">
      <c r="B468" s="74" t="s">
        <v>88</v>
      </c>
      <c r="C468" s="74" t="s">
        <v>235</v>
      </c>
      <c r="D468" s="74" t="s">
        <v>236</v>
      </c>
      <c r="E468" s="74" t="s">
        <v>144</v>
      </c>
      <c r="F468" s="74" t="s">
        <v>145</v>
      </c>
      <c r="G468" s="81">
        <v>121982.66330525924</v>
      </c>
      <c r="H468" s="81">
        <v>229978.97</v>
      </c>
      <c r="I468" s="81">
        <v>0</v>
      </c>
      <c r="J468" s="81">
        <v>0</v>
      </c>
      <c r="K468" s="82">
        <f t="shared" si="42"/>
        <v>351961.63330525922</v>
      </c>
      <c r="L468" s="81">
        <v>163076.66762873979</v>
      </c>
      <c r="M468" s="81">
        <v>190471.8</v>
      </c>
      <c r="N468" s="81">
        <v>0</v>
      </c>
      <c r="O468" s="81">
        <v>0</v>
      </c>
      <c r="P468" s="82">
        <f t="shared" si="43"/>
        <v>353548.46762873977</v>
      </c>
      <c r="Q468" s="81">
        <v>228579.46</v>
      </c>
      <c r="R468" s="81">
        <v>286806.23</v>
      </c>
      <c r="S468" s="81">
        <v>0</v>
      </c>
      <c r="T468" s="81">
        <v>0</v>
      </c>
      <c r="U468" s="82">
        <f t="shared" si="44"/>
        <v>515385.68999999994</v>
      </c>
      <c r="V468" s="81">
        <v>278172.40000000002</v>
      </c>
      <c r="W468" s="81">
        <v>303283.83</v>
      </c>
      <c r="X468" s="81">
        <v>0</v>
      </c>
      <c r="Y468" s="82">
        <v>581456.23</v>
      </c>
      <c r="Z468" s="81">
        <v>358192.19</v>
      </c>
      <c r="AA468" s="81">
        <v>277131.75</v>
      </c>
      <c r="AB468" s="81">
        <v>0</v>
      </c>
      <c r="AC468" s="82">
        <v>635323.93999999994</v>
      </c>
      <c r="AD468" s="81">
        <v>433550.49999999994</v>
      </c>
      <c r="AE468" s="81">
        <v>296175.7</v>
      </c>
      <c r="AF468" s="81">
        <v>0</v>
      </c>
      <c r="AG468" s="82">
        <v>729726.2</v>
      </c>
      <c r="AH468" s="81">
        <v>503073.62999999995</v>
      </c>
      <c r="AI468" s="81">
        <v>300299.40999999997</v>
      </c>
      <c r="AJ468" s="81">
        <v>0</v>
      </c>
      <c r="AK468" s="82">
        <v>803373.03999999992</v>
      </c>
      <c r="AM468" s="74" t="str">
        <f t="shared" si="45"/>
        <v>INJ</v>
      </c>
      <c r="AN468" s="74" t="str">
        <f t="shared" si="46"/>
        <v>UNIS</v>
      </c>
      <c r="AO468" s="74" t="str">
        <f t="shared" si="47"/>
        <v>WRK</v>
      </c>
      <c r="AP468" s="82"/>
    </row>
    <row r="469" spans="2:42" x14ac:dyDescent="0.3">
      <c r="B469" s="74" t="s">
        <v>88</v>
      </c>
      <c r="C469" s="74" t="s">
        <v>237</v>
      </c>
      <c r="D469" s="74" t="s">
        <v>238</v>
      </c>
      <c r="E469" s="74" t="s">
        <v>142</v>
      </c>
      <c r="F469" s="74" t="s">
        <v>143</v>
      </c>
      <c r="G469" s="81">
        <v>335493.63140224933</v>
      </c>
      <c r="H469" s="81">
        <v>1568866.31</v>
      </c>
      <c r="I469" s="81">
        <v>4944549.41</v>
      </c>
      <c r="J469" s="81">
        <v>0</v>
      </c>
      <c r="K469" s="82">
        <f t="shared" si="42"/>
        <v>6848909.3514022492</v>
      </c>
      <c r="L469" s="81">
        <v>446205.52566961182</v>
      </c>
      <c r="M469" s="81">
        <v>1620966.06</v>
      </c>
      <c r="N469" s="81">
        <v>5057639.21</v>
      </c>
      <c r="O469" s="81">
        <v>0</v>
      </c>
      <c r="P469" s="82">
        <f t="shared" si="43"/>
        <v>7124810.7956696115</v>
      </c>
      <c r="Q469" s="81">
        <v>591451.43000000005</v>
      </c>
      <c r="R469" s="81">
        <v>2011272.56</v>
      </c>
      <c r="S469" s="81">
        <v>5879712.2699999996</v>
      </c>
      <c r="T469" s="81">
        <v>0</v>
      </c>
      <c r="U469" s="82">
        <f t="shared" si="44"/>
        <v>8482436.2599999998</v>
      </c>
      <c r="V469" s="81">
        <v>824644.67999999993</v>
      </c>
      <c r="W469" s="81">
        <v>2126824.25</v>
      </c>
      <c r="X469" s="81">
        <v>7242498.4900000002</v>
      </c>
      <c r="Y469" s="82">
        <v>10193967.42</v>
      </c>
      <c r="Z469" s="81">
        <v>1252631.0999999996</v>
      </c>
      <c r="AA469" s="81">
        <v>1943428.79</v>
      </c>
      <c r="AB469" s="81">
        <v>7508931.3399999999</v>
      </c>
      <c r="AC469" s="82">
        <v>10704991.23</v>
      </c>
      <c r="AD469" s="81">
        <v>1624615.9799999997</v>
      </c>
      <c r="AE469" s="81">
        <v>2076977.37</v>
      </c>
      <c r="AF469" s="81">
        <v>7597849.9000000004</v>
      </c>
      <c r="AG469" s="82">
        <v>11299443.25</v>
      </c>
      <c r="AH469" s="81">
        <v>2051397.3399999999</v>
      </c>
      <c r="AI469" s="81">
        <v>2105895.52</v>
      </c>
      <c r="AJ469" s="81">
        <v>7759491.5700000003</v>
      </c>
      <c r="AK469" s="82">
        <v>11916784.43</v>
      </c>
      <c r="AM469" s="74" t="str">
        <f t="shared" si="45"/>
        <v>OFT</v>
      </c>
      <c r="AN469" s="74" t="str">
        <f t="shared" si="46"/>
        <v>UNIS</v>
      </c>
      <c r="AO469" s="74" t="str">
        <f t="shared" si="47"/>
        <v>WTU</v>
      </c>
      <c r="AP469" s="82"/>
    </row>
    <row r="470" spans="2:42" x14ac:dyDescent="0.3">
      <c r="B470" s="74" t="s">
        <v>88</v>
      </c>
      <c r="C470" s="74" t="s">
        <v>237</v>
      </c>
      <c r="D470" s="74" t="s">
        <v>238</v>
      </c>
      <c r="E470" s="74" t="s">
        <v>146</v>
      </c>
      <c r="F470" s="74" t="s">
        <v>583</v>
      </c>
      <c r="G470" s="81">
        <v>706971.33260461001</v>
      </c>
      <c r="H470" s="81">
        <v>0</v>
      </c>
      <c r="I470" s="81">
        <v>0</v>
      </c>
      <c r="J470" s="81">
        <v>0</v>
      </c>
      <c r="K470" s="82">
        <f t="shared" si="42"/>
        <v>706971.33260461001</v>
      </c>
      <c r="L470" s="81">
        <v>692696.66561381938</v>
      </c>
      <c r="M470" s="81">
        <v>0</v>
      </c>
      <c r="N470" s="81">
        <v>0</v>
      </c>
      <c r="O470" s="81">
        <v>0</v>
      </c>
      <c r="P470" s="82">
        <f t="shared" si="43"/>
        <v>692696.66561381938</v>
      </c>
      <c r="Q470" s="81">
        <v>800097.44000000006</v>
      </c>
      <c r="R470" s="81">
        <v>0</v>
      </c>
      <c r="S470" s="81">
        <v>0</v>
      </c>
      <c r="T470" s="81">
        <v>0</v>
      </c>
      <c r="U470" s="82">
        <f t="shared" si="44"/>
        <v>800097.44000000006</v>
      </c>
      <c r="V470" s="81">
        <v>839783.30999999982</v>
      </c>
      <c r="W470" s="81">
        <v>0</v>
      </c>
      <c r="X470" s="81">
        <v>0</v>
      </c>
      <c r="Y470" s="82">
        <v>839783.30999999982</v>
      </c>
      <c r="Z470" s="81">
        <v>940036.98</v>
      </c>
      <c r="AA470" s="81">
        <v>0</v>
      </c>
      <c r="AB470" s="81">
        <v>0</v>
      </c>
      <c r="AC470" s="82">
        <v>940036.98</v>
      </c>
      <c r="AD470" s="81">
        <v>989098.87000000023</v>
      </c>
      <c r="AE470" s="81">
        <v>0</v>
      </c>
      <c r="AF470" s="81">
        <v>0</v>
      </c>
      <c r="AG470" s="82">
        <v>989098.87000000023</v>
      </c>
      <c r="AH470" s="81">
        <v>1005530.4000000001</v>
      </c>
      <c r="AI470" s="81">
        <v>0</v>
      </c>
      <c r="AJ470" s="81">
        <v>0</v>
      </c>
      <c r="AK470" s="82">
        <v>1005530.4000000001</v>
      </c>
      <c r="AM470" s="74" t="str">
        <f t="shared" si="45"/>
        <v/>
      </c>
      <c r="AN470" s="74" t="str">
        <f t="shared" si="46"/>
        <v>UNIS</v>
      </c>
      <c r="AO470" s="74" t="str">
        <f t="shared" si="47"/>
        <v>WTU</v>
      </c>
      <c r="AP470" s="82"/>
    </row>
    <row r="471" spans="2:42" x14ac:dyDescent="0.3">
      <c r="B471" s="74" t="s">
        <v>75</v>
      </c>
      <c r="C471" s="74" t="s">
        <v>525</v>
      </c>
      <c r="D471" s="74" t="s">
        <v>574</v>
      </c>
      <c r="E471" s="74" t="s">
        <v>146</v>
      </c>
      <c r="F471" s="74" t="s">
        <v>583</v>
      </c>
      <c r="G471" s="81">
        <v>0</v>
      </c>
      <c r="H471" s="81">
        <v>0</v>
      </c>
      <c r="I471" s="81">
        <v>0</v>
      </c>
      <c r="J471" s="81">
        <v>631995.19999999995</v>
      </c>
      <c r="K471" s="82">
        <f t="shared" si="42"/>
        <v>631995.19999999995</v>
      </c>
      <c r="L471" s="81">
        <v>0</v>
      </c>
      <c r="M471" s="81">
        <v>0</v>
      </c>
      <c r="N471" s="81">
        <v>0</v>
      </c>
      <c r="O471" s="81">
        <v>136329.87999999998</v>
      </c>
      <c r="P471" s="82">
        <f t="shared" si="43"/>
        <v>136329.87999999998</v>
      </c>
      <c r="Q471" s="81">
        <v>0</v>
      </c>
      <c r="R471" s="81">
        <v>0</v>
      </c>
      <c r="S471" s="81">
        <v>0</v>
      </c>
      <c r="T471" s="81">
        <v>101508.7</v>
      </c>
      <c r="U471" s="82">
        <f t="shared" si="44"/>
        <v>101508.7</v>
      </c>
      <c r="V471" s="81">
        <v>0</v>
      </c>
      <c r="W471" s="81">
        <v>0</v>
      </c>
      <c r="X471" s="81">
        <v>0</v>
      </c>
      <c r="Y471" s="82">
        <v>0</v>
      </c>
      <c r="Z471" s="81">
        <v>0</v>
      </c>
      <c r="AA471" s="81">
        <v>0</v>
      </c>
      <c r="AB471" s="81">
        <v>0</v>
      </c>
      <c r="AC471" s="82">
        <v>0</v>
      </c>
      <c r="AD471" s="81">
        <v>0</v>
      </c>
      <c r="AE471" s="81">
        <v>0</v>
      </c>
      <c r="AF471" s="81">
        <v>0</v>
      </c>
      <c r="AG471" s="82">
        <v>0</v>
      </c>
      <c r="AH471" s="81">
        <v>0</v>
      </c>
      <c r="AI471" s="81">
        <v>0</v>
      </c>
      <c r="AJ471" s="81">
        <v>0</v>
      </c>
      <c r="AK471" s="82">
        <v>0</v>
      </c>
      <c r="AM471" s="74" t="str">
        <f t="shared" si="45"/>
        <v/>
      </c>
      <c r="AN471" s="74" t="str">
        <f t="shared" si="46"/>
        <v>VECT</v>
      </c>
      <c r="AO471" s="74" t="str">
        <f t="shared" si="47"/>
        <v>All locations</v>
      </c>
      <c r="AP471" s="82"/>
    </row>
    <row r="472" spans="2:42" x14ac:dyDescent="0.3">
      <c r="B472" s="74" t="s">
        <v>75</v>
      </c>
      <c r="C472" s="74" t="s">
        <v>195</v>
      </c>
      <c r="D472" s="74" t="s">
        <v>196</v>
      </c>
      <c r="E472" s="74" t="s">
        <v>142</v>
      </c>
      <c r="F472" s="74" t="s">
        <v>143</v>
      </c>
      <c r="G472" s="81">
        <v>863100.11173039535</v>
      </c>
      <c r="H472" s="81">
        <v>1697304.09</v>
      </c>
      <c r="I472" s="81">
        <v>11201803.65</v>
      </c>
      <c r="J472" s="81">
        <v>0</v>
      </c>
      <c r="K472" s="82">
        <f t="shared" si="42"/>
        <v>13762207.851730395</v>
      </c>
      <c r="L472" s="81">
        <v>1220733.720448375</v>
      </c>
      <c r="M472" s="81">
        <v>1755547.98</v>
      </c>
      <c r="N472" s="81">
        <v>11558225.42</v>
      </c>
      <c r="O472" s="81">
        <v>0</v>
      </c>
      <c r="P472" s="82">
        <f t="shared" si="43"/>
        <v>14534507.120448375</v>
      </c>
      <c r="Q472" s="81">
        <v>1789274.27</v>
      </c>
      <c r="R472" s="81">
        <v>1842538.2</v>
      </c>
      <c r="S472" s="81">
        <v>13394904.49</v>
      </c>
      <c r="T472" s="81">
        <v>0</v>
      </c>
      <c r="U472" s="82">
        <f t="shared" si="44"/>
        <v>17026716.960000001</v>
      </c>
      <c r="V472" s="81">
        <v>2227394.48</v>
      </c>
      <c r="W472" s="81">
        <v>1948395.76</v>
      </c>
      <c r="X472" s="81">
        <v>16499544.73</v>
      </c>
      <c r="Y472" s="82">
        <v>20675334.969999999</v>
      </c>
      <c r="Z472" s="81">
        <v>2940714.7300000004</v>
      </c>
      <c r="AA472" s="81">
        <v>1780386.13</v>
      </c>
      <c r="AB472" s="81">
        <v>17106520.449999999</v>
      </c>
      <c r="AC472" s="82">
        <v>21827621.309999999</v>
      </c>
      <c r="AD472" s="81">
        <v>3694029.3600000008</v>
      </c>
      <c r="AE472" s="81">
        <v>1902730.75</v>
      </c>
      <c r="AF472" s="81">
        <v>17309090.829999998</v>
      </c>
      <c r="AG472" s="82">
        <v>22905850.939999998</v>
      </c>
      <c r="AH472" s="81">
        <v>4553329.7800000012</v>
      </c>
      <c r="AI472" s="81">
        <v>1929222.83</v>
      </c>
      <c r="AJ472" s="81">
        <v>17677335.84</v>
      </c>
      <c r="AK472" s="82">
        <v>24159888.450000003</v>
      </c>
      <c r="AM472" s="74" t="str">
        <f t="shared" si="45"/>
        <v>OFT</v>
      </c>
      <c r="AN472" s="74" t="str">
        <f t="shared" si="46"/>
        <v>VECT</v>
      </c>
      <c r="AO472" s="74" t="str">
        <f t="shared" si="47"/>
        <v>ALB</v>
      </c>
      <c r="AP472" s="82"/>
    </row>
    <row r="473" spans="2:42" x14ac:dyDescent="0.3">
      <c r="B473" s="74" t="s">
        <v>75</v>
      </c>
      <c r="C473" s="74" t="s">
        <v>195</v>
      </c>
      <c r="D473" s="74" t="s">
        <v>196</v>
      </c>
      <c r="E473" s="74" t="s">
        <v>146</v>
      </c>
      <c r="F473" s="74" t="s">
        <v>583</v>
      </c>
      <c r="G473" s="81">
        <v>5813946.8569589304</v>
      </c>
      <c r="H473" s="81">
        <v>0</v>
      </c>
      <c r="I473" s="81">
        <v>0</v>
      </c>
      <c r="J473" s="81">
        <v>0</v>
      </c>
      <c r="K473" s="82">
        <f t="shared" si="42"/>
        <v>5813946.8569589304</v>
      </c>
      <c r="L473" s="81">
        <v>5841205.4060518621</v>
      </c>
      <c r="M473" s="81">
        <v>0</v>
      </c>
      <c r="N473" s="81">
        <v>0</v>
      </c>
      <c r="O473" s="81">
        <v>0</v>
      </c>
      <c r="P473" s="82">
        <f t="shared" si="43"/>
        <v>5841205.4060518621</v>
      </c>
      <c r="Q473" s="81">
        <v>6196474.4000000004</v>
      </c>
      <c r="R473" s="81">
        <v>0</v>
      </c>
      <c r="S473" s="81">
        <v>0</v>
      </c>
      <c r="T473" s="81">
        <v>0</v>
      </c>
      <c r="U473" s="82">
        <f t="shared" si="44"/>
        <v>6196474.4000000004</v>
      </c>
      <c r="V473" s="81">
        <v>6257804.5800000001</v>
      </c>
      <c r="W473" s="81">
        <v>0</v>
      </c>
      <c r="X473" s="81">
        <v>0</v>
      </c>
      <c r="Y473" s="82">
        <v>6257804.5800000001</v>
      </c>
      <c r="Z473" s="81">
        <v>6564198.2400000012</v>
      </c>
      <c r="AA473" s="81">
        <v>0</v>
      </c>
      <c r="AB473" s="81">
        <v>0</v>
      </c>
      <c r="AC473" s="82">
        <v>6564198.2400000012</v>
      </c>
      <c r="AD473" s="81">
        <v>6742529.4500000002</v>
      </c>
      <c r="AE473" s="81">
        <v>0</v>
      </c>
      <c r="AF473" s="81">
        <v>0</v>
      </c>
      <c r="AG473" s="82">
        <v>6742529.4500000002</v>
      </c>
      <c r="AH473" s="81">
        <v>6819646.080000001</v>
      </c>
      <c r="AI473" s="81">
        <v>0</v>
      </c>
      <c r="AJ473" s="81">
        <v>0</v>
      </c>
      <c r="AK473" s="82">
        <v>6819646.080000001</v>
      </c>
      <c r="AM473" s="74" t="str">
        <f t="shared" si="45"/>
        <v/>
      </c>
      <c r="AN473" s="74" t="str">
        <f t="shared" si="46"/>
        <v>VECT</v>
      </c>
      <c r="AO473" s="74" t="str">
        <f t="shared" si="47"/>
        <v>ALB</v>
      </c>
      <c r="AP473" s="82"/>
    </row>
    <row r="474" spans="2:42" x14ac:dyDescent="0.3">
      <c r="B474" s="74" t="s">
        <v>75</v>
      </c>
      <c r="C474" s="74" t="s">
        <v>197</v>
      </c>
      <c r="D474" s="74" t="s">
        <v>198</v>
      </c>
      <c r="E474" s="74" t="s">
        <v>142</v>
      </c>
      <c r="F474" s="74" t="s">
        <v>143</v>
      </c>
      <c r="G474" s="81">
        <v>312083.61088629963</v>
      </c>
      <c r="H474" s="81">
        <v>406001.72</v>
      </c>
      <c r="I474" s="81">
        <v>5818980.6299999999</v>
      </c>
      <c r="J474" s="81">
        <v>0</v>
      </c>
      <c r="K474" s="82">
        <f t="shared" si="42"/>
        <v>6537065.9608862996</v>
      </c>
      <c r="L474" s="81">
        <v>461238.14694448642</v>
      </c>
      <c r="M474" s="81">
        <v>420446.98</v>
      </c>
      <c r="N474" s="81">
        <v>5892853.4500000002</v>
      </c>
      <c r="O474" s="81">
        <v>0</v>
      </c>
      <c r="P474" s="82">
        <f t="shared" si="43"/>
        <v>6774538.5769444862</v>
      </c>
      <c r="Q474" s="81">
        <v>707392.28</v>
      </c>
      <c r="R474" s="81">
        <v>502600.68</v>
      </c>
      <c r="S474" s="81">
        <v>6803147.7400000002</v>
      </c>
      <c r="T474" s="81">
        <v>0</v>
      </c>
      <c r="U474" s="82">
        <f t="shared" si="44"/>
        <v>8013140.7000000002</v>
      </c>
      <c r="V474" s="81">
        <v>891235.6100000001</v>
      </c>
      <c r="W474" s="81">
        <v>531476.11</v>
      </c>
      <c r="X474" s="81">
        <v>8379965.7199999997</v>
      </c>
      <c r="Y474" s="82">
        <v>9802677.4399999995</v>
      </c>
      <c r="Z474" s="81">
        <v>1185991.8299999998</v>
      </c>
      <c r="AA474" s="81">
        <v>485647.07</v>
      </c>
      <c r="AB474" s="81">
        <v>8688243.0600000005</v>
      </c>
      <c r="AC474" s="82">
        <v>10359881.960000001</v>
      </c>
      <c r="AD474" s="81">
        <v>1502992.32</v>
      </c>
      <c r="AE474" s="81">
        <v>519019.78</v>
      </c>
      <c r="AF474" s="81">
        <v>8791126.6799999997</v>
      </c>
      <c r="AG474" s="82">
        <v>10813138.779999999</v>
      </c>
      <c r="AH474" s="81">
        <v>1876634.8800000001</v>
      </c>
      <c r="AI474" s="81">
        <v>526246.18999999994</v>
      </c>
      <c r="AJ474" s="81">
        <v>8978154.9000000004</v>
      </c>
      <c r="AK474" s="82">
        <v>11381035.970000001</v>
      </c>
      <c r="AM474" s="74" t="str">
        <f t="shared" si="45"/>
        <v>OFT</v>
      </c>
      <c r="AN474" s="74" t="str">
        <f t="shared" si="46"/>
        <v>VECT</v>
      </c>
      <c r="AO474" s="74" t="str">
        <f t="shared" si="47"/>
        <v>HEN</v>
      </c>
      <c r="AP474" s="82"/>
    </row>
    <row r="475" spans="2:42" x14ac:dyDescent="0.3">
      <c r="B475" s="74" t="s">
        <v>75</v>
      </c>
      <c r="C475" s="74" t="s">
        <v>197</v>
      </c>
      <c r="D475" s="74" t="s">
        <v>198</v>
      </c>
      <c r="E475" s="74" t="s">
        <v>146</v>
      </c>
      <c r="F475" s="74" t="s">
        <v>583</v>
      </c>
      <c r="G475" s="81">
        <v>2954448.0074368855</v>
      </c>
      <c r="H475" s="81">
        <v>0</v>
      </c>
      <c r="I475" s="81">
        <v>0</v>
      </c>
      <c r="J475" s="81">
        <v>0</v>
      </c>
      <c r="K475" s="82">
        <f t="shared" si="42"/>
        <v>2954448.0074368855</v>
      </c>
      <c r="L475" s="81">
        <v>2967433.4087748271</v>
      </c>
      <c r="M475" s="81">
        <v>0</v>
      </c>
      <c r="N475" s="81">
        <v>0</v>
      </c>
      <c r="O475" s="81">
        <v>0</v>
      </c>
      <c r="P475" s="82">
        <f t="shared" si="43"/>
        <v>2967433.4087748271</v>
      </c>
      <c r="Q475" s="81">
        <v>3250259.85</v>
      </c>
      <c r="R475" s="81">
        <v>0</v>
      </c>
      <c r="S475" s="81">
        <v>0</v>
      </c>
      <c r="T475" s="81">
        <v>0</v>
      </c>
      <c r="U475" s="82">
        <f t="shared" si="44"/>
        <v>3250259.85</v>
      </c>
      <c r="V475" s="81">
        <v>3283485.95</v>
      </c>
      <c r="W475" s="81">
        <v>0</v>
      </c>
      <c r="X475" s="81">
        <v>0</v>
      </c>
      <c r="Y475" s="82">
        <v>3283485.95</v>
      </c>
      <c r="Z475" s="81">
        <v>3446039.63</v>
      </c>
      <c r="AA475" s="81">
        <v>0</v>
      </c>
      <c r="AB475" s="81">
        <v>0</v>
      </c>
      <c r="AC475" s="82">
        <v>3446039.63</v>
      </c>
      <c r="AD475" s="81">
        <v>3540437.1599999997</v>
      </c>
      <c r="AE475" s="81">
        <v>0</v>
      </c>
      <c r="AF475" s="81">
        <v>0</v>
      </c>
      <c r="AG475" s="82">
        <v>3540437.1599999997</v>
      </c>
      <c r="AH475" s="81">
        <v>3581211.0199999996</v>
      </c>
      <c r="AI475" s="81">
        <v>0</v>
      </c>
      <c r="AJ475" s="81">
        <v>0</v>
      </c>
      <c r="AK475" s="82">
        <v>3581211.0199999996</v>
      </c>
      <c r="AM475" s="74" t="str">
        <f t="shared" si="45"/>
        <v/>
      </c>
      <c r="AN475" s="74" t="str">
        <f t="shared" si="46"/>
        <v>VECT</v>
      </c>
      <c r="AO475" s="74" t="str">
        <f t="shared" si="47"/>
        <v>HEN</v>
      </c>
      <c r="AP475" s="82"/>
    </row>
    <row r="476" spans="2:42" x14ac:dyDescent="0.3">
      <c r="B476" s="74" t="s">
        <v>75</v>
      </c>
      <c r="C476" s="74" t="s">
        <v>199</v>
      </c>
      <c r="D476" s="74" t="s">
        <v>200</v>
      </c>
      <c r="E476" s="74" t="s">
        <v>142</v>
      </c>
      <c r="F476" s="74" t="s">
        <v>143</v>
      </c>
      <c r="G476" s="81">
        <v>974483.07532062312</v>
      </c>
      <c r="H476" s="81">
        <v>741329.57</v>
      </c>
      <c r="I476" s="81">
        <v>7723180.8700000001</v>
      </c>
      <c r="J476" s="81">
        <v>0</v>
      </c>
      <c r="K476" s="82">
        <f t="shared" si="42"/>
        <v>9438993.5153206233</v>
      </c>
      <c r="L476" s="81">
        <v>1316411.7495246057</v>
      </c>
      <c r="M476" s="81">
        <v>765688.01</v>
      </c>
      <c r="N476" s="81">
        <v>7896856.9199999999</v>
      </c>
      <c r="O476" s="81">
        <v>0</v>
      </c>
      <c r="P476" s="82">
        <f t="shared" si="43"/>
        <v>9978956.6795246061</v>
      </c>
      <c r="Q476" s="81">
        <v>1902200.56</v>
      </c>
      <c r="R476" s="81">
        <v>949846.96</v>
      </c>
      <c r="S476" s="81">
        <v>8981055.3399999999</v>
      </c>
      <c r="T476" s="81">
        <v>0</v>
      </c>
      <c r="U476" s="82">
        <f t="shared" si="44"/>
        <v>11833102.859999999</v>
      </c>
      <c r="V476" s="81">
        <v>2335991.0900000003</v>
      </c>
      <c r="W476" s="81">
        <v>1004417.6</v>
      </c>
      <c r="X476" s="81">
        <v>11062663.75</v>
      </c>
      <c r="Y476" s="82">
        <v>14403072.440000001</v>
      </c>
      <c r="Z476" s="81">
        <v>3056161.1400000006</v>
      </c>
      <c r="AA476" s="81">
        <v>917806.95</v>
      </c>
      <c r="AB476" s="81">
        <v>11469630.630000001</v>
      </c>
      <c r="AC476" s="82">
        <v>15443598.720000003</v>
      </c>
      <c r="AD476" s="81">
        <v>3799330.39</v>
      </c>
      <c r="AE476" s="81">
        <v>980876.82</v>
      </c>
      <c r="AF476" s="81">
        <v>11605450.619999999</v>
      </c>
      <c r="AG476" s="82">
        <v>16385657.829999998</v>
      </c>
      <c r="AH476" s="81">
        <v>4611626.26</v>
      </c>
      <c r="AI476" s="81">
        <v>994533.76</v>
      </c>
      <c r="AJ476" s="81">
        <v>11852352.630000001</v>
      </c>
      <c r="AK476" s="82">
        <v>17458512.649999999</v>
      </c>
      <c r="AM476" s="74" t="str">
        <f t="shared" si="45"/>
        <v>OFT</v>
      </c>
      <c r="AN476" s="74" t="str">
        <f t="shared" si="46"/>
        <v>VECT</v>
      </c>
      <c r="AO476" s="74" t="str">
        <f t="shared" si="47"/>
        <v>HEP</v>
      </c>
      <c r="AP476" s="82"/>
    </row>
    <row r="477" spans="2:42" x14ac:dyDescent="0.3">
      <c r="B477" s="74" t="s">
        <v>75</v>
      </c>
      <c r="C477" s="74" t="s">
        <v>199</v>
      </c>
      <c r="D477" s="74" t="s">
        <v>200</v>
      </c>
      <c r="E477" s="74" t="s">
        <v>146</v>
      </c>
      <c r="F477" s="74" t="s">
        <v>583</v>
      </c>
      <c r="G477" s="81">
        <v>3733491.2811404276</v>
      </c>
      <c r="H477" s="81">
        <v>0</v>
      </c>
      <c r="I477" s="81">
        <v>0</v>
      </c>
      <c r="J477" s="81">
        <v>0</v>
      </c>
      <c r="K477" s="82">
        <f t="shared" si="42"/>
        <v>3733491.2811404276</v>
      </c>
      <c r="L477" s="81">
        <v>3751863.2550292877</v>
      </c>
      <c r="M477" s="81">
        <v>0</v>
      </c>
      <c r="N477" s="81">
        <v>0</v>
      </c>
      <c r="O477" s="81">
        <v>0</v>
      </c>
      <c r="P477" s="82">
        <f t="shared" si="43"/>
        <v>3751863.2550292877</v>
      </c>
      <c r="Q477" s="81">
        <v>3987493.6400000006</v>
      </c>
      <c r="R477" s="81">
        <v>0</v>
      </c>
      <c r="S477" s="81">
        <v>0</v>
      </c>
      <c r="T477" s="81">
        <v>0</v>
      </c>
      <c r="U477" s="82">
        <f t="shared" si="44"/>
        <v>3987493.6400000006</v>
      </c>
      <c r="V477" s="81">
        <v>4029790.4899999998</v>
      </c>
      <c r="W477" s="81">
        <v>0</v>
      </c>
      <c r="X477" s="81">
        <v>0</v>
      </c>
      <c r="Y477" s="82">
        <v>4029790.4899999998</v>
      </c>
      <c r="Z477" s="81">
        <v>4234435.9899999993</v>
      </c>
      <c r="AA477" s="81">
        <v>0</v>
      </c>
      <c r="AB477" s="81">
        <v>0</v>
      </c>
      <c r="AC477" s="82">
        <v>4234435.9899999993</v>
      </c>
      <c r="AD477" s="81">
        <v>4352400.0599999996</v>
      </c>
      <c r="AE477" s="81">
        <v>0</v>
      </c>
      <c r="AF477" s="81">
        <v>0</v>
      </c>
      <c r="AG477" s="82">
        <v>4352400.0599999996</v>
      </c>
      <c r="AH477" s="81">
        <v>4403087.75</v>
      </c>
      <c r="AI477" s="81">
        <v>0</v>
      </c>
      <c r="AJ477" s="81">
        <v>0</v>
      </c>
      <c r="AK477" s="82">
        <v>4403087.75</v>
      </c>
      <c r="AM477" s="74" t="str">
        <f t="shared" si="45"/>
        <v/>
      </c>
      <c r="AN477" s="74" t="str">
        <f t="shared" si="46"/>
        <v>VECT</v>
      </c>
      <c r="AO477" s="74" t="str">
        <f t="shared" si="47"/>
        <v>HEP</v>
      </c>
      <c r="AP477" s="82"/>
    </row>
    <row r="478" spans="2:42" x14ac:dyDescent="0.3">
      <c r="B478" s="74" t="s">
        <v>75</v>
      </c>
      <c r="C478" s="74" t="s">
        <v>201</v>
      </c>
      <c r="D478" s="74" t="s">
        <v>202</v>
      </c>
      <c r="E478" s="74" t="s">
        <v>142</v>
      </c>
      <c r="F478" s="74" t="s">
        <v>143</v>
      </c>
      <c r="G478" s="81">
        <v>396882.07333215798</v>
      </c>
      <c r="H478" s="81">
        <v>219162.51</v>
      </c>
      <c r="I478" s="81">
        <v>2702049.5</v>
      </c>
      <c r="J478" s="81">
        <v>0</v>
      </c>
      <c r="K478" s="82">
        <f t="shared" si="42"/>
        <v>3318094.0833321577</v>
      </c>
      <c r="L478" s="81">
        <v>536140.89137570583</v>
      </c>
      <c r="M478" s="81">
        <v>234265</v>
      </c>
      <c r="N478" s="81">
        <v>3130578.39</v>
      </c>
      <c r="O478" s="81">
        <v>0</v>
      </c>
      <c r="P478" s="82">
        <f t="shared" si="43"/>
        <v>3900984.2813757062</v>
      </c>
      <c r="Q478" s="81">
        <v>774717.71</v>
      </c>
      <c r="R478" s="81">
        <v>249332.26</v>
      </c>
      <c r="S478" s="81">
        <v>3722200.29</v>
      </c>
      <c r="T478" s="81">
        <v>0</v>
      </c>
      <c r="U478" s="82">
        <f t="shared" si="44"/>
        <v>4746250.26</v>
      </c>
      <c r="V478" s="81">
        <v>950892.97999999975</v>
      </c>
      <c r="W478" s="81">
        <v>263656.90000000002</v>
      </c>
      <c r="X478" s="81">
        <v>4584923.33</v>
      </c>
      <c r="Y478" s="82">
        <v>5799473.21</v>
      </c>
      <c r="Z478" s="81">
        <v>1242663.0299999998</v>
      </c>
      <c r="AA478" s="81">
        <v>240921.84</v>
      </c>
      <c r="AB478" s="81">
        <v>4753590.8499999996</v>
      </c>
      <c r="AC478" s="82">
        <v>6237175.7199999997</v>
      </c>
      <c r="AD478" s="81">
        <v>1544652.42</v>
      </c>
      <c r="AE478" s="81">
        <v>257477.52</v>
      </c>
      <c r="AF478" s="81">
        <v>4809881.47</v>
      </c>
      <c r="AG478" s="82">
        <v>6612011.4100000001</v>
      </c>
      <c r="AH478" s="81">
        <v>1869662.4899999998</v>
      </c>
      <c r="AI478" s="81">
        <v>261062.42</v>
      </c>
      <c r="AJ478" s="81">
        <v>4912210.0599999996</v>
      </c>
      <c r="AK478" s="82">
        <v>7042934.9699999988</v>
      </c>
      <c r="AM478" s="74" t="str">
        <f t="shared" si="45"/>
        <v>OFT</v>
      </c>
      <c r="AN478" s="74" t="str">
        <f t="shared" si="46"/>
        <v>VECT</v>
      </c>
      <c r="AO478" s="74" t="str">
        <f t="shared" si="47"/>
        <v>HOB</v>
      </c>
      <c r="AP478" s="82"/>
    </row>
    <row r="479" spans="2:42" x14ac:dyDescent="0.3">
      <c r="B479" s="74" t="s">
        <v>75</v>
      </c>
      <c r="C479" s="74" t="s">
        <v>201</v>
      </c>
      <c r="D479" s="74" t="s">
        <v>202</v>
      </c>
      <c r="E479" s="74" t="s">
        <v>146</v>
      </c>
      <c r="F479" s="74" t="s">
        <v>583</v>
      </c>
      <c r="G479" s="81">
        <v>1350635.4571064396</v>
      </c>
      <c r="H479" s="81">
        <v>0</v>
      </c>
      <c r="I479" s="81">
        <v>0</v>
      </c>
      <c r="J479" s="81">
        <v>0</v>
      </c>
      <c r="K479" s="82">
        <f t="shared" si="42"/>
        <v>1350635.4571064396</v>
      </c>
      <c r="L479" s="81">
        <v>1362546.6089538995</v>
      </c>
      <c r="M479" s="81">
        <v>0</v>
      </c>
      <c r="N479" s="81">
        <v>0</v>
      </c>
      <c r="O479" s="81">
        <v>0</v>
      </c>
      <c r="P479" s="82">
        <f t="shared" si="43"/>
        <v>1362546.6089538995</v>
      </c>
      <c r="Q479" s="81">
        <v>1451985</v>
      </c>
      <c r="R479" s="81">
        <v>0</v>
      </c>
      <c r="S479" s="81">
        <v>0</v>
      </c>
      <c r="T479" s="81">
        <v>0</v>
      </c>
      <c r="U479" s="82">
        <f t="shared" si="44"/>
        <v>1451985</v>
      </c>
      <c r="V479" s="81">
        <v>1466818.8599999996</v>
      </c>
      <c r="W479" s="81">
        <v>0</v>
      </c>
      <c r="X479" s="81">
        <v>0</v>
      </c>
      <c r="Y479" s="82">
        <v>1466818.8599999996</v>
      </c>
      <c r="Z479" s="81">
        <v>1545959.0800000003</v>
      </c>
      <c r="AA479" s="81">
        <v>0</v>
      </c>
      <c r="AB479" s="81">
        <v>0</v>
      </c>
      <c r="AC479" s="82">
        <v>1545959.0800000003</v>
      </c>
      <c r="AD479" s="81">
        <v>1590688.45</v>
      </c>
      <c r="AE479" s="81">
        <v>0</v>
      </c>
      <c r="AF479" s="81">
        <v>0</v>
      </c>
      <c r="AG479" s="82">
        <v>1590688.45</v>
      </c>
      <c r="AH479" s="81">
        <v>1609648.06</v>
      </c>
      <c r="AI479" s="81">
        <v>0</v>
      </c>
      <c r="AJ479" s="81">
        <v>0</v>
      </c>
      <c r="AK479" s="82">
        <v>1609648.06</v>
      </c>
      <c r="AM479" s="74" t="str">
        <f t="shared" si="45"/>
        <v/>
      </c>
      <c r="AN479" s="74" t="str">
        <f t="shared" si="46"/>
        <v>VECT</v>
      </c>
      <c r="AO479" s="74" t="str">
        <f t="shared" si="47"/>
        <v>HOB</v>
      </c>
      <c r="AP479" s="82"/>
    </row>
    <row r="480" spans="2:42" x14ac:dyDescent="0.3">
      <c r="B480" s="74" t="s">
        <v>75</v>
      </c>
      <c r="C480" s="74" t="s">
        <v>203</v>
      </c>
      <c r="D480" s="74" t="s">
        <v>204</v>
      </c>
      <c r="E480" s="74" t="s">
        <v>142</v>
      </c>
      <c r="F480" s="74" t="s">
        <v>143</v>
      </c>
      <c r="G480" s="81">
        <v>22253.972508351708</v>
      </c>
      <c r="H480" s="81">
        <v>29971.94</v>
      </c>
      <c r="I480" s="81">
        <v>755297.3</v>
      </c>
      <c r="J480" s="81">
        <v>0</v>
      </c>
      <c r="K480" s="82">
        <f t="shared" si="42"/>
        <v>807523.21250835177</v>
      </c>
      <c r="L480" s="81">
        <v>32362.856212751776</v>
      </c>
      <c r="M480" s="81">
        <v>30505.599999999999</v>
      </c>
      <c r="N480" s="81">
        <v>834098.74</v>
      </c>
      <c r="O480" s="81">
        <v>0</v>
      </c>
      <c r="P480" s="82">
        <f t="shared" si="43"/>
        <v>896967.19621275179</v>
      </c>
      <c r="Q480" s="81">
        <v>43584.979999999996</v>
      </c>
      <c r="R480" s="81">
        <v>37681.660000000003</v>
      </c>
      <c r="S480" s="81">
        <v>954919.05</v>
      </c>
      <c r="T480" s="81">
        <v>0</v>
      </c>
      <c r="U480" s="82">
        <f t="shared" si="44"/>
        <v>1036185.6900000001</v>
      </c>
      <c r="V480" s="81">
        <v>54881.61</v>
      </c>
      <c r="W480" s="81">
        <v>39846.550000000003</v>
      </c>
      <c r="X480" s="81">
        <v>1176248</v>
      </c>
      <c r="Y480" s="82">
        <v>1270976.1599999999</v>
      </c>
      <c r="Z480" s="81">
        <v>81407.210000000006</v>
      </c>
      <c r="AA480" s="81">
        <v>36410.589999999997</v>
      </c>
      <c r="AB480" s="81">
        <v>1219519.1299999999</v>
      </c>
      <c r="AC480" s="82">
        <v>1337336.93</v>
      </c>
      <c r="AD480" s="81">
        <v>105407.04000000001</v>
      </c>
      <c r="AE480" s="81">
        <v>38912.65</v>
      </c>
      <c r="AF480" s="81">
        <v>1233960.32</v>
      </c>
      <c r="AG480" s="82">
        <v>1378280.01</v>
      </c>
      <c r="AH480" s="81">
        <v>181450.33</v>
      </c>
      <c r="AI480" s="81">
        <v>39454.44</v>
      </c>
      <c r="AJ480" s="81">
        <v>1260212.3999999999</v>
      </c>
      <c r="AK480" s="82">
        <v>1481117.17</v>
      </c>
      <c r="AM480" s="74" t="str">
        <f t="shared" si="45"/>
        <v>OFT</v>
      </c>
      <c r="AN480" s="74" t="str">
        <f t="shared" si="46"/>
        <v>VECT</v>
      </c>
      <c r="AO480" s="74" t="str">
        <f t="shared" si="47"/>
        <v>LFD</v>
      </c>
      <c r="AP480" s="82"/>
    </row>
    <row r="481" spans="2:42" x14ac:dyDescent="0.3">
      <c r="B481" s="74" t="s">
        <v>75</v>
      </c>
      <c r="C481" s="74" t="s">
        <v>203</v>
      </c>
      <c r="D481" s="74" t="s">
        <v>204</v>
      </c>
      <c r="E481" s="74" t="s">
        <v>146</v>
      </c>
      <c r="F481" s="74" t="s">
        <v>583</v>
      </c>
      <c r="G481" s="81">
        <v>83673.651632553927</v>
      </c>
      <c r="H481" s="81">
        <v>0</v>
      </c>
      <c r="I481" s="81">
        <v>0</v>
      </c>
      <c r="J481" s="81">
        <v>0</v>
      </c>
      <c r="K481" s="82">
        <f t="shared" si="42"/>
        <v>83673.651632553927</v>
      </c>
      <c r="L481" s="81">
        <v>83730.684633666358</v>
      </c>
      <c r="M481" s="81">
        <v>0</v>
      </c>
      <c r="N481" s="81">
        <v>0</v>
      </c>
      <c r="O481" s="81">
        <v>0</v>
      </c>
      <c r="P481" s="82">
        <f t="shared" si="43"/>
        <v>83730.684633666358</v>
      </c>
      <c r="Q481" s="81">
        <v>98902</v>
      </c>
      <c r="R481" s="81">
        <v>0</v>
      </c>
      <c r="S481" s="81">
        <v>0</v>
      </c>
      <c r="T481" s="81">
        <v>0</v>
      </c>
      <c r="U481" s="82">
        <f t="shared" si="44"/>
        <v>98902</v>
      </c>
      <c r="V481" s="81">
        <v>103949.15999999999</v>
      </c>
      <c r="W481" s="81">
        <v>0</v>
      </c>
      <c r="X481" s="81">
        <v>0</v>
      </c>
      <c r="Y481" s="82">
        <v>103949.15999999999</v>
      </c>
      <c r="Z481" s="81">
        <v>118546.12000000001</v>
      </c>
      <c r="AA481" s="81">
        <v>0</v>
      </c>
      <c r="AB481" s="81">
        <v>0</v>
      </c>
      <c r="AC481" s="82">
        <v>118546.12000000001</v>
      </c>
      <c r="AD481" s="81">
        <v>125528.29</v>
      </c>
      <c r="AE481" s="81">
        <v>0</v>
      </c>
      <c r="AF481" s="81">
        <v>0</v>
      </c>
      <c r="AG481" s="82">
        <v>125528.29</v>
      </c>
      <c r="AH481" s="81">
        <v>127890.01</v>
      </c>
      <c r="AI481" s="81">
        <v>0</v>
      </c>
      <c r="AJ481" s="81">
        <v>0</v>
      </c>
      <c r="AK481" s="82">
        <v>127890.01</v>
      </c>
      <c r="AM481" s="74" t="str">
        <f t="shared" si="45"/>
        <v/>
      </c>
      <c r="AN481" s="74" t="str">
        <f t="shared" si="46"/>
        <v>VECT</v>
      </c>
      <c r="AO481" s="74" t="str">
        <f t="shared" si="47"/>
        <v>LFD</v>
      </c>
      <c r="AP481" s="82"/>
    </row>
    <row r="482" spans="2:42" x14ac:dyDescent="0.3">
      <c r="B482" s="74" t="s">
        <v>75</v>
      </c>
      <c r="C482" s="74" t="s">
        <v>205</v>
      </c>
      <c r="D482" s="74" t="s">
        <v>206</v>
      </c>
      <c r="E482" s="74" t="s">
        <v>142</v>
      </c>
      <c r="F482" s="74" t="s">
        <v>143</v>
      </c>
      <c r="G482" s="81">
        <v>974951.18107481766</v>
      </c>
      <c r="H482" s="81">
        <v>510671.53</v>
      </c>
      <c r="I482" s="81">
        <v>7669990.9199999999</v>
      </c>
      <c r="J482" s="81">
        <v>0</v>
      </c>
      <c r="K482" s="82">
        <f t="shared" si="42"/>
        <v>9155613.6310748179</v>
      </c>
      <c r="L482" s="81">
        <v>1317044.1075907389</v>
      </c>
      <c r="M482" s="81">
        <v>526332.82999999996</v>
      </c>
      <c r="N482" s="81">
        <v>7799364.8600000003</v>
      </c>
      <c r="O482" s="81">
        <v>0</v>
      </c>
      <c r="P482" s="82">
        <f t="shared" si="43"/>
        <v>9642741.79759074</v>
      </c>
      <c r="Q482" s="81">
        <v>1903114.3000000003</v>
      </c>
      <c r="R482" s="81">
        <v>636398.61</v>
      </c>
      <c r="S482" s="81">
        <v>9012431.3100000005</v>
      </c>
      <c r="T482" s="81">
        <v>0</v>
      </c>
      <c r="U482" s="82">
        <f t="shared" si="44"/>
        <v>11551944.220000001</v>
      </c>
      <c r="V482" s="81">
        <v>2337551.63</v>
      </c>
      <c r="W482" s="81">
        <v>672961</v>
      </c>
      <c r="X482" s="81">
        <v>11101311.970000001</v>
      </c>
      <c r="Y482" s="82">
        <v>14111824.600000001</v>
      </c>
      <c r="Z482" s="81">
        <v>3059424.4799999995</v>
      </c>
      <c r="AA482" s="81">
        <v>614931.76</v>
      </c>
      <c r="AB482" s="81">
        <v>11509700.619999999</v>
      </c>
      <c r="AC482" s="82">
        <v>15184056.859999999</v>
      </c>
      <c r="AD482" s="81">
        <v>3803555.0200000005</v>
      </c>
      <c r="AE482" s="81">
        <v>657188.66</v>
      </c>
      <c r="AF482" s="81">
        <v>11645995.109999999</v>
      </c>
      <c r="AG482" s="82">
        <v>16106738.789999999</v>
      </c>
      <c r="AH482" s="81">
        <v>4621377.17</v>
      </c>
      <c r="AI482" s="81">
        <v>666338.81999999995</v>
      </c>
      <c r="AJ482" s="81">
        <v>11893759.68</v>
      </c>
      <c r="AK482" s="82">
        <v>17181475.670000002</v>
      </c>
      <c r="AM482" s="74" t="str">
        <f t="shared" si="45"/>
        <v>OFT</v>
      </c>
      <c r="AN482" s="74" t="str">
        <f t="shared" si="46"/>
        <v>VECT</v>
      </c>
      <c r="AO482" s="74" t="str">
        <f t="shared" si="47"/>
        <v>MNG</v>
      </c>
      <c r="AP482" s="82"/>
    </row>
    <row r="483" spans="2:42" x14ac:dyDescent="0.3">
      <c r="B483" s="74" t="s">
        <v>75</v>
      </c>
      <c r="C483" s="74" t="s">
        <v>205</v>
      </c>
      <c r="D483" s="74" t="s">
        <v>206</v>
      </c>
      <c r="E483" s="74" t="s">
        <v>146</v>
      </c>
      <c r="F483" s="74" t="s">
        <v>583</v>
      </c>
      <c r="G483" s="81">
        <v>3580498.3313150173</v>
      </c>
      <c r="H483" s="81">
        <v>0</v>
      </c>
      <c r="I483" s="81">
        <v>0</v>
      </c>
      <c r="J483" s="81">
        <v>0</v>
      </c>
      <c r="K483" s="82">
        <f t="shared" si="42"/>
        <v>3580498.3313150173</v>
      </c>
      <c r="L483" s="81">
        <v>3598631.5589996679</v>
      </c>
      <c r="M483" s="81">
        <v>0</v>
      </c>
      <c r="N483" s="81">
        <v>0</v>
      </c>
      <c r="O483" s="81">
        <v>0</v>
      </c>
      <c r="P483" s="82">
        <f t="shared" si="43"/>
        <v>3598631.5589996679</v>
      </c>
      <c r="Q483" s="81">
        <v>3829206.17</v>
      </c>
      <c r="R483" s="81">
        <v>0</v>
      </c>
      <c r="S483" s="81">
        <v>0</v>
      </c>
      <c r="T483" s="81">
        <v>0</v>
      </c>
      <c r="U483" s="82">
        <f t="shared" si="44"/>
        <v>3829206.17</v>
      </c>
      <c r="V483" s="81">
        <v>3872006.97</v>
      </c>
      <c r="W483" s="81">
        <v>0</v>
      </c>
      <c r="X483" s="81">
        <v>0</v>
      </c>
      <c r="Y483" s="82">
        <v>3872006.97</v>
      </c>
      <c r="Z483" s="81">
        <v>4072864.2399999993</v>
      </c>
      <c r="AA483" s="81">
        <v>0</v>
      </c>
      <c r="AB483" s="81">
        <v>0</v>
      </c>
      <c r="AC483" s="82">
        <v>4072864.2399999993</v>
      </c>
      <c r="AD483" s="81">
        <v>4188054.59</v>
      </c>
      <c r="AE483" s="81">
        <v>0</v>
      </c>
      <c r="AF483" s="81">
        <v>0</v>
      </c>
      <c r="AG483" s="82">
        <v>4188054.59</v>
      </c>
      <c r="AH483" s="81">
        <v>4237365.8000000007</v>
      </c>
      <c r="AI483" s="81">
        <v>0</v>
      </c>
      <c r="AJ483" s="81">
        <v>0</v>
      </c>
      <c r="AK483" s="82">
        <v>4237365.8000000007</v>
      </c>
      <c r="AM483" s="74" t="str">
        <f t="shared" si="45"/>
        <v/>
      </c>
      <c r="AN483" s="74" t="str">
        <f t="shared" si="46"/>
        <v>VECT</v>
      </c>
      <c r="AO483" s="74" t="str">
        <f t="shared" si="47"/>
        <v>MNG</v>
      </c>
      <c r="AP483" s="82"/>
    </row>
    <row r="484" spans="2:42" x14ac:dyDescent="0.3">
      <c r="B484" s="74" t="s">
        <v>75</v>
      </c>
      <c r="C484" s="74" t="s">
        <v>207</v>
      </c>
      <c r="D484" s="74" t="s">
        <v>208</v>
      </c>
      <c r="E484" s="74" t="s">
        <v>142</v>
      </c>
      <c r="F484" s="74" t="s">
        <v>143</v>
      </c>
      <c r="G484" s="81">
        <v>200603.17415387218</v>
      </c>
      <c r="H484" s="81">
        <v>580779.62</v>
      </c>
      <c r="I484" s="81">
        <v>3755210.53</v>
      </c>
      <c r="J484" s="81">
        <v>0</v>
      </c>
      <c r="K484" s="82">
        <f t="shared" si="42"/>
        <v>4536593.3241538722</v>
      </c>
      <c r="L484" s="81">
        <v>296477.71725155733</v>
      </c>
      <c r="M484" s="81">
        <v>580431.03</v>
      </c>
      <c r="N484" s="81">
        <v>3867185.08</v>
      </c>
      <c r="O484" s="81">
        <v>0</v>
      </c>
      <c r="P484" s="82">
        <f t="shared" si="43"/>
        <v>4744093.8272515573</v>
      </c>
      <c r="Q484" s="81">
        <v>440189.13000000006</v>
      </c>
      <c r="R484" s="81">
        <v>719307.34</v>
      </c>
      <c r="S484" s="81">
        <v>4428438.75</v>
      </c>
      <c r="T484" s="81">
        <v>0</v>
      </c>
      <c r="U484" s="82">
        <f t="shared" si="44"/>
        <v>5587935.2199999997</v>
      </c>
      <c r="V484" s="81">
        <v>554747.30999999994</v>
      </c>
      <c r="W484" s="81">
        <v>760633.01</v>
      </c>
      <c r="X484" s="81">
        <v>5454852.1299999999</v>
      </c>
      <c r="Y484" s="82">
        <v>6770232.4499999993</v>
      </c>
      <c r="Z484" s="81">
        <v>738663.31</v>
      </c>
      <c r="AA484" s="81">
        <v>695043.83</v>
      </c>
      <c r="AB484" s="81">
        <v>5655522.0700000003</v>
      </c>
      <c r="AC484" s="82">
        <v>7089229.2100000009</v>
      </c>
      <c r="AD484" s="81">
        <v>936132.72999999975</v>
      </c>
      <c r="AE484" s="81">
        <v>742805.87</v>
      </c>
      <c r="AF484" s="81">
        <v>5722493.0999999996</v>
      </c>
      <c r="AG484" s="82">
        <v>7401431.6999999993</v>
      </c>
      <c r="AH484" s="81">
        <v>1170521.23</v>
      </c>
      <c r="AI484" s="81">
        <v>753148.1</v>
      </c>
      <c r="AJ484" s="81">
        <v>5844237.1900000004</v>
      </c>
      <c r="AK484" s="82">
        <v>7767906.5200000005</v>
      </c>
      <c r="AM484" s="74" t="str">
        <f t="shared" si="45"/>
        <v>OFT</v>
      </c>
      <c r="AN484" s="74" t="str">
        <f t="shared" si="46"/>
        <v>VECT</v>
      </c>
      <c r="AO484" s="74" t="str">
        <f t="shared" si="47"/>
        <v>OTA</v>
      </c>
      <c r="AP484" s="82"/>
    </row>
    <row r="485" spans="2:42" x14ac:dyDescent="0.3">
      <c r="B485" s="74" t="s">
        <v>75</v>
      </c>
      <c r="C485" s="74" t="s">
        <v>207</v>
      </c>
      <c r="D485" s="74" t="s">
        <v>208</v>
      </c>
      <c r="E485" s="74" t="s">
        <v>146</v>
      </c>
      <c r="F485" s="74" t="s">
        <v>583</v>
      </c>
      <c r="G485" s="81">
        <v>1720185.6368411265</v>
      </c>
      <c r="H485" s="81">
        <v>0</v>
      </c>
      <c r="I485" s="81">
        <v>0</v>
      </c>
      <c r="J485" s="81">
        <v>0</v>
      </c>
      <c r="K485" s="82">
        <f t="shared" si="42"/>
        <v>1720185.6368411265</v>
      </c>
      <c r="L485" s="81">
        <v>1729441.1277589852</v>
      </c>
      <c r="M485" s="81">
        <v>0</v>
      </c>
      <c r="N485" s="81">
        <v>0</v>
      </c>
      <c r="O485" s="81">
        <v>0</v>
      </c>
      <c r="P485" s="82">
        <f t="shared" si="43"/>
        <v>1729441.1277589852</v>
      </c>
      <c r="Q485" s="81">
        <v>1841074.55</v>
      </c>
      <c r="R485" s="81">
        <v>0</v>
      </c>
      <c r="S485" s="81">
        <v>0</v>
      </c>
      <c r="T485" s="81">
        <v>0</v>
      </c>
      <c r="U485" s="82">
        <f t="shared" si="44"/>
        <v>1841074.55</v>
      </c>
      <c r="V485" s="81">
        <v>1861625.49</v>
      </c>
      <c r="W485" s="81">
        <v>0</v>
      </c>
      <c r="X485" s="81">
        <v>0</v>
      </c>
      <c r="Y485" s="82">
        <v>1861625.49</v>
      </c>
      <c r="Z485" s="81">
        <v>1959170.2400000002</v>
      </c>
      <c r="AA485" s="81">
        <v>0</v>
      </c>
      <c r="AB485" s="81">
        <v>0</v>
      </c>
      <c r="AC485" s="82">
        <v>1959170.2400000002</v>
      </c>
      <c r="AD485" s="81">
        <v>2014929.6700000004</v>
      </c>
      <c r="AE485" s="81">
        <v>0</v>
      </c>
      <c r="AF485" s="81">
        <v>0</v>
      </c>
      <c r="AG485" s="82">
        <v>2014929.6700000004</v>
      </c>
      <c r="AH485" s="81">
        <v>2038731.4199999997</v>
      </c>
      <c r="AI485" s="81">
        <v>0</v>
      </c>
      <c r="AJ485" s="81">
        <v>0</v>
      </c>
      <c r="AK485" s="82">
        <v>2038731.4199999997</v>
      </c>
      <c r="AM485" s="74" t="str">
        <f t="shared" si="45"/>
        <v/>
      </c>
      <c r="AN485" s="74" t="str">
        <f t="shared" si="46"/>
        <v>VECT</v>
      </c>
      <c r="AO485" s="74" t="str">
        <f t="shared" si="47"/>
        <v>OTA</v>
      </c>
      <c r="AP485" s="82"/>
    </row>
    <row r="486" spans="2:42" x14ac:dyDescent="0.3">
      <c r="B486" s="74" t="s">
        <v>75</v>
      </c>
      <c r="C486" s="74" t="s">
        <v>209</v>
      </c>
      <c r="D486" s="74" t="s">
        <v>210</v>
      </c>
      <c r="E486" s="74" t="s">
        <v>142</v>
      </c>
      <c r="F486" s="74" t="s">
        <v>143</v>
      </c>
      <c r="G486" s="81">
        <v>411761.30410752626</v>
      </c>
      <c r="H486" s="81">
        <v>1136633.3999999999</v>
      </c>
      <c r="I486" s="81">
        <v>7584886.9900000002</v>
      </c>
      <c r="J486" s="81">
        <v>0</v>
      </c>
      <c r="K486" s="82">
        <f t="shared" si="42"/>
        <v>9133281.6941075269</v>
      </c>
      <c r="L486" s="81">
        <v>608554.93526780838</v>
      </c>
      <c r="M486" s="81">
        <v>1177738.2</v>
      </c>
      <c r="N486" s="81">
        <v>7712705.25</v>
      </c>
      <c r="O486" s="81">
        <v>0</v>
      </c>
      <c r="P486" s="82">
        <f t="shared" si="43"/>
        <v>9498998.385267809</v>
      </c>
      <c r="Q486" s="81">
        <v>903539.25999999989</v>
      </c>
      <c r="R486" s="81">
        <v>1351447.74</v>
      </c>
      <c r="S486" s="81">
        <v>8941244.1500000004</v>
      </c>
      <c r="T486" s="81">
        <v>0</v>
      </c>
      <c r="U486" s="82">
        <f t="shared" si="44"/>
        <v>11196231.15</v>
      </c>
      <c r="V486" s="81">
        <v>1138441.9100000001</v>
      </c>
      <c r="W486" s="81">
        <v>1429091.16</v>
      </c>
      <c r="X486" s="81">
        <v>11013625.210000001</v>
      </c>
      <c r="Y486" s="82">
        <v>13581158.280000001</v>
      </c>
      <c r="Z486" s="81">
        <v>1515203.9100000001</v>
      </c>
      <c r="AA486" s="81">
        <v>1305861.02</v>
      </c>
      <c r="AB486" s="81">
        <v>11418788.09</v>
      </c>
      <c r="AC486" s="82">
        <v>14239853.02</v>
      </c>
      <c r="AD486" s="81">
        <v>1920200.14</v>
      </c>
      <c r="AE486" s="81">
        <v>1395597.21</v>
      </c>
      <c r="AF486" s="81">
        <v>11554006.02</v>
      </c>
      <c r="AG486" s="82">
        <v>14869803.369999999</v>
      </c>
      <c r="AH486" s="81">
        <v>2398482.35</v>
      </c>
      <c r="AI486" s="81">
        <v>1415028.37</v>
      </c>
      <c r="AJ486" s="81">
        <v>11799813.560000001</v>
      </c>
      <c r="AK486" s="82">
        <v>15613324.280000001</v>
      </c>
      <c r="AM486" s="74" t="str">
        <f t="shared" si="45"/>
        <v>OFT</v>
      </c>
      <c r="AN486" s="74" t="str">
        <f t="shared" si="46"/>
        <v>VECT</v>
      </c>
      <c r="AO486" s="74" t="str">
        <f t="shared" si="47"/>
        <v>PAK</v>
      </c>
      <c r="AP486" s="82"/>
    </row>
    <row r="487" spans="2:42" x14ac:dyDescent="0.3">
      <c r="B487" s="74" t="s">
        <v>75</v>
      </c>
      <c r="C487" s="74" t="s">
        <v>209</v>
      </c>
      <c r="D487" s="74" t="s">
        <v>210</v>
      </c>
      <c r="E487" s="74" t="s">
        <v>146</v>
      </c>
      <c r="F487" s="74" t="s">
        <v>583</v>
      </c>
      <c r="G487" s="81">
        <v>4324286.305625245</v>
      </c>
      <c r="H487" s="81">
        <v>0</v>
      </c>
      <c r="I487" s="81">
        <v>0</v>
      </c>
      <c r="J487" s="81">
        <v>0</v>
      </c>
      <c r="K487" s="82">
        <f t="shared" si="42"/>
        <v>4324286.305625245</v>
      </c>
      <c r="L487" s="81">
        <v>4353316.0715349009</v>
      </c>
      <c r="M487" s="81">
        <v>0</v>
      </c>
      <c r="N487" s="81">
        <v>0</v>
      </c>
      <c r="O487" s="81">
        <v>0</v>
      </c>
      <c r="P487" s="82">
        <f t="shared" si="43"/>
        <v>4353316.0715349009</v>
      </c>
      <c r="Q487" s="81">
        <v>4604698.91</v>
      </c>
      <c r="R487" s="81">
        <v>0</v>
      </c>
      <c r="S487" s="81">
        <v>0</v>
      </c>
      <c r="T487" s="81">
        <v>0</v>
      </c>
      <c r="U487" s="82">
        <f t="shared" si="44"/>
        <v>4604698.91</v>
      </c>
      <c r="V487" s="81">
        <v>4641806.1100000013</v>
      </c>
      <c r="W487" s="81">
        <v>0</v>
      </c>
      <c r="X487" s="81">
        <v>0</v>
      </c>
      <c r="Y487" s="82">
        <v>4641806.1100000013</v>
      </c>
      <c r="Z487" s="81">
        <v>4857412.9699999988</v>
      </c>
      <c r="AA487" s="81">
        <v>0</v>
      </c>
      <c r="AB487" s="81">
        <v>0</v>
      </c>
      <c r="AC487" s="82">
        <v>4857412.9699999988</v>
      </c>
      <c r="AD487" s="81">
        <v>4984540.82</v>
      </c>
      <c r="AE487" s="81">
        <v>0</v>
      </c>
      <c r="AF487" s="81">
        <v>0</v>
      </c>
      <c r="AG487" s="82">
        <v>4984540.82</v>
      </c>
      <c r="AH487" s="81">
        <v>5040285.1099999994</v>
      </c>
      <c r="AI487" s="81">
        <v>0</v>
      </c>
      <c r="AJ487" s="81">
        <v>0</v>
      </c>
      <c r="AK487" s="82">
        <v>5040285.1099999994</v>
      </c>
      <c r="AM487" s="74" t="str">
        <f t="shared" si="45"/>
        <v/>
      </c>
      <c r="AN487" s="74" t="str">
        <f t="shared" si="46"/>
        <v>VECT</v>
      </c>
      <c r="AO487" s="74" t="str">
        <f t="shared" si="47"/>
        <v>PAK</v>
      </c>
      <c r="AP487" s="82"/>
    </row>
    <row r="488" spans="2:42" x14ac:dyDescent="0.3">
      <c r="B488" s="74" t="s">
        <v>75</v>
      </c>
      <c r="C488" s="74" t="s">
        <v>211</v>
      </c>
      <c r="D488" s="74" t="s">
        <v>212</v>
      </c>
      <c r="E488" s="74" t="s">
        <v>142</v>
      </c>
      <c r="F488" s="74" t="s">
        <v>143</v>
      </c>
      <c r="G488" s="81">
        <v>1449681.7857748638</v>
      </c>
      <c r="H488" s="81">
        <v>1681555.48</v>
      </c>
      <c r="I488" s="81">
        <v>28084294.059999999</v>
      </c>
      <c r="J488" s="81">
        <v>0</v>
      </c>
      <c r="K488" s="82">
        <f t="shared" si="42"/>
        <v>31215531.325774863</v>
      </c>
      <c r="L488" s="81">
        <v>2142530.1383642121</v>
      </c>
      <c r="M488" s="81">
        <v>1735417.04</v>
      </c>
      <c r="N488" s="81">
        <v>27806902.210000001</v>
      </c>
      <c r="O488" s="81">
        <v>0</v>
      </c>
      <c r="P488" s="82">
        <f t="shared" si="43"/>
        <v>31684849.388364214</v>
      </c>
      <c r="Q488" s="81">
        <v>3181077.0100000002</v>
      </c>
      <c r="R488" s="81">
        <v>2348569.48</v>
      </c>
      <c r="S488" s="81">
        <v>31321737.25</v>
      </c>
      <c r="T488" s="81">
        <v>0</v>
      </c>
      <c r="U488" s="82">
        <f t="shared" si="44"/>
        <v>36851383.740000002</v>
      </c>
      <c r="V488" s="81">
        <v>4008450.0699999994</v>
      </c>
      <c r="W488" s="81">
        <v>2483499.5699999998</v>
      </c>
      <c r="X488" s="81">
        <v>38581417.659999996</v>
      </c>
      <c r="Y488" s="82">
        <v>45073367.299999997</v>
      </c>
      <c r="Z488" s="81">
        <v>5336008.6000000006</v>
      </c>
      <c r="AA488" s="81">
        <v>2269348.09</v>
      </c>
      <c r="AB488" s="81">
        <v>40000728.57</v>
      </c>
      <c r="AC488" s="82">
        <v>47606085.259999998</v>
      </c>
      <c r="AD488" s="81">
        <v>6762361.8000000007</v>
      </c>
      <c r="AE488" s="81">
        <v>2425293.2000000002</v>
      </c>
      <c r="AF488" s="81">
        <v>40474405.439999998</v>
      </c>
      <c r="AG488" s="82">
        <v>49662060.439999998</v>
      </c>
      <c r="AH488" s="81">
        <v>8450400.0800000001</v>
      </c>
      <c r="AI488" s="81">
        <v>2459061.0099999998</v>
      </c>
      <c r="AJ488" s="81">
        <v>41335484.609999999</v>
      </c>
      <c r="AK488" s="82">
        <v>52244945.700000003</v>
      </c>
      <c r="AM488" s="74" t="str">
        <f t="shared" si="45"/>
        <v>OFT</v>
      </c>
      <c r="AN488" s="74" t="str">
        <f t="shared" si="46"/>
        <v>VECT</v>
      </c>
      <c r="AO488" s="74" t="str">
        <f t="shared" si="47"/>
        <v>PEN</v>
      </c>
      <c r="AP488" s="82"/>
    </row>
    <row r="489" spans="2:42" x14ac:dyDescent="0.3">
      <c r="B489" s="74" t="s">
        <v>75</v>
      </c>
      <c r="C489" s="74" t="s">
        <v>211</v>
      </c>
      <c r="D489" s="74" t="s">
        <v>212</v>
      </c>
      <c r="E489" s="74" t="s">
        <v>146</v>
      </c>
      <c r="F489" s="74" t="s">
        <v>583</v>
      </c>
      <c r="G489" s="81">
        <v>14149870.696075166</v>
      </c>
      <c r="H489" s="81">
        <v>0</v>
      </c>
      <c r="I489" s="81">
        <v>0</v>
      </c>
      <c r="J489" s="81">
        <v>0</v>
      </c>
      <c r="K489" s="82">
        <f t="shared" si="42"/>
        <v>14149870.696075166</v>
      </c>
      <c r="L489" s="81">
        <v>14218937.007459793</v>
      </c>
      <c r="M489" s="81">
        <v>0</v>
      </c>
      <c r="N489" s="81">
        <v>0</v>
      </c>
      <c r="O489" s="81">
        <v>0</v>
      </c>
      <c r="P489" s="82">
        <f t="shared" si="43"/>
        <v>14218937.007459793</v>
      </c>
      <c r="Q489" s="81">
        <v>15081440.700000001</v>
      </c>
      <c r="R489" s="81">
        <v>0</v>
      </c>
      <c r="S489" s="81">
        <v>0</v>
      </c>
      <c r="T489" s="81">
        <v>0</v>
      </c>
      <c r="U489" s="82">
        <f t="shared" si="44"/>
        <v>15081440.700000001</v>
      </c>
      <c r="V489" s="81">
        <v>15228371.189999998</v>
      </c>
      <c r="W489" s="81">
        <v>0</v>
      </c>
      <c r="X489" s="81">
        <v>0</v>
      </c>
      <c r="Y489" s="82">
        <v>15228371.189999998</v>
      </c>
      <c r="Z489" s="81">
        <v>15972459.34</v>
      </c>
      <c r="AA489" s="81">
        <v>0</v>
      </c>
      <c r="AB489" s="81">
        <v>0</v>
      </c>
      <c r="AC489" s="82">
        <v>15972459.34</v>
      </c>
      <c r="AD489" s="81">
        <v>16405619.170000004</v>
      </c>
      <c r="AE489" s="81">
        <v>0</v>
      </c>
      <c r="AF489" s="81">
        <v>0</v>
      </c>
      <c r="AG489" s="82">
        <v>16405619.170000004</v>
      </c>
      <c r="AH489" s="81">
        <v>16593055.48</v>
      </c>
      <c r="AI489" s="81">
        <v>0</v>
      </c>
      <c r="AJ489" s="81">
        <v>0</v>
      </c>
      <c r="AK489" s="82">
        <v>16593055.48</v>
      </c>
      <c r="AM489" s="74" t="str">
        <f t="shared" si="45"/>
        <v/>
      </c>
      <c r="AN489" s="74" t="str">
        <f t="shared" si="46"/>
        <v>VECT</v>
      </c>
      <c r="AO489" s="74" t="str">
        <f t="shared" si="47"/>
        <v>PEN</v>
      </c>
      <c r="AP489" s="82"/>
    </row>
    <row r="490" spans="2:42" x14ac:dyDescent="0.3">
      <c r="B490" s="74" t="s">
        <v>75</v>
      </c>
      <c r="C490" s="74" t="s">
        <v>213</v>
      </c>
      <c r="D490" s="74" t="s">
        <v>214</v>
      </c>
      <c r="E490" s="74" t="s">
        <v>142</v>
      </c>
      <c r="F490" s="74" t="s">
        <v>143</v>
      </c>
      <c r="G490" s="81">
        <v>1069238.7164910119</v>
      </c>
      <c r="H490" s="81">
        <v>782110.21</v>
      </c>
      <c r="I490" s="81">
        <v>8499754.1500000004</v>
      </c>
      <c r="J490" s="81">
        <v>0</v>
      </c>
      <c r="K490" s="82">
        <f t="shared" si="42"/>
        <v>10351103.076491013</v>
      </c>
      <c r="L490" s="81">
        <v>1444415.4536098847</v>
      </c>
      <c r="M490" s="81">
        <v>805438.6</v>
      </c>
      <c r="N490" s="81">
        <v>8568468.8900000006</v>
      </c>
      <c r="O490" s="81">
        <v>0</v>
      </c>
      <c r="P490" s="82">
        <f t="shared" si="43"/>
        <v>10818322.943609886</v>
      </c>
      <c r="Q490" s="81">
        <v>2087164.5100000002</v>
      </c>
      <c r="R490" s="81">
        <v>983100.1</v>
      </c>
      <c r="S490" s="81">
        <v>9822393.6300000008</v>
      </c>
      <c r="T490" s="81">
        <v>0</v>
      </c>
      <c r="U490" s="82">
        <f t="shared" si="44"/>
        <v>12892658.240000002</v>
      </c>
      <c r="V490" s="81">
        <v>2563471.73</v>
      </c>
      <c r="W490" s="81">
        <v>1039581.2</v>
      </c>
      <c r="X490" s="81">
        <v>12099005.49</v>
      </c>
      <c r="Y490" s="82">
        <v>15702058.42</v>
      </c>
      <c r="Z490" s="81">
        <v>3354709.6000000006</v>
      </c>
      <c r="AA490" s="81">
        <v>949938.4</v>
      </c>
      <c r="AB490" s="81">
        <v>12544096.720000001</v>
      </c>
      <c r="AC490" s="82">
        <v>16848744.720000003</v>
      </c>
      <c r="AD490" s="81">
        <v>4170605.8000000003</v>
      </c>
      <c r="AE490" s="81">
        <v>1015216.29</v>
      </c>
      <c r="AF490" s="81">
        <v>12692640.23</v>
      </c>
      <c r="AG490" s="82">
        <v>17878462.32</v>
      </c>
      <c r="AH490" s="81">
        <v>5065826.2700000005</v>
      </c>
      <c r="AI490" s="81">
        <v>1029351.33</v>
      </c>
      <c r="AJ490" s="81">
        <v>12962671.82</v>
      </c>
      <c r="AK490" s="82">
        <v>19057849.420000002</v>
      </c>
      <c r="AM490" s="74" t="str">
        <f t="shared" si="45"/>
        <v>OFT</v>
      </c>
      <c r="AN490" s="74" t="str">
        <f t="shared" si="46"/>
        <v>VECT</v>
      </c>
      <c r="AO490" s="74" t="str">
        <f t="shared" si="47"/>
        <v>ROS</v>
      </c>
      <c r="AP490" s="82"/>
    </row>
    <row r="491" spans="2:42" x14ac:dyDescent="0.3">
      <c r="B491" s="74" t="s">
        <v>75</v>
      </c>
      <c r="C491" s="74" t="s">
        <v>213</v>
      </c>
      <c r="D491" s="74" t="s">
        <v>214</v>
      </c>
      <c r="E491" s="74" t="s">
        <v>146</v>
      </c>
      <c r="F491" s="74" t="s">
        <v>583</v>
      </c>
      <c r="G491" s="81">
        <v>4207846.8397241822</v>
      </c>
      <c r="H491" s="81">
        <v>0</v>
      </c>
      <c r="I491" s="81">
        <v>0</v>
      </c>
      <c r="J491" s="81">
        <v>0</v>
      </c>
      <c r="K491" s="82">
        <f t="shared" si="42"/>
        <v>4207846.8397241822</v>
      </c>
      <c r="L491" s="81">
        <v>4225390.7539187782</v>
      </c>
      <c r="M491" s="81">
        <v>0</v>
      </c>
      <c r="N491" s="81">
        <v>0</v>
      </c>
      <c r="O491" s="81">
        <v>0</v>
      </c>
      <c r="P491" s="82">
        <f t="shared" si="43"/>
        <v>4225390.7539187782</v>
      </c>
      <c r="Q491" s="81">
        <v>4487574.4400000013</v>
      </c>
      <c r="R491" s="81">
        <v>0</v>
      </c>
      <c r="S491" s="81">
        <v>0</v>
      </c>
      <c r="T491" s="81">
        <v>0</v>
      </c>
      <c r="U491" s="82">
        <f t="shared" si="44"/>
        <v>4487574.4400000013</v>
      </c>
      <c r="V491" s="81">
        <v>4535247.9700000007</v>
      </c>
      <c r="W491" s="81">
        <v>0</v>
      </c>
      <c r="X491" s="81">
        <v>0</v>
      </c>
      <c r="Y491" s="82">
        <v>4535247.9700000007</v>
      </c>
      <c r="Z491" s="81">
        <v>4761894.0200000005</v>
      </c>
      <c r="AA491" s="81">
        <v>0</v>
      </c>
      <c r="AB491" s="81">
        <v>0</v>
      </c>
      <c r="AC491" s="82">
        <v>4761894.0200000005</v>
      </c>
      <c r="AD491" s="81">
        <v>4893207.32</v>
      </c>
      <c r="AE491" s="81">
        <v>0</v>
      </c>
      <c r="AF491" s="81">
        <v>0</v>
      </c>
      <c r="AG491" s="82">
        <v>4893207.32</v>
      </c>
      <c r="AH491" s="81">
        <v>4949842.8899999997</v>
      </c>
      <c r="AI491" s="81">
        <v>0</v>
      </c>
      <c r="AJ491" s="81">
        <v>0</v>
      </c>
      <c r="AK491" s="82">
        <v>4949842.8899999997</v>
      </c>
      <c r="AM491" s="74" t="str">
        <f t="shared" si="45"/>
        <v/>
      </c>
      <c r="AN491" s="74" t="str">
        <f t="shared" si="46"/>
        <v>VECT</v>
      </c>
      <c r="AO491" s="74" t="str">
        <f t="shared" si="47"/>
        <v>ROS</v>
      </c>
      <c r="AP491" s="82"/>
    </row>
    <row r="492" spans="2:42" x14ac:dyDescent="0.3">
      <c r="B492" s="74" t="s">
        <v>75</v>
      </c>
      <c r="C492" s="74" t="s">
        <v>215</v>
      </c>
      <c r="D492" s="74" t="s">
        <v>216</v>
      </c>
      <c r="E492" s="74" t="s">
        <v>142</v>
      </c>
      <c r="F492" s="74" t="s">
        <v>143</v>
      </c>
      <c r="G492" s="81">
        <v>228317.37509015613</v>
      </c>
      <c r="H492" s="81">
        <v>876108.86</v>
      </c>
      <c r="I492" s="81">
        <v>5021131.3600000003</v>
      </c>
      <c r="J492" s="81">
        <v>0</v>
      </c>
      <c r="K492" s="82">
        <f t="shared" si="42"/>
        <v>6125557.5950901564</v>
      </c>
      <c r="L492" s="81">
        <v>337437.40268935164</v>
      </c>
      <c r="M492" s="81">
        <v>903388.81</v>
      </c>
      <c r="N492" s="81">
        <v>5145414.32</v>
      </c>
      <c r="O492" s="81">
        <v>0</v>
      </c>
      <c r="P492" s="82">
        <f t="shared" si="43"/>
        <v>6386240.5326893516</v>
      </c>
      <c r="Q492" s="81">
        <v>528017.36999999988</v>
      </c>
      <c r="R492" s="81">
        <v>1077442.6200000001</v>
      </c>
      <c r="S492" s="81">
        <v>6070404.4800000004</v>
      </c>
      <c r="T492" s="81">
        <v>0</v>
      </c>
      <c r="U492" s="82">
        <f t="shared" si="44"/>
        <v>7675864.4700000007</v>
      </c>
      <c r="V492" s="81">
        <v>664781.19000000018</v>
      </c>
      <c r="W492" s="81">
        <v>1139343.8899999999</v>
      </c>
      <c r="X492" s="81">
        <v>7477388.9100000001</v>
      </c>
      <c r="Y492" s="82">
        <v>9281513.9900000002</v>
      </c>
      <c r="Z492" s="81">
        <v>883359.91999999993</v>
      </c>
      <c r="AA492" s="81">
        <v>1041098.58</v>
      </c>
      <c r="AB492" s="81">
        <v>7752462.7699999996</v>
      </c>
      <c r="AC492" s="82">
        <v>9676921.2699999996</v>
      </c>
      <c r="AD492" s="81">
        <v>1119346.56</v>
      </c>
      <c r="AE492" s="81">
        <v>1112640.81</v>
      </c>
      <c r="AF492" s="81">
        <v>7844265.1500000004</v>
      </c>
      <c r="AG492" s="82">
        <v>10076252.52</v>
      </c>
      <c r="AH492" s="81">
        <v>1392811.48</v>
      </c>
      <c r="AI492" s="81">
        <v>1128132.32</v>
      </c>
      <c r="AJ492" s="81">
        <v>8011149.2199999997</v>
      </c>
      <c r="AK492" s="82">
        <v>10532093.02</v>
      </c>
      <c r="AM492" s="74" t="str">
        <f t="shared" si="45"/>
        <v>OFT</v>
      </c>
      <c r="AN492" s="74" t="str">
        <f t="shared" si="46"/>
        <v>VECT</v>
      </c>
      <c r="AO492" s="74" t="str">
        <f t="shared" si="47"/>
        <v>SVL</v>
      </c>
      <c r="AP492" s="82"/>
    </row>
    <row r="493" spans="2:42" x14ac:dyDescent="0.3">
      <c r="B493" s="74" t="s">
        <v>75</v>
      </c>
      <c r="C493" s="74" t="s">
        <v>215</v>
      </c>
      <c r="D493" s="74" t="s">
        <v>216</v>
      </c>
      <c r="E493" s="74" t="s">
        <v>146</v>
      </c>
      <c r="F493" s="74" t="s">
        <v>583</v>
      </c>
      <c r="G493" s="81">
        <v>2072210.7657779951</v>
      </c>
      <c r="H493" s="81">
        <v>0</v>
      </c>
      <c r="I493" s="81">
        <v>0</v>
      </c>
      <c r="J493" s="81">
        <v>0</v>
      </c>
      <c r="K493" s="82">
        <f t="shared" si="42"/>
        <v>2072210.7657779951</v>
      </c>
      <c r="L493" s="81">
        <v>2083078.3947532868</v>
      </c>
      <c r="M493" s="81">
        <v>0</v>
      </c>
      <c r="N493" s="81">
        <v>0</v>
      </c>
      <c r="O493" s="81">
        <v>0</v>
      </c>
      <c r="P493" s="82">
        <f t="shared" si="43"/>
        <v>2083078.3947532868</v>
      </c>
      <c r="Q493" s="81">
        <v>2337185.0699999998</v>
      </c>
      <c r="R493" s="81">
        <v>0</v>
      </c>
      <c r="S493" s="81">
        <v>0</v>
      </c>
      <c r="T493" s="81">
        <v>0</v>
      </c>
      <c r="U493" s="82">
        <f t="shared" si="44"/>
        <v>2337185.0699999998</v>
      </c>
      <c r="V493" s="81">
        <v>2360396.2700000005</v>
      </c>
      <c r="W493" s="81">
        <v>0</v>
      </c>
      <c r="X493" s="81">
        <v>0</v>
      </c>
      <c r="Y493" s="82">
        <v>2360396.2700000005</v>
      </c>
      <c r="Z493" s="81">
        <v>2477894.9900000002</v>
      </c>
      <c r="AA493" s="81">
        <v>0</v>
      </c>
      <c r="AB493" s="81">
        <v>0</v>
      </c>
      <c r="AC493" s="82">
        <v>2477894.9900000002</v>
      </c>
      <c r="AD493" s="81">
        <v>2545995.94</v>
      </c>
      <c r="AE493" s="81">
        <v>0</v>
      </c>
      <c r="AF493" s="81">
        <v>0</v>
      </c>
      <c r="AG493" s="82">
        <v>2545995.94</v>
      </c>
      <c r="AH493" s="81">
        <v>2575350.4499999997</v>
      </c>
      <c r="AI493" s="81">
        <v>0</v>
      </c>
      <c r="AJ493" s="81">
        <v>0</v>
      </c>
      <c r="AK493" s="82">
        <v>2575350.4499999997</v>
      </c>
      <c r="AM493" s="74" t="str">
        <f t="shared" si="45"/>
        <v/>
      </c>
      <c r="AN493" s="74" t="str">
        <f t="shared" si="46"/>
        <v>VECT</v>
      </c>
      <c r="AO493" s="74" t="str">
        <f t="shared" si="47"/>
        <v>SVL</v>
      </c>
      <c r="AP493" s="82"/>
    </row>
    <row r="494" spans="2:42" x14ac:dyDescent="0.3">
      <c r="B494" s="74" t="s">
        <v>75</v>
      </c>
      <c r="C494" s="74" t="s">
        <v>217</v>
      </c>
      <c r="D494" s="74" t="s">
        <v>218</v>
      </c>
      <c r="E494" s="74" t="s">
        <v>142</v>
      </c>
      <c r="F494" s="74" t="s">
        <v>143</v>
      </c>
      <c r="G494" s="81">
        <v>330414.46369865147</v>
      </c>
      <c r="H494" s="81">
        <v>1214724.8</v>
      </c>
      <c r="I494" s="81">
        <v>6265776.21</v>
      </c>
      <c r="J494" s="81">
        <v>0</v>
      </c>
      <c r="K494" s="82">
        <f t="shared" si="42"/>
        <v>7810915.4736986514</v>
      </c>
      <c r="L494" s="81">
        <v>488329.88877615763</v>
      </c>
      <c r="M494" s="81">
        <v>1256469.33</v>
      </c>
      <c r="N494" s="81">
        <v>6531968.0700000003</v>
      </c>
      <c r="O494" s="81">
        <v>0</v>
      </c>
      <c r="P494" s="82">
        <f t="shared" si="43"/>
        <v>8276767.2887761574</v>
      </c>
      <c r="Q494" s="81">
        <v>725037.64</v>
      </c>
      <c r="R494" s="81">
        <v>1559185.65</v>
      </c>
      <c r="S494" s="81">
        <v>7653899.1299999999</v>
      </c>
      <c r="T494" s="81">
        <v>0</v>
      </c>
      <c r="U494" s="82">
        <f t="shared" si="44"/>
        <v>9938122.4199999999</v>
      </c>
      <c r="V494" s="81">
        <v>913342.02999999991</v>
      </c>
      <c r="W494" s="81">
        <v>1648764.03</v>
      </c>
      <c r="X494" s="81">
        <v>9427902.3100000005</v>
      </c>
      <c r="Y494" s="82">
        <v>11990008.370000001</v>
      </c>
      <c r="Z494" s="81">
        <v>1215079.51</v>
      </c>
      <c r="AA494" s="81">
        <v>1506591.57</v>
      </c>
      <c r="AB494" s="81">
        <v>9774730.5399999991</v>
      </c>
      <c r="AC494" s="82">
        <v>12496401.619999999</v>
      </c>
      <c r="AD494" s="81">
        <v>1539801.6799999997</v>
      </c>
      <c r="AE494" s="81">
        <v>1610121.56</v>
      </c>
      <c r="AF494" s="81">
        <v>9890480.0199999996</v>
      </c>
      <c r="AG494" s="82">
        <v>13040403.26</v>
      </c>
      <c r="AH494" s="81">
        <v>1921354.1199999999</v>
      </c>
      <c r="AI494" s="81">
        <v>1632539.59</v>
      </c>
      <c r="AJ494" s="81">
        <v>10100896.609999999</v>
      </c>
      <c r="AK494" s="82">
        <v>13654790.32</v>
      </c>
      <c r="AM494" s="74" t="str">
        <f t="shared" si="45"/>
        <v>OFT</v>
      </c>
      <c r="AN494" s="74" t="str">
        <f t="shared" si="46"/>
        <v>VECT</v>
      </c>
      <c r="AO494" s="74" t="str">
        <f t="shared" si="47"/>
        <v>TAK</v>
      </c>
      <c r="AP494" s="82"/>
    </row>
    <row r="495" spans="2:42" x14ac:dyDescent="0.3">
      <c r="B495" s="74" t="s">
        <v>75</v>
      </c>
      <c r="C495" s="74" t="s">
        <v>217</v>
      </c>
      <c r="D495" s="74" t="s">
        <v>218</v>
      </c>
      <c r="E495" s="74" t="s">
        <v>146</v>
      </c>
      <c r="F495" s="74" t="s">
        <v>583</v>
      </c>
      <c r="G495" s="81">
        <v>2731389.1097362312</v>
      </c>
      <c r="H495" s="81">
        <v>0</v>
      </c>
      <c r="I495" s="81">
        <v>0</v>
      </c>
      <c r="J495" s="81">
        <v>0</v>
      </c>
      <c r="K495" s="82">
        <f t="shared" si="42"/>
        <v>2731389.1097362312</v>
      </c>
      <c r="L495" s="81">
        <v>2745760.715987734</v>
      </c>
      <c r="M495" s="81">
        <v>0</v>
      </c>
      <c r="N495" s="81">
        <v>0</v>
      </c>
      <c r="O495" s="81">
        <v>0</v>
      </c>
      <c r="P495" s="82">
        <f t="shared" si="43"/>
        <v>2745760.715987734</v>
      </c>
      <c r="Q495" s="81">
        <v>2924638.85</v>
      </c>
      <c r="R495" s="81">
        <v>0</v>
      </c>
      <c r="S495" s="81">
        <v>0</v>
      </c>
      <c r="T495" s="81">
        <v>0</v>
      </c>
      <c r="U495" s="82">
        <f t="shared" si="44"/>
        <v>2924638.85</v>
      </c>
      <c r="V495" s="81">
        <v>2957878.2199999997</v>
      </c>
      <c r="W495" s="81">
        <v>0</v>
      </c>
      <c r="X495" s="81">
        <v>0</v>
      </c>
      <c r="Y495" s="82">
        <v>2957878.2199999997</v>
      </c>
      <c r="Z495" s="81">
        <v>3114494.2899999996</v>
      </c>
      <c r="AA495" s="81">
        <v>0</v>
      </c>
      <c r="AB495" s="81">
        <v>0</v>
      </c>
      <c r="AC495" s="82">
        <v>3114494.2899999996</v>
      </c>
      <c r="AD495" s="81">
        <v>3203764.24</v>
      </c>
      <c r="AE495" s="81">
        <v>0</v>
      </c>
      <c r="AF495" s="81">
        <v>0</v>
      </c>
      <c r="AG495" s="82">
        <v>3203764.24</v>
      </c>
      <c r="AH495" s="81">
        <v>3241773.14</v>
      </c>
      <c r="AI495" s="81">
        <v>0</v>
      </c>
      <c r="AJ495" s="81">
        <v>0</v>
      </c>
      <c r="AK495" s="82">
        <v>3241773.14</v>
      </c>
      <c r="AM495" s="74" t="str">
        <f t="shared" si="45"/>
        <v/>
      </c>
      <c r="AN495" s="74" t="str">
        <f t="shared" si="46"/>
        <v>VECT</v>
      </c>
      <c r="AO495" s="74" t="str">
        <f t="shared" si="47"/>
        <v>TAK</v>
      </c>
      <c r="AP495" s="82"/>
    </row>
    <row r="496" spans="2:42" x14ac:dyDescent="0.3">
      <c r="B496" s="74" t="s">
        <v>75</v>
      </c>
      <c r="C496" s="74" t="s">
        <v>219</v>
      </c>
      <c r="D496" s="74" t="s">
        <v>220</v>
      </c>
      <c r="E496" s="74" t="s">
        <v>142</v>
      </c>
      <c r="F496" s="74" t="s">
        <v>143</v>
      </c>
      <c r="G496" s="81">
        <v>258198.54416618706</v>
      </c>
      <c r="H496" s="81">
        <v>279115.89</v>
      </c>
      <c r="I496" s="81">
        <v>1978666.17</v>
      </c>
      <c r="J496" s="81">
        <v>0</v>
      </c>
      <c r="K496" s="82">
        <f t="shared" si="42"/>
        <v>2515980.6041661869</v>
      </c>
      <c r="L496" s="81">
        <v>348795.79360352102</v>
      </c>
      <c r="M496" s="81">
        <v>286203.01</v>
      </c>
      <c r="N496" s="81">
        <v>2058165.73</v>
      </c>
      <c r="O496" s="81">
        <v>0</v>
      </c>
      <c r="P496" s="82">
        <f t="shared" si="43"/>
        <v>2693164.5336035211</v>
      </c>
      <c r="Q496" s="81">
        <v>504006.1</v>
      </c>
      <c r="R496" s="81">
        <v>350971.61</v>
      </c>
      <c r="S496" s="81">
        <v>2391058.8199999998</v>
      </c>
      <c r="T496" s="81">
        <v>0</v>
      </c>
      <c r="U496" s="82">
        <f t="shared" si="44"/>
        <v>3246036.53</v>
      </c>
      <c r="V496" s="81">
        <v>618835.87</v>
      </c>
      <c r="W496" s="81">
        <v>371135.64</v>
      </c>
      <c r="X496" s="81">
        <v>2945252.95</v>
      </c>
      <c r="Y496" s="82">
        <v>3935224.46</v>
      </c>
      <c r="Z496" s="81">
        <v>809320.08</v>
      </c>
      <c r="AA496" s="81">
        <v>339132.72</v>
      </c>
      <c r="AB496" s="81">
        <v>3053601.21</v>
      </c>
      <c r="AC496" s="82">
        <v>4202054.01</v>
      </c>
      <c r="AD496" s="81">
        <v>1006082.0700000001</v>
      </c>
      <c r="AE496" s="81">
        <v>362437.25</v>
      </c>
      <c r="AF496" s="81">
        <v>3089761.06</v>
      </c>
      <c r="AG496" s="82">
        <v>4458280.38</v>
      </c>
      <c r="AH496" s="81">
        <v>1220052.0900000001</v>
      </c>
      <c r="AI496" s="81">
        <v>367483.53</v>
      </c>
      <c r="AJ496" s="81">
        <v>3155494.67</v>
      </c>
      <c r="AK496" s="82">
        <v>4743030.29</v>
      </c>
      <c r="AM496" s="74" t="str">
        <f t="shared" si="45"/>
        <v>OFT</v>
      </c>
      <c r="AN496" s="74" t="str">
        <f t="shared" si="46"/>
        <v>VECT</v>
      </c>
      <c r="AO496" s="74" t="str">
        <f t="shared" si="47"/>
        <v>WEL</v>
      </c>
      <c r="AP496" s="82"/>
    </row>
    <row r="497" spans="2:42" x14ac:dyDescent="0.3">
      <c r="B497" s="74" t="s">
        <v>75</v>
      </c>
      <c r="C497" s="74" t="s">
        <v>219</v>
      </c>
      <c r="D497" s="74" t="s">
        <v>220</v>
      </c>
      <c r="E497" s="74" t="s">
        <v>146</v>
      </c>
      <c r="F497" s="74" t="s">
        <v>583</v>
      </c>
      <c r="G497" s="81">
        <v>986740.2453679241</v>
      </c>
      <c r="H497" s="81">
        <v>0</v>
      </c>
      <c r="I497" s="81">
        <v>0</v>
      </c>
      <c r="J497" s="81">
        <v>0</v>
      </c>
      <c r="K497" s="82">
        <f t="shared" si="42"/>
        <v>986740.2453679241</v>
      </c>
      <c r="L497" s="81">
        <v>991488.16416239738</v>
      </c>
      <c r="M497" s="81">
        <v>0</v>
      </c>
      <c r="N497" s="81">
        <v>0</v>
      </c>
      <c r="O497" s="81">
        <v>0</v>
      </c>
      <c r="P497" s="82">
        <f t="shared" si="43"/>
        <v>991488.16416239738</v>
      </c>
      <c r="Q497" s="81">
        <v>1053215.6200000001</v>
      </c>
      <c r="R497" s="81">
        <v>0</v>
      </c>
      <c r="S497" s="81">
        <v>0</v>
      </c>
      <c r="T497" s="81">
        <v>0</v>
      </c>
      <c r="U497" s="82">
        <f t="shared" si="44"/>
        <v>1053215.6200000001</v>
      </c>
      <c r="V497" s="81">
        <v>1064147.26</v>
      </c>
      <c r="W497" s="81">
        <v>0</v>
      </c>
      <c r="X497" s="81">
        <v>0</v>
      </c>
      <c r="Y497" s="82">
        <v>1064147.26</v>
      </c>
      <c r="Z497" s="81">
        <v>1117664.0299999998</v>
      </c>
      <c r="AA497" s="81">
        <v>0</v>
      </c>
      <c r="AB497" s="81">
        <v>0</v>
      </c>
      <c r="AC497" s="82">
        <v>1117664.0299999998</v>
      </c>
      <c r="AD497" s="81">
        <v>1148586.56</v>
      </c>
      <c r="AE497" s="81">
        <v>0</v>
      </c>
      <c r="AF497" s="81">
        <v>0</v>
      </c>
      <c r="AG497" s="82">
        <v>1148586.56</v>
      </c>
      <c r="AH497" s="81">
        <v>1161890.22</v>
      </c>
      <c r="AI497" s="81">
        <v>0</v>
      </c>
      <c r="AJ497" s="81">
        <v>0</v>
      </c>
      <c r="AK497" s="82">
        <v>1161890.22</v>
      </c>
      <c r="AM497" s="74" t="str">
        <f t="shared" si="45"/>
        <v/>
      </c>
      <c r="AN497" s="74" t="str">
        <f t="shared" si="46"/>
        <v>VECT</v>
      </c>
      <c r="AO497" s="74" t="str">
        <f t="shared" si="47"/>
        <v>WEL</v>
      </c>
      <c r="AP497" s="82"/>
    </row>
    <row r="498" spans="2:42" x14ac:dyDescent="0.3">
      <c r="B498" s="74" t="s">
        <v>75</v>
      </c>
      <c r="C498" s="74" t="s">
        <v>221</v>
      </c>
      <c r="D498" s="74" t="s">
        <v>222</v>
      </c>
      <c r="E498" s="74" t="s">
        <v>142</v>
      </c>
      <c r="F498" s="74" t="s">
        <v>143</v>
      </c>
      <c r="G498" s="81">
        <v>735788.09242902533</v>
      </c>
      <c r="H498" s="81">
        <v>1147403.8799999999</v>
      </c>
      <c r="I498" s="81">
        <v>5787066.6600000001</v>
      </c>
      <c r="J498" s="81">
        <v>0</v>
      </c>
      <c r="K498" s="82">
        <f t="shared" si="42"/>
        <v>7670258.6324290251</v>
      </c>
      <c r="L498" s="81">
        <v>993962.96843262191</v>
      </c>
      <c r="M498" s="81">
        <v>1319826.24</v>
      </c>
      <c r="N498" s="81">
        <v>5892853.4500000002</v>
      </c>
      <c r="O498" s="81">
        <v>0</v>
      </c>
      <c r="P498" s="82">
        <f t="shared" si="43"/>
        <v>8206642.6584326215</v>
      </c>
      <c r="Q498" s="81">
        <v>1436265.5699999998</v>
      </c>
      <c r="R498" s="81">
        <v>1672798.33</v>
      </c>
      <c r="S498" s="81">
        <v>6751053.75</v>
      </c>
      <c r="T498" s="81">
        <v>0</v>
      </c>
      <c r="U498" s="82">
        <f t="shared" si="44"/>
        <v>9860117.6500000004</v>
      </c>
      <c r="V498" s="81">
        <v>1763734.03</v>
      </c>
      <c r="W498" s="81">
        <v>1768903.99</v>
      </c>
      <c r="X498" s="81">
        <v>8315797.5</v>
      </c>
      <c r="Y498" s="82">
        <v>11848435.52</v>
      </c>
      <c r="Z498" s="81">
        <v>2307293.9300000002</v>
      </c>
      <c r="AA498" s="81">
        <v>1616371.89</v>
      </c>
      <c r="AB498" s="81">
        <v>8621714.2599999998</v>
      </c>
      <c r="AC498" s="82">
        <v>12545380.08</v>
      </c>
      <c r="AD498" s="81">
        <v>2868334.7800000003</v>
      </c>
      <c r="AE498" s="81">
        <v>1727445.77</v>
      </c>
      <c r="AF498" s="81">
        <v>8723810.0600000005</v>
      </c>
      <c r="AG498" s="82">
        <v>13319590.610000001</v>
      </c>
      <c r="AH498" s="81">
        <v>3480875.5700000003</v>
      </c>
      <c r="AI498" s="81">
        <v>1751497.32</v>
      </c>
      <c r="AJ498" s="81">
        <v>8909406.1500000004</v>
      </c>
      <c r="AK498" s="82">
        <v>14141779.040000001</v>
      </c>
      <c r="AM498" s="74" t="str">
        <f t="shared" si="45"/>
        <v>OFT</v>
      </c>
      <c r="AN498" s="74" t="str">
        <f t="shared" si="46"/>
        <v>VECT</v>
      </c>
      <c r="AO498" s="74" t="str">
        <f t="shared" si="47"/>
        <v>WIR</v>
      </c>
      <c r="AP498" s="82"/>
    </row>
    <row r="499" spans="2:42" x14ac:dyDescent="0.3">
      <c r="B499" s="74" t="s">
        <v>75</v>
      </c>
      <c r="C499" s="74" t="s">
        <v>221</v>
      </c>
      <c r="D499" s="74" t="s">
        <v>222</v>
      </c>
      <c r="E499" s="74" t="s">
        <v>146</v>
      </c>
      <c r="F499" s="74" t="s">
        <v>583</v>
      </c>
      <c r="G499" s="81">
        <v>3700337.3102152436</v>
      </c>
      <c r="H499" s="81">
        <v>0</v>
      </c>
      <c r="I499" s="81">
        <v>0</v>
      </c>
      <c r="J499" s="81">
        <v>0</v>
      </c>
      <c r="K499" s="82">
        <f t="shared" si="42"/>
        <v>3700337.3102152436</v>
      </c>
      <c r="L499" s="81">
        <v>3636981.4024791536</v>
      </c>
      <c r="M499" s="81">
        <v>0</v>
      </c>
      <c r="N499" s="81">
        <v>0</v>
      </c>
      <c r="O499" s="81">
        <v>0</v>
      </c>
      <c r="P499" s="82">
        <f t="shared" si="43"/>
        <v>3636981.4024791536</v>
      </c>
      <c r="Q499" s="81">
        <v>3839983.0600000005</v>
      </c>
      <c r="R499" s="81">
        <v>0</v>
      </c>
      <c r="S499" s="81">
        <v>0</v>
      </c>
      <c r="T499" s="81">
        <v>0</v>
      </c>
      <c r="U499" s="82">
        <f t="shared" si="44"/>
        <v>3839983.0600000005</v>
      </c>
      <c r="V499" s="81">
        <v>3896320.02</v>
      </c>
      <c r="W499" s="81">
        <v>0</v>
      </c>
      <c r="X499" s="81">
        <v>0</v>
      </c>
      <c r="Y499" s="82">
        <v>3896320.02</v>
      </c>
      <c r="Z499" s="81">
        <v>4056504.12</v>
      </c>
      <c r="AA499" s="81">
        <v>0</v>
      </c>
      <c r="AB499" s="81">
        <v>0</v>
      </c>
      <c r="AC499" s="82">
        <v>4056504.12</v>
      </c>
      <c r="AD499" s="81">
        <v>4155814.31</v>
      </c>
      <c r="AE499" s="81">
        <v>0</v>
      </c>
      <c r="AF499" s="81">
        <v>0</v>
      </c>
      <c r="AG499" s="82">
        <v>4155814.31</v>
      </c>
      <c r="AH499" s="81">
        <v>4197227.67</v>
      </c>
      <c r="AI499" s="81">
        <v>0</v>
      </c>
      <c r="AJ499" s="81">
        <v>0</v>
      </c>
      <c r="AK499" s="82">
        <v>4197227.67</v>
      </c>
      <c r="AM499" s="74" t="str">
        <f t="shared" si="45"/>
        <v/>
      </c>
      <c r="AN499" s="74" t="str">
        <f t="shared" si="46"/>
        <v>VECT</v>
      </c>
      <c r="AO499" s="74" t="str">
        <f t="shared" si="47"/>
        <v>WIR</v>
      </c>
      <c r="AP499" s="82"/>
    </row>
    <row r="500" spans="2:42" x14ac:dyDescent="0.3">
      <c r="B500" s="74" t="s">
        <v>75</v>
      </c>
      <c r="C500" s="74" t="s">
        <v>223</v>
      </c>
      <c r="D500" s="74" t="s">
        <v>224</v>
      </c>
      <c r="E500" s="74" t="s">
        <v>142</v>
      </c>
      <c r="F500" s="74" t="s">
        <v>143</v>
      </c>
      <c r="G500" s="81">
        <v>190048.10100784557</v>
      </c>
      <c r="H500" s="81">
        <v>288999.27</v>
      </c>
      <c r="I500" s="81">
        <v>3531812.74</v>
      </c>
      <c r="J500" s="81">
        <v>0</v>
      </c>
      <c r="K500" s="82">
        <f t="shared" si="42"/>
        <v>4010860.111007846</v>
      </c>
      <c r="L500" s="81">
        <v>280878.04451976588</v>
      </c>
      <c r="M500" s="81">
        <v>304334.59999999998</v>
      </c>
      <c r="N500" s="81">
        <v>3628871.15</v>
      </c>
      <c r="O500" s="81">
        <v>0</v>
      </c>
      <c r="P500" s="82">
        <f t="shared" si="43"/>
        <v>4214083.7945197653</v>
      </c>
      <c r="Q500" s="81">
        <v>417027.83</v>
      </c>
      <c r="R500" s="81">
        <v>324979.40999999997</v>
      </c>
      <c r="S500" s="81">
        <v>4145881.98</v>
      </c>
      <c r="T500" s="81">
        <v>0</v>
      </c>
      <c r="U500" s="82">
        <f t="shared" si="44"/>
        <v>4887889.22</v>
      </c>
      <c r="V500" s="81">
        <v>525527.31000000006</v>
      </c>
      <c r="W500" s="81">
        <v>343650.14</v>
      </c>
      <c r="X500" s="81">
        <v>5106805</v>
      </c>
      <c r="Y500" s="82">
        <v>5975982.4500000002</v>
      </c>
      <c r="Z500" s="81">
        <v>699670.14999999967</v>
      </c>
      <c r="AA500" s="81">
        <v>314017.28000000003</v>
      </c>
      <c r="AB500" s="81">
        <v>5294671.1900000004</v>
      </c>
      <c r="AC500" s="82">
        <v>6308358.6200000001</v>
      </c>
      <c r="AD500" s="81">
        <v>886706.58000000007</v>
      </c>
      <c r="AE500" s="81">
        <v>335595.93</v>
      </c>
      <c r="AF500" s="81">
        <v>5357369.13</v>
      </c>
      <c r="AG500" s="82">
        <v>6579671.6399999997</v>
      </c>
      <c r="AH500" s="81">
        <v>1108398.5100000002</v>
      </c>
      <c r="AI500" s="81">
        <v>340268.49</v>
      </c>
      <c r="AJ500" s="81">
        <v>5471345.3300000001</v>
      </c>
      <c r="AK500" s="82">
        <v>6920012.3300000001</v>
      </c>
      <c r="AM500" s="74" t="str">
        <f t="shared" si="45"/>
        <v>OFT</v>
      </c>
      <c r="AN500" s="74" t="str">
        <f t="shared" si="46"/>
        <v>VECT</v>
      </c>
      <c r="AO500" s="74" t="str">
        <f t="shared" si="47"/>
        <v>WRD</v>
      </c>
      <c r="AP500" s="82"/>
    </row>
    <row r="501" spans="2:42" x14ac:dyDescent="0.3">
      <c r="B501" s="74" t="s">
        <v>75</v>
      </c>
      <c r="C501" s="74" t="s">
        <v>223</v>
      </c>
      <c r="D501" s="74" t="s">
        <v>224</v>
      </c>
      <c r="E501" s="74" t="s">
        <v>146</v>
      </c>
      <c r="F501" s="74" t="s">
        <v>583</v>
      </c>
      <c r="G501" s="81">
        <v>1774835.6766949759</v>
      </c>
      <c r="H501" s="81">
        <v>0</v>
      </c>
      <c r="I501" s="81">
        <v>0</v>
      </c>
      <c r="J501" s="81">
        <v>0</v>
      </c>
      <c r="K501" s="82">
        <f t="shared" si="42"/>
        <v>1774835.6766949759</v>
      </c>
      <c r="L501" s="81">
        <v>1785614.5638165211</v>
      </c>
      <c r="M501" s="81">
        <v>0</v>
      </c>
      <c r="N501" s="81">
        <v>0</v>
      </c>
      <c r="O501" s="81">
        <v>0</v>
      </c>
      <c r="P501" s="82">
        <f t="shared" si="43"/>
        <v>1785614.5638165211</v>
      </c>
      <c r="Q501" s="81">
        <v>1895863.28</v>
      </c>
      <c r="R501" s="81">
        <v>0</v>
      </c>
      <c r="S501" s="81">
        <v>0</v>
      </c>
      <c r="T501" s="81">
        <v>0</v>
      </c>
      <c r="U501" s="82">
        <f t="shared" si="44"/>
        <v>1895863.28</v>
      </c>
      <c r="V501" s="81">
        <v>1914520.9900000005</v>
      </c>
      <c r="W501" s="81">
        <v>0</v>
      </c>
      <c r="X501" s="81">
        <v>0</v>
      </c>
      <c r="Y501" s="82">
        <v>1914520.9900000005</v>
      </c>
      <c r="Z501" s="81">
        <v>2010257.2499999998</v>
      </c>
      <c r="AA501" s="81">
        <v>0</v>
      </c>
      <c r="AB501" s="81">
        <v>0</v>
      </c>
      <c r="AC501" s="82">
        <v>2010257.2499999998</v>
      </c>
      <c r="AD501" s="81">
        <v>2065616.8800000004</v>
      </c>
      <c r="AE501" s="81">
        <v>0</v>
      </c>
      <c r="AF501" s="81">
        <v>0</v>
      </c>
      <c r="AG501" s="82">
        <v>2065616.8800000004</v>
      </c>
      <c r="AH501" s="81">
        <v>2089528.63</v>
      </c>
      <c r="AI501" s="81">
        <v>0</v>
      </c>
      <c r="AJ501" s="81">
        <v>0</v>
      </c>
      <c r="AK501" s="82">
        <v>2089528.63</v>
      </c>
      <c r="AM501" s="74" t="str">
        <f t="shared" si="45"/>
        <v/>
      </c>
      <c r="AN501" s="74" t="str">
        <f t="shared" si="46"/>
        <v>VECT</v>
      </c>
      <c r="AO501" s="74" t="str">
        <f t="shared" si="47"/>
        <v>WRD</v>
      </c>
      <c r="AP501" s="82"/>
    </row>
    <row r="502" spans="2:42" x14ac:dyDescent="0.3">
      <c r="B502" s="74" t="s">
        <v>109</v>
      </c>
      <c r="C502" s="74" t="s">
        <v>525</v>
      </c>
      <c r="D502" s="74" t="s">
        <v>575</v>
      </c>
      <c r="E502" s="74" t="s">
        <v>146</v>
      </c>
      <c r="F502" s="74" t="s">
        <v>583</v>
      </c>
      <c r="G502" s="81">
        <v>0</v>
      </c>
      <c r="H502" s="81">
        <v>0</v>
      </c>
      <c r="I502" s="81">
        <v>0</v>
      </c>
      <c r="J502" s="81">
        <v>20278.57</v>
      </c>
      <c r="K502" s="82">
        <f t="shared" si="42"/>
        <v>20278.57</v>
      </c>
      <c r="L502" s="81">
        <v>0</v>
      </c>
      <c r="M502" s="81">
        <v>0</v>
      </c>
      <c r="N502" s="81">
        <v>0</v>
      </c>
      <c r="O502" s="81">
        <v>4394.22</v>
      </c>
      <c r="P502" s="82">
        <f t="shared" si="43"/>
        <v>4394.22</v>
      </c>
      <c r="Q502" s="81">
        <v>0</v>
      </c>
      <c r="R502" s="81">
        <v>0</v>
      </c>
      <c r="S502" s="81">
        <v>0</v>
      </c>
      <c r="T502" s="81">
        <v>3363.6</v>
      </c>
      <c r="U502" s="82">
        <f t="shared" si="44"/>
        <v>3363.6</v>
      </c>
      <c r="V502" s="81">
        <v>0</v>
      </c>
      <c r="W502" s="81">
        <v>0</v>
      </c>
      <c r="X502" s="81">
        <v>0</v>
      </c>
      <c r="Y502" s="82">
        <v>0</v>
      </c>
      <c r="Z502" s="81">
        <v>0</v>
      </c>
      <c r="AA502" s="81">
        <v>0</v>
      </c>
      <c r="AB502" s="81">
        <v>0</v>
      </c>
      <c r="AC502" s="82">
        <v>0</v>
      </c>
      <c r="AD502" s="81">
        <v>0</v>
      </c>
      <c r="AE502" s="81">
        <v>0</v>
      </c>
      <c r="AF502" s="81">
        <v>0</v>
      </c>
      <c r="AG502" s="82">
        <v>0</v>
      </c>
      <c r="AH502" s="81">
        <v>0</v>
      </c>
      <c r="AI502" s="81">
        <v>0</v>
      </c>
      <c r="AJ502" s="81">
        <v>0</v>
      </c>
      <c r="AK502" s="82">
        <v>0</v>
      </c>
      <c r="AM502" s="74" t="str">
        <f t="shared" si="45"/>
        <v/>
      </c>
      <c r="AN502" s="74" t="str">
        <f t="shared" si="46"/>
        <v>WAIP</v>
      </c>
      <c r="AO502" s="74" t="str">
        <f t="shared" si="47"/>
        <v>All locations</v>
      </c>
      <c r="AP502" s="82"/>
    </row>
    <row r="503" spans="2:42" x14ac:dyDescent="0.3">
      <c r="B503" s="74" t="s">
        <v>109</v>
      </c>
      <c r="C503" s="74" t="s">
        <v>191</v>
      </c>
      <c r="D503" s="74" t="s">
        <v>192</v>
      </c>
      <c r="E503" s="74" t="s">
        <v>142</v>
      </c>
      <c r="F503" s="74" t="s">
        <v>143</v>
      </c>
      <c r="G503" s="81">
        <v>270445.44368846645</v>
      </c>
      <c r="H503" s="81">
        <v>596342.93999999994</v>
      </c>
      <c r="I503" s="81">
        <v>2168178.4900000002</v>
      </c>
      <c r="J503" s="81">
        <v>0</v>
      </c>
      <c r="K503" s="82">
        <f t="shared" si="42"/>
        <v>3034966.8736884668</v>
      </c>
      <c r="L503" s="81">
        <v>363323.29565878026</v>
      </c>
      <c r="M503" s="81">
        <v>614053.41</v>
      </c>
      <c r="N503" s="81">
        <v>2238541.81</v>
      </c>
      <c r="O503" s="81">
        <v>0</v>
      </c>
      <c r="P503" s="82">
        <f t="shared" si="43"/>
        <v>3215918.5156587805</v>
      </c>
      <c r="Q503" s="81">
        <v>491684</v>
      </c>
      <c r="R503" s="81">
        <v>760523.06</v>
      </c>
      <c r="S503" s="81">
        <v>2625697.16</v>
      </c>
      <c r="T503" s="81">
        <v>0</v>
      </c>
      <c r="U503" s="82">
        <f t="shared" si="44"/>
        <v>3877904.22</v>
      </c>
      <c r="V503" s="81">
        <v>549187.62</v>
      </c>
      <c r="W503" s="81">
        <v>804216.65</v>
      </c>
      <c r="X503" s="81">
        <v>3234275.22</v>
      </c>
      <c r="Y503" s="82">
        <v>4587679.49</v>
      </c>
      <c r="Z503" s="81">
        <v>675939.98</v>
      </c>
      <c r="AA503" s="81">
        <v>734869.27</v>
      </c>
      <c r="AB503" s="81">
        <v>3353255.87</v>
      </c>
      <c r="AC503" s="82">
        <v>4764065.12</v>
      </c>
      <c r="AD503" s="81">
        <v>797880.26</v>
      </c>
      <c r="AE503" s="81">
        <v>785368.04</v>
      </c>
      <c r="AF503" s="81">
        <v>3392964.14</v>
      </c>
      <c r="AG503" s="82">
        <v>4976212.4400000004</v>
      </c>
      <c r="AH503" s="81">
        <v>960484.34999999986</v>
      </c>
      <c r="AI503" s="81">
        <v>796302.87</v>
      </c>
      <c r="AJ503" s="81">
        <v>3465148.3</v>
      </c>
      <c r="AK503" s="82">
        <v>5221935.5199999996</v>
      </c>
      <c r="AM503" s="74" t="str">
        <f t="shared" si="45"/>
        <v>OFT</v>
      </c>
      <c r="AN503" s="74" t="str">
        <f t="shared" si="46"/>
        <v>WAIP</v>
      </c>
      <c r="AO503" s="74" t="str">
        <f t="shared" si="47"/>
        <v>CBG</v>
      </c>
      <c r="AP503" s="82"/>
    </row>
    <row r="504" spans="2:42" x14ac:dyDescent="0.3">
      <c r="B504" s="74" t="s">
        <v>109</v>
      </c>
      <c r="C504" s="74" t="s">
        <v>191</v>
      </c>
      <c r="D504" s="74" t="s">
        <v>192</v>
      </c>
      <c r="E504" s="74" t="s">
        <v>146</v>
      </c>
      <c r="F504" s="74" t="s">
        <v>583</v>
      </c>
      <c r="G504" s="81">
        <v>580402.55406284786</v>
      </c>
      <c r="H504" s="81">
        <v>0</v>
      </c>
      <c r="I504" s="81">
        <v>0</v>
      </c>
      <c r="J504" s="81">
        <v>0</v>
      </c>
      <c r="K504" s="82">
        <f t="shared" si="42"/>
        <v>580402.55406284786</v>
      </c>
      <c r="L504" s="81">
        <v>569316.31412377558</v>
      </c>
      <c r="M504" s="81">
        <v>0</v>
      </c>
      <c r="N504" s="81">
        <v>0</v>
      </c>
      <c r="O504" s="81">
        <v>0</v>
      </c>
      <c r="P504" s="82">
        <f t="shared" si="43"/>
        <v>569316.31412377558</v>
      </c>
      <c r="Q504" s="81">
        <v>630125.75000000012</v>
      </c>
      <c r="R504" s="81">
        <v>0</v>
      </c>
      <c r="S504" s="81">
        <v>0</v>
      </c>
      <c r="T504" s="81">
        <v>0</v>
      </c>
      <c r="U504" s="82">
        <f t="shared" si="44"/>
        <v>630125.75000000012</v>
      </c>
      <c r="V504" s="81">
        <v>651646.29</v>
      </c>
      <c r="W504" s="81">
        <v>0</v>
      </c>
      <c r="X504" s="81">
        <v>0</v>
      </c>
      <c r="Y504" s="82">
        <v>651646.29</v>
      </c>
      <c r="Z504" s="81">
        <v>706750.01</v>
      </c>
      <c r="AA504" s="81">
        <v>0</v>
      </c>
      <c r="AB504" s="81">
        <v>0</v>
      </c>
      <c r="AC504" s="82">
        <v>706750.01</v>
      </c>
      <c r="AD504" s="81">
        <v>735455.35</v>
      </c>
      <c r="AE504" s="81">
        <v>0</v>
      </c>
      <c r="AF504" s="81">
        <v>0</v>
      </c>
      <c r="AG504" s="82">
        <v>735455.35</v>
      </c>
      <c r="AH504" s="81">
        <v>746218.78</v>
      </c>
      <c r="AI504" s="81">
        <v>0</v>
      </c>
      <c r="AJ504" s="81">
        <v>0</v>
      </c>
      <c r="AK504" s="82">
        <v>746218.78</v>
      </c>
      <c r="AM504" s="74" t="str">
        <f t="shared" si="45"/>
        <v/>
      </c>
      <c r="AN504" s="74" t="str">
        <f t="shared" si="46"/>
        <v>WAIP</v>
      </c>
      <c r="AO504" s="74" t="str">
        <f t="shared" si="47"/>
        <v>CBG</v>
      </c>
      <c r="AP504" s="82"/>
    </row>
    <row r="505" spans="2:42" x14ac:dyDescent="0.3">
      <c r="B505" s="74" t="s">
        <v>109</v>
      </c>
      <c r="C505" s="74" t="s">
        <v>193</v>
      </c>
      <c r="D505" s="74" t="s">
        <v>194</v>
      </c>
      <c r="E505" s="74" t="s">
        <v>142</v>
      </c>
      <c r="F505" s="74" t="s">
        <v>143</v>
      </c>
      <c r="G505" s="81">
        <v>230763.77681306965</v>
      </c>
      <c r="H505" s="81">
        <v>608874.56999999995</v>
      </c>
      <c r="I505" s="81">
        <v>1868646.1</v>
      </c>
      <c r="J505" s="81">
        <v>0</v>
      </c>
      <c r="K505" s="82">
        <f t="shared" si="42"/>
        <v>2708284.4468130697</v>
      </c>
      <c r="L505" s="81">
        <v>310013.93563619792</v>
      </c>
      <c r="M505" s="81">
        <v>624602.56000000006</v>
      </c>
      <c r="N505" s="81">
        <v>1926187.13</v>
      </c>
      <c r="O505" s="81">
        <v>0</v>
      </c>
      <c r="P505" s="82">
        <f t="shared" si="43"/>
        <v>2860803.6256361976</v>
      </c>
      <c r="Q505" s="81">
        <v>419540.67</v>
      </c>
      <c r="R505" s="81">
        <v>772326.27</v>
      </c>
      <c r="S505" s="81">
        <v>2243147.59</v>
      </c>
      <c r="T505" s="81">
        <v>0</v>
      </c>
      <c r="U505" s="82">
        <f t="shared" si="44"/>
        <v>3435014.53</v>
      </c>
      <c r="V505" s="81">
        <v>468615.15</v>
      </c>
      <c r="W505" s="81">
        <v>816697.98</v>
      </c>
      <c r="X505" s="81">
        <v>2763059.19</v>
      </c>
      <c r="Y505" s="82">
        <v>4048372.32</v>
      </c>
      <c r="Z505" s="81">
        <v>576794.93000000017</v>
      </c>
      <c r="AA505" s="81">
        <v>746274.34</v>
      </c>
      <c r="AB505" s="81">
        <v>2864705.02</v>
      </c>
      <c r="AC505" s="82">
        <v>4187774.29</v>
      </c>
      <c r="AD505" s="81">
        <v>680854.62999999989</v>
      </c>
      <c r="AE505" s="81">
        <v>797556.84</v>
      </c>
      <c r="AF505" s="81">
        <v>2898628.01</v>
      </c>
      <c r="AG505" s="82">
        <v>4377039.4799999995</v>
      </c>
      <c r="AH505" s="81">
        <v>819696.58</v>
      </c>
      <c r="AI505" s="81">
        <v>808661.37</v>
      </c>
      <c r="AJ505" s="81">
        <v>2960295.34</v>
      </c>
      <c r="AK505" s="82">
        <v>4588653.29</v>
      </c>
      <c r="AM505" s="74" t="str">
        <f t="shared" si="45"/>
        <v>OFT</v>
      </c>
      <c r="AN505" s="74" t="str">
        <f t="shared" si="46"/>
        <v>WAIP</v>
      </c>
      <c r="AO505" s="74" t="str">
        <f t="shared" si="47"/>
        <v>TMU</v>
      </c>
      <c r="AP505" s="82"/>
    </row>
    <row r="506" spans="2:42" x14ac:dyDescent="0.3">
      <c r="B506" s="74" t="s">
        <v>109</v>
      </c>
      <c r="C506" s="74" t="s">
        <v>193</v>
      </c>
      <c r="D506" s="74" t="s">
        <v>194</v>
      </c>
      <c r="E506" s="74" t="s">
        <v>146</v>
      </c>
      <c r="F506" s="74" t="s">
        <v>583</v>
      </c>
      <c r="G506" s="81">
        <v>513072.61470310716</v>
      </c>
      <c r="H506" s="81">
        <v>0</v>
      </c>
      <c r="I506" s="81">
        <v>0</v>
      </c>
      <c r="J506" s="81">
        <v>0</v>
      </c>
      <c r="K506" s="82">
        <f t="shared" si="42"/>
        <v>513072.61470310716</v>
      </c>
      <c r="L506" s="81">
        <v>501648.73131764948</v>
      </c>
      <c r="M506" s="81">
        <v>0</v>
      </c>
      <c r="N506" s="81">
        <v>0</v>
      </c>
      <c r="O506" s="81">
        <v>0</v>
      </c>
      <c r="P506" s="82">
        <f t="shared" si="43"/>
        <v>501648.73131764948</v>
      </c>
      <c r="Q506" s="81">
        <v>554311.23</v>
      </c>
      <c r="R506" s="81">
        <v>0</v>
      </c>
      <c r="S506" s="81">
        <v>0</v>
      </c>
      <c r="T506" s="81">
        <v>0</v>
      </c>
      <c r="U506" s="82">
        <f t="shared" si="44"/>
        <v>554311.23</v>
      </c>
      <c r="V506" s="81">
        <v>573388.34999999986</v>
      </c>
      <c r="W506" s="81">
        <v>0</v>
      </c>
      <c r="X506" s="81">
        <v>0</v>
      </c>
      <c r="Y506" s="82">
        <v>573388.34999999986</v>
      </c>
      <c r="Z506" s="81">
        <v>620739.79</v>
      </c>
      <c r="AA506" s="81">
        <v>0</v>
      </c>
      <c r="AB506" s="81">
        <v>0</v>
      </c>
      <c r="AC506" s="82">
        <v>620739.79</v>
      </c>
      <c r="AD506" s="81">
        <v>645522.81999999995</v>
      </c>
      <c r="AE506" s="81">
        <v>0</v>
      </c>
      <c r="AF506" s="81">
        <v>0</v>
      </c>
      <c r="AG506" s="82">
        <v>645522.81999999995</v>
      </c>
      <c r="AH506" s="81">
        <v>654758.03999999992</v>
      </c>
      <c r="AI506" s="81">
        <v>0</v>
      </c>
      <c r="AJ506" s="81">
        <v>0</v>
      </c>
      <c r="AK506" s="82">
        <v>654758.03999999992</v>
      </c>
      <c r="AM506" s="74" t="str">
        <f t="shared" si="45"/>
        <v/>
      </c>
      <c r="AN506" s="74" t="str">
        <f t="shared" si="46"/>
        <v>WAIP</v>
      </c>
      <c r="AO506" s="74" t="str">
        <f t="shared" si="47"/>
        <v>TMU</v>
      </c>
      <c r="AP506" s="82"/>
    </row>
    <row r="507" spans="2:42" x14ac:dyDescent="0.3">
      <c r="B507" s="74" t="s">
        <v>115</v>
      </c>
      <c r="C507" s="74" t="s">
        <v>525</v>
      </c>
      <c r="D507" s="74" t="s">
        <v>576</v>
      </c>
      <c r="E507" s="74" t="s">
        <v>146</v>
      </c>
      <c r="F507" s="74" t="s">
        <v>583</v>
      </c>
      <c r="G507" s="81">
        <v>0</v>
      </c>
      <c r="H507" s="81">
        <v>0</v>
      </c>
      <c r="I507" s="81">
        <v>0</v>
      </c>
      <c r="J507" s="81">
        <v>16160.53</v>
      </c>
      <c r="K507" s="82">
        <f t="shared" si="42"/>
        <v>16160.53</v>
      </c>
      <c r="L507" s="81">
        <v>0</v>
      </c>
      <c r="M507" s="81">
        <v>0</v>
      </c>
      <c r="N507" s="81">
        <v>0</v>
      </c>
      <c r="O507" s="81">
        <v>3453.57</v>
      </c>
      <c r="P507" s="82">
        <f t="shared" si="43"/>
        <v>3453.57</v>
      </c>
      <c r="Q507" s="81">
        <v>0</v>
      </c>
      <c r="R507" s="81">
        <v>0</v>
      </c>
      <c r="S507" s="81">
        <v>0</v>
      </c>
      <c r="T507" s="81">
        <v>2780.16</v>
      </c>
      <c r="U507" s="82">
        <f t="shared" si="44"/>
        <v>2780.16</v>
      </c>
      <c r="V507" s="81">
        <v>0</v>
      </c>
      <c r="W507" s="81">
        <v>0</v>
      </c>
      <c r="X507" s="81">
        <v>0</v>
      </c>
      <c r="Y507" s="82">
        <v>0</v>
      </c>
      <c r="Z507" s="81">
        <v>0</v>
      </c>
      <c r="AA507" s="81">
        <v>0</v>
      </c>
      <c r="AB507" s="81">
        <v>0</v>
      </c>
      <c r="AC507" s="82">
        <v>0</v>
      </c>
      <c r="AD507" s="81">
        <v>0</v>
      </c>
      <c r="AE507" s="81">
        <v>0</v>
      </c>
      <c r="AF507" s="81">
        <v>0</v>
      </c>
      <c r="AG507" s="82">
        <v>0</v>
      </c>
      <c r="AH507" s="81">
        <v>0</v>
      </c>
      <c r="AI507" s="81">
        <v>0</v>
      </c>
      <c r="AJ507" s="81">
        <v>0</v>
      </c>
      <c r="AK507" s="82">
        <v>0</v>
      </c>
      <c r="AM507" s="74" t="str">
        <f t="shared" si="45"/>
        <v/>
      </c>
      <c r="AN507" s="74" t="str">
        <f t="shared" si="46"/>
        <v>WATA</v>
      </c>
      <c r="AO507" s="74" t="str">
        <f t="shared" si="47"/>
        <v>All locations</v>
      </c>
      <c r="AP507" s="82"/>
    </row>
    <row r="508" spans="2:42" x14ac:dyDescent="0.3">
      <c r="B508" s="74" t="s">
        <v>115</v>
      </c>
      <c r="C508" s="74" t="s">
        <v>377</v>
      </c>
      <c r="D508" s="74" t="s">
        <v>378</v>
      </c>
      <c r="E508" s="74" t="s">
        <v>142</v>
      </c>
      <c r="F508" s="74" t="s">
        <v>143</v>
      </c>
      <c r="G508" s="81">
        <v>10138.238481316126</v>
      </c>
      <c r="H508" s="81">
        <v>14293.72</v>
      </c>
      <c r="I508" s="81">
        <v>277312.51</v>
      </c>
      <c r="J508" s="81">
        <v>0</v>
      </c>
      <c r="K508" s="82">
        <f t="shared" si="42"/>
        <v>301744.46848131611</v>
      </c>
      <c r="L508" s="81">
        <v>13494.225072806857</v>
      </c>
      <c r="M508" s="81">
        <v>13789.49</v>
      </c>
      <c r="N508" s="81">
        <v>265165.24</v>
      </c>
      <c r="O508" s="81">
        <v>0</v>
      </c>
      <c r="P508" s="82">
        <f t="shared" si="43"/>
        <v>292448.95507280686</v>
      </c>
      <c r="Q508" s="81">
        <v>18966.009999999998</v>
      </c>
      <c r="R508" s="81">
        <v>16975.8</v>
      </c>
      <c r="S508" s="81">
        <v>407713.88</v>
      </c>
      <c r="T508" s="81">
        <v>0</v>
      </c>
      <c r="U508" s="82">
        <f t="shared" si="44"/>
        <v>443655.69</v>
      </c>
      <c r="V508" s="81">
        <v>34540.310000000005</v>
      </c>
      <c r="W508" s="81">
        <v>17951.09</v>
      </c>
      <c r="X508" s="81">
        <v>502212.87</v>
      </c>
      <c r="Y508" s="82">
        <v>554704.27</v>
      </c>
      <c r="Z508" s="81">
        <v>68199.3</v>
      </c>
      <c r="AA508" s="81">
        <v>16403.18</v>
      </c>
      <c r="AB508" s="81">
        <v>520687.98</v>
      </c>
      <c r="AC508" s="82">
        <v>605290.46</v>
      </c>
      <c r="AD508" s="81">
        <v>98493.6</v>
      </c>
      <c r="AE508" s="81">
        <v>17530.37</v>
      </c>
      <c r="AF508" s="81">
        <v>526853.81999999995</v>
      </c>
      <c r="AG508" s="82">
        <v>642877.78999999992</v>
      </c>
      <c r="AH508" s="81">
        <v>129702.07</v>
      </c>
      <c r="AI508" s="81">
        <v>17774.45</v>
      </c>
      <c r="AJ508" s="81">
        <v>538062.44999999995</v>
      </c>
      <c r="AK508" s="82">
        <v>685538.97</v>
      </c>
      <c r="AM508" s="74" t="str">
        <f t="shared" si="45"/>
        <v>OFT</v>
      </c>
      <c r="AN508" s="74" t="str">
        <f t="shared" si="46"/>
        <v>WATA</v>
      </c>
      <c r="AO508" s="74" t="str">
        <f t="shared" si="47"/>
        <v>BPT</v>
      </c>
      <c r="AP508" s="82"/>
    </row>
    <row r="509" spans="2:42" x14ac:dyDescent="0.3">
      <c r="B509" s="74" t="s">
        <v>115</v>
      </c>
      <c r="C509" s="74" t="s">
        <v>377</v>
      </c>
      <c r="D509" s="74" t="s">
        <v>378</v>
      </c>
      <c r="E509" s="74" t="s">
        <v>146</v>
      </c>
      <c r="F509" s="74" t="s">
        <v>583</v>
      </c>
      <c r="G509" s="81">
        <v>80866.888172320323</v>
      </c>
      <c r="H509" s="81">
        <v>0</v>
      </c>
      <c r="I509" s="81">
        <v>0</v>
      </c>
      <c r="J509" s="81">
        <v>0</v>
      </c>
      <c r="K509" s="82">
        <f t="shared" si="42"/>
        <v>80866.888172320323</v>
      </c>
      <c r="L509" s="81">
        <v>78503.051374057497</v>
      </c>
      <c r="M509" s="81">
        <v>0</v>
      </c>
      <c r="N509" s="81">
        <v>0</v>
      </c>
      <c r="O509" s="81">
        <v>0</v>
      </c>
      <c r="P509" s="82">
        <f t="shared" si="43"/>
        <v>78503.051374057497</v>
      </c>
      <c r="Q509" s="81">
        <v>81504.740000000005</v>
      </c>
      <c r="R509" s="81">
        <v>0</v>
      </c>
      <c r="S509" s="81">
        <v>0</v>
      </c>
      <c r="T509" s="81">
        <v>0</v>
      </c>
      <c r="U509" s="82">
        <f t="shared" si="44"/>
        <v>81504.740000000005</v>
      </c>
      <c r="V509" s="81">
        <v>83010.01999999999</v>
      </c>
      <c r="W509" s="81">
        <v>0</v>
      </c>
      <c r="X509" s="81">
        <v>0</v>
      </c>
      <c r="Y509" s="82">
        <v>83010.01999999999</v>
      </c>
      <c r="Z509" s="81">
        <v>84465.160000000018</v>
      </c>
      <c r="AA509" s="81">
        <v>0</v>
      </c>
      <c r="AB509" s="81">
        <v>0</v>
      </c>
      <c r="AC509" s="82">
        <v>84465.160000000018</v>
      </c>
      <c r="AD509" s="81">
        <v>85947.220000000016</v>
      </c>
      <c r="AE509" s="81">
        <v>0</v>
      </c>
      <c r="AF509" s="81">
        <v>0</v>
      </c>
      <c r="AG509" s="82">
        <v>85947.220000000016</v>
      </c>
      <c r="AH509" s="81">
        <v>86902.79</v>
      </c>
      <c r="AI509" s="81">
        <v>0</v>
      </c>
      <c r="AJ509" s="81">
        <v>0</v>
      </c>
      <c r="AK509" s="82">
        <v>86902.79</v>
      </c>
      <c r="AM509" s="74" t="str">
        <f t="shared" si="45"/>
        <v/>
      </c>
      <c r="AN509" s="74" t="str">
        <f t="shared" si="46"/>
        <v>WATA</v>
      </c>
      <c r="AO509" s="74" t="str">
        <f t="shared" si="47"/>
        <v>BPT</v>
      </c>
      <c r="AP509" s="82"/>
    </row>
    <row r="510" spans="2:42" x14ac:dyDescent="0.3">
      <c r="B510" s="74" t="s">
        <v>115</v>
      </c>
      <c r="C510" s="74" t="s">
        <v>379</v>
      </c>
      <c r="D510" s="74" t="s">
        <v>380</v>
      </c>
      <c r="E510" s="74" t="s">
        <v>142</v>
      </c>
      <c r="F510" s="74" t="s">
        <v>143</v>
      </c>
      <c r="G510" s="81">
        <v>81462.570062814193</v>
      </c>
      <c r="H510" s="81">
        <v>547065.17000000004</v>
      </c>
      <c r="I510" s="81">
        <v>2597675.5299999998</v>
      </c>
      <c r="J510" s="81">
        <v>0</v>
      </c>
      <c r="K510" s="82">
        <f t="shared" si="42"/>
        <v>3226203.270062814</v>
      </c>
      <c r="L510" s="81">
        <v>108428.53335291252</v>
      </c>
      <c r="M510" s="81">
        <v>561803.25</v>
      </c>
      <c r="N510" s="81">
        <v>2593873.19</v>
      </c>
      <c r="O510" s="81">
        <v>0</v>
      </c>
      <c r="P510" s="82">
        <f t="shared" si="43"/>
        <v>3264104.9733529123</v>
      </c>
      <c r="Q510" s="81">
        <v>152395.49</v>
      </c>
      <c r="R510" s="81">
        <v>689046.71</v>
      </c>
      <c r="S510" s="81">
        <v>3092685.51</v>
      </c>
      <c r="T510" s="81">
        <v>0</v>
      </c>
      <c r="U510" s="82">
        <f t="shared" si="44"/>
        <v>3934127.71</v>
      </c>
      <c r="V510" s="81">
        <v>277537.61</v>
      </c>
      <c r="W510" s="81">
        <v>728633.84</v>
      </c>
      <c r="X510" s="81">
        <v>3809501.06</v>
      </c>
      <c r="Y510" s="82">
        <v>4815672.51</v>
      </c>
      <c r="Z510" s="81">
        <v>547993.80000000005</v>
      </c>
      <c r="AA510" s="81">
        <v>665803.94999999995</v>
      </c>
      <c r="AB510" s="81">
        <v>3949642.79</v>
      </c>
      <c r="AC510" s="82">
        <v>5163440.54</v>
      </c>
      <c r="AD510" s="81">
        <v>791413.6</v>
      </c>
      <c r="AE510" s="81">
        <v>711556.68</v>
      </c>
      <c r="AF510" s="81">
        <v>3996413.3</v>
      </c>
      <c r="AG510" s="82">
        <v>5499383.5800000001</v>
      </c>
      <c r="AH510" s="81">
        <v>1042179.58</v>
      </c>
      <c r="AI510" s="81">
        <v>721463.82</v>
      </c>
      <c r="AJ510" s="81">
        <v>4081435.63</v>
      </c>
      <c r="AK510" s="82">
        <v>5845079.0299999993</v>
      </c>
      <c r="AM510" s="74" t="str">
        <f t="shared" si="45"/>
        <v>OFT</v>
      </c>
      <c r="AN510" s="74" t="str">
        <f t="shared" si="46"/>
        <v>WATA</v>
      </c>
      <c r="AO510" s="74" t="str">
        <f t="shared" si="47"/>
        <v>OAM</v>
      </c>
      <c r="AP510" s="82"/>
    </row>
    <row r="511" spans="2:42" x14ac:dyDescent="0.3">
      <c r="B511" s="74" t="s">
        <v>115</v>
      </c>
      <c r="C511" s="74" t="s">
        <v>379</v>
      </c>
      <c r="D511" s="74" t="s">
        <v>380</v>
      </c>
      <c r="E511" s="74" t="s">
        <v>146</v>
      </c>
      <c r="F511" s="74" t="s">
        <v>583</v>
      </c>
      <c r="G511" s="81">
        <v>494143.27412798681</v>
      </c>
      <c r="H511" s="81">
        <v>0</v>
      </c>
      <c r="I511" s="81">
        <v>0</v>
      </c>
      <c r="J511" s="81">
        <v>0</v>
      </c>
      <c r="K511" s="82">
        <f t="shared" si="42"/>
        <v>494143.27412798681</v>
      </c>
      <c r="L511" s="81">
        <v>476658.30191391596</v>
      </c>
      <c r="M511" s="81">
        <v>0</v>
      </c>
      <c r="N511" s="81">
        <v>0</v>
      </c>
      <c r="O511" s="81">
        <v>0</v>
      </c>
      <c r="P511" s="82">
        <f t="shared" si="43"/>
        <v>476658.30191391596</v>
      </c>
      <c r="Q511" s="81">
        <v>496003.66000000003</v>
      </c>
      <c r="R511" s="81">
        <v>0</v>
      </c>
      <c r="S511" s="81">
        <v>0</v>
      </c>
      <c r="T511" s="81">
        <v>0</v>
      </c>
      <c r="U511" s="82">
        <f t="shared" si="44"/>
        <v>496003.66000000003</v>
      </c>
      <c r="V511" s="81">
        <v>507784.80999999994</v>
      </c>
      <c r="W511" s="81">
        <v>0</v>
      </c>
      <c r="X511" s="81">
        <v>0</v>
      </c>
      <c r="Y511" s="82">
        <v>507784.80999999994</v>
      </c>
      <c r="Z511" s="81">
        <v>516524.44</v>
      </c>
      <c r="AA511" s="81">
        <v>0</v>
      </c>
      <c r="AB511" s="81">
        <v>0</v>
      </c>
      <c r="AC511" s="82">
        <v>516524.44</v>
      </c>
      <c r="AD511" s="81">
        <v>525856.13</v>
      </c>
      <c r="AE511" s="81">
        <v>0</v>
      </c>
      <c r="AF511" s="81">
        <v>0</v>
      </c>
      <c r="AG511" s="82">
        <v>525856.13</v>
      </c>
      <c r="AH511" s="81">
        <v>532092.59</v>
      </c>
      <c r="AI511" s="81">
        <v>0</v>
      </c>
      <c r="AJ511" s="81">
        <v>0</v>
      </c>
      <c r="AK511" s="82">
        <v>532092.59</v>
      </c>
      <c r="AM511" s="74" t="str">
        <f t="shared" si="45"/>
        <v/>
      </c>
      <c r="AN511" s="74" t="str">
        <f t="shared" si="46"/>
        <v>WATA</v>
      </c>
      <c r="AO511" s="74" t="str">
        <f t="shared" si="47"/>
        <v>OAM</v>
      </c>
      <c r="AP511" s="82"/>
    </row>
    <row r="512" spans="2:42" x14ac:dyDescent="0.3">
      <c r="B512" s="74" t="s">
        <v>115</v>
      </c>
      <c r="C512" s="74" t="s">
        <v>381</v>
      </c>
      <c r="D512" s="74" t="s">
        <v>382</v>
      </c>
      <c r="E512" s="74" t="s">
        <v>142</v>
      </c>
      <c r="F512" s="74" t="s">
        <v>143</v>
      </c>
      <c r="G512" s="81">
        <v>2045.6986295269833</v>
      </c>
      <c r="H512" s="81">
        <v>203243.55</v>
      </c>
      <c r="I512" s="81">
        <v>155690.19</v>
      </c>
      <c r="J512" s="81">
        <v>0</v>
      </c>
      <c r="K512" s="82">
        <f t="shared" si="42"/>
        <v>360979.43862952699</v>
      </c>
      <c r="L512" s="81">
        <v>2866.5925555931626</v>
      </c>
      <c r="M512" s="81">
        <v>196606.39</v>
      </c>
      <c r="N512" s="81">
        <v>152014.31</v>
      </c>
      <c r="O512" s="81">
        <v>0</v>
      </c>
      <c r="P512" s="82">
        <f t="shared" si="43"/>
        <v>351487.29255559319</v>
      </c>
      <c r="Q512" s="81">
        <v>3653.9900000000007</v>
      </c>
      <c r="R512" s="81">
        <v>291596.38</v>
      </c>
      <c r="S512" s="81">
        <v>177424.92</v>
      </c>
      <c r="T512" s="81">
        <v>0</v>
      </c>
      <c r="U512" s="82">
        <f t="shared" si="44"/>
        <v>472675.29000000004</v>
      </c>
      <c r="V512" s="81">
        <v>4777.6000000000013</v>
      </c>
      <c r="W512" s="81">
        <v>308349.18</v>
      </c>
      <c r="X512" s="81">
        <v>218548.06</v>
      </c>
      <c r="Y512" s="82">
        <v>531674.84</v>
      </c>
      <c r="Z512" s="81">
        <v>7221.43</v>
      </c>
      <c r="AA512" s="81">
        <v>281760.32</v>
      </c>
      <c r="AB512" s="81">
        <v>226587.88</v>
      </c>
      <c r="AC512" s="82">
        <v>515569.63</v>
      </c>
      <c r="AD512" s="81">
        <v>9587.5499999999993</v>
      </c>
      <c r="AE512" s="81">
        <v>301122.33</v>
      </c>
      <c r="AF512" s="81">
        <v>229271.07</v>
      </c>
      <c r="AG512" s="82">
        <v>539980.94999999995</v>
      </c>
      <c r="AH512" s="81">
        <v>12130.150000000001</v>
      </c>
      <c r="AI512" s="81">
        <v>305314.90999999997</v>
      </c>
      <c r="AJ512" s="81">
        <v>234148.73</v>
      </c>
      <c r="AK512" s="82">
        <v>551593.79</v>
      </c>
      <c r="AM512" s="74" t="str">
        <f t="shared" si="45"/>
        <v>OFT</v>
      </c>
      <c r="AN512" s="74" t="str">
        <f t="shared" si="46"/>
        <v>WATA</v>
      </c>
      <c r="AO512" s="74" t="str">
        <f t="shared" si="47"/>
        <v>TWZ</v>
      </c>
      <c r="AP512" s="82"/>
    </row>
    <row r="513" spans="2:42" x14ac:dyDescent="0.3">
      <c r="B513" s="74" t="s">
        <v>115</v>
      </c>
      <c r="C513" s="74" t="s">
        <v>381</v>
      </c>
      <c r="D513" s="74" t="s">
        <v>382</v>
      </c>
      <c r="E513" s="74" t="s">
        <v>146</v>
      </c>
      <c r="F513" s="74" t="s">
        <v>583</v>
      </c>
      <c r="G513" s="81">
        <v>31286.715629262544</v>
      </c>
      <c r="H513" s="81">
        <v>0</v>
      </c>
      <c r="I513" s="81">
        <v>0</v>
      </c>
      <c r="J513" s="81">
        <v>0</v>
      </c>
      <c r="K513" s="82">
        <f t="shared" si="42"/>
        <v>31286.715629262544</v>
      </c>
      <c r="L513" s="81">
        <v>29750.775911827652</v>
      </c>
      <c r="M513" s="81">
        <v>0</v>
      </c>
      <c r="N513" s="81">
        <v>0</v>
      </c>
      <c r="O513" s="81">
        <v>0</v>
      </c>
      <c r="P513" s="82">
        <f t="shared" si="43"/>
        <v>29750.775911827652</v>
      </c>
      <c r="Q513" s="81">
        <v>30916.069999999996</v>
      </c>
      <c r="R513" s="81">
        <v>0</v>
      </c>
      <c r="S513" s="81">
        <v>0</v>
      </c>
      <c r="T513" s="81">
        <v>0</v>
      </c>
      <c r="U513" s="82">
        <f t="shared" si="44"/>
        <v>30916.069999999996</v>
      </c>
      <c r="V513" s="81">
        <v>31747.739999999998</v>
      </c>
      <c r="W513" s="81">
        <v>0</v>
      </c>
      <c r="X513" s="81">
        <v>0</v>
      </c>
      <c r="Y513" s="82">
        <v>31747.739999999998</v>
      </c>
      <c r="Z513" s="81">
        <v>32216.53</v>
      </c>
      <c r="AA513" s="81">
        <v>0</v>
      </c>
      <c r="AB513" s="81">
        <v>0</v>
      </c>
      <c r="AC513" s="82">
        <v>32216.53</v>
      </c>
      <c r="AD513" s="81">
        <v>32759.789999999997</v>
      </c>
      <c r="AE513" s="81">
        <v>0</v>
      </c>
      <c r="AF513" s="81">
        <v>0</v>
      </c>
      <c r="AG513" s="82">
        <v>32759.789999999997</v>
      </c>
      <c r="AH513" s="81">
        <v>33090.979999999996</v>
      </c>
      <c r="AI513" s="81">
        <v>0</v>
      </c>
      <c r="AJ513" s="81">
        <v>0</v>
      </c>
      <c r="AK513" s="82">
        <v>33090.979999999996</v>
      </c>
      <c r="AM513" s="74" t="str">
        <f t="shared" si="45"/>
        <v/>
      </c>
      <c r="AN513" s="74" t="str">
        <f t="shared" si="46"/>
        <v>WATA</v>
      </c>
      <c r="AO513" s="74" t="str">
        <f t="shared" si="47"/>
        <v>TWZ</v>
      </c>
      <c r="AP513" s="82"/>
    </row>
    <row r="514" spans="2:42" x14ac:dyDescent="0.3">
      <c r="B514" s="74" t="s">
        <v>115</v>
      </c>
      <c r="C514" s="74" t="s">
        <v>383</v>
      </c>
      <c r="D514" s="74" t="s">
        <v>384</v>
      </c>
      <c r="E514" s="74" t="s">
        <v>142</v>
      </c>
      <c r="F514" s="74" t="s">
        <v>143</v>
      </c>
      <c r="G514" s="81">
        <v>6127.5437186496365</v>
      </c>
      <c r="H514" s="81">
        <v>162050.43</v>
      </c>
      <c r="I514" s="81">
        <v>376109.35</v>
      </c>
      <c r="J514" s="81">
        <v>0</v>
      </c>
      <c r="K514" s="82">
        <f t="shared" si="42"/>
        <v>544287.32371864957</v>
      </c>
      <c r="L514" s="81">
        <v>8586.3951500564144</v>
      </c>
      <c r="M514" s="81">
        <v>187002.09</v>
      </c>
      <c r="N514" s="81">
        <v>428185.11</v>
      </c>
      <c r="O514" s="81">
        <v>0</v>
      </c>
      <c r="P514" s="82">
        <f t="shared" si="43"/>
        <v>623773.59515005641</v>
      </c>
      <c r="Q514" s="81">
        <v>10944.900000000003</v>
      </c>
      <c r="R514" s="81">
        <v>208369.41</v>
      </c>
      <c r="S514" s="81">
        <v>555561.49</v>
      </c>
      <c r="T514" s="81">
        <v>0</v>
      </c>
      <c r="U514" s="82">
        <f t="shared" si="44"/>
        <v>774875.8</v>
      </c>
      <c r="V514" s="81">
        <v>14310.57</v>
      </c>
      <c r="W514" s="81">
        <v>220340.66</v>
      </c>
      <c r="X514" s="81">
        <v>684328.26</v>
      </c>
      <c r="Y514" s="82">
        <v>918979.49</v>
      </c>
      <c r="Z514" s="81">
        <v>21630.639999999996</v>
      </c>
      <c r="AA514" s="81">
        <v>201340.74</v>
      </c>
      <c r="AB514" s="81">
        <v>709502.93</v>
      </c>
      <c r="AC514" s="82">
        <v>932474.31</v>
      </c>
      <c r="AD514" s="81">
        <v>28717.93</v>
      </c>
      <c r="AE514" s="81">
        <v>215176.48</v>
      </c>
      <c r="AF514" s="81">
        <v>717904.66</v>
      </c>
      <c r="AG514" s="82">
        <v>961799.07000000007</v>
      </c>
      <c r="AH514" s="81">
        <v>36333.840000000011</v>
      </c>
      <c r="AI514" s="81">
        <v>218172.42</v>
      </c>
      <c r="AJ514" s="81">
        <v>733177.83</v>
      </c>
      <c r="AK514" s="82">
        <v>987684.09</v>
      </c>
      <c r="AM514" s="74" t="str">
        <f t="shared" si="45"/>
        <v>OFT</v>
      </c>
      <c r="AN514" s="74" t="str">
        <f t="shared" si="46"/>
        <v>WATA</v>
      </c>
      <c r="AO514" s="74" t="str">
        <f t="shared" si="47"/>
        <v>WTK</v>
      </c>
      <c r="AP514" s="82"/>
    </row>
    <row r="515" spans="2:42" x14ac:dyDescent="0.3">
      <c r="B515" s="74" t="s">
        <v>115</v>
      </c>
      <c r="C515" s="74" t="s">
        <v>383</v>
      </c>
      <c r="D515" s="74" t="s">
        <v>384</v>
      </c>
      <c r="E515" s="74" t="s">
        <v>146</v>
      </c>
      <c r="F515" s="74" t="s">
        <v>583</v>
      </c>
      <c r="G515" s="81">
        <v>74356.803958119024</v>
      </c>
      <c r="H515" s="81">
        <v>0</v>
      </c>
      <c r="I515" s="81">
        <v>0</v>
      </c>
      <c r="J515" s="81">
        <v>0</v>
      </c>
      <c r="K515" s="82">
        <f t="shared" si="42"/>
        <v>74356.803958119024</v>
      </c>
      <c r="L515" s="81">
        <v>71815.011856911267</v>
      </c>
      <c r="M515" s="81">
        <v>0</v>
      </c>
      <c r="N515" s="81">
        <v>0</v>
      </c>
      <c r="O515" s="81">
        <v>0</v>
      </c>
      <c r="P515" s="82">
        <f t="shared" si="43"/>
        <v>71815.011856911267</v>
      </c>
      <c r="Q515" s="81">
        <v>74737.64</v>
      </c>
      <c r="R515" s="81">
        <v>0</v>
      </c>
      <c r="S515" s="81">
        <v>0</v>
      </c>
      <c r="T515" s="81">
        <v>0</v>
      </c>
      <c r="U515" s="82">
        <f t="shared" si="44"/>
        <v>74737.64</v>
      </c>
      <c r="V515" s="81">
        <v>76430.109999999986</v>
      </c>
      <c r="W515" s="81">
        <v>0</v>
      </c>
      <c r="X515" s="81">
        <v>0</v>
      </c>
      <c r="Y515" s="82">
        <v>76430.109999999986</v>
      </c>
      <c r="Z515" s="81">
        <v>77779.25</v>
      </c>
      <c r="AA515" s="81">
        <v>0</v>
      </c>
      <c r="AB515" s="81">
        <v>0</v>
      </c>
      <c r="AC515" s="82">
        <v>77779.25</v>
      </c>
      <c r="AD515" s="81">
        <v>79199.389999999985</v>
      </c>
      <c r="AE515" s="81">
        <v>0</v>
      </c>
      <c r="AF515" s="81">
        <v>0</v>
      </c>
      <c r="AG515" s="82">
        <v>79199.389999999985</v>
      </c>
      <c r="AH515" s="81">
        <v>80159.5</v>
      </c>
      <c r="AI515" s="81">
        <v>0</v>
      </c>
      <c r="AJ515" s="81">
        <v>0</v>
      </c>
      <c r="AK515" s="82">
        <v>80159.5</v>
      </c>
      <c r="AM515" s="74" t="str">
        <f t="shared" si="45"/>
        <v/>
      </c>
      <c r="AN515" s="74" t="str">
        <f t="shared" si="46"/>
        <v>WATA</v>
      </c>
      <c r="AO515" s="74" t="str">
        <f t="shared" si="47"/>
        <v>WTK</v>
      </c>
      <c r="AP515" s="82"/>
    </row>
    <row r="516" spans="2:42" x14ac:dyDescent="0.3">
      <c r="B516" s="74" t="s">
        <v>130</v>
      </c>
      <c r="C516" s="74" t="s">
        <v>525</v>
      </c>
      <c r="D516" s="74" t="s">
        <v>577</v>
      </c>
      <c r="E516" s="74" t="s">
        <v>146</v>
      </c>
      <c r="F516" s="74" t="s">
        <v>583</v>
      </c>
      <c r="G516" s="81">
        <v>0</v>
      </c>
      <c r="H516" s="81">
        <v>0</v>
      </c>
      <c r="I516" s="81">
        <v>0</v>
      </c>
      <c r="J516" s="81">
        <v>533.33000000000004</v>
      </c>
      <c r="K516" s="82">
        <f t="shared" si="42"/>
        <v>533.33000000000004</v>
      </c>
      <c r="L516" s="81">
        <v>0</v>
      </c>
      <c r="M516" s="81">
        <v>0</v>
      </c>
      <c r="N516" s="81">
        <v>0</v>
      </c>
      <c r="O516" s="81">
        <v>114.64</v>
      </c>
      <c r="P516" s="82">
        <f t="shared" si="43"/>
        <v>114.64</v>
      </c>
      <c r="Q516" s="81">
        <v>0</v>
      </c>
      <c r="R516" s="81">
        <v>0</v>
      </c>
      <c r="S516" s="81">
        <v>0</v>
      </c>
      <c r="T516" s="81">
        <v>85.2</v>
      </c>
      <c r="U516" s="82">
        <f t="shared" si="44"/>
        <v>85.2</v>
      </c>
      <c r="V516" s="81">
        <v>0</v>
      </c>
      <c r="W516" s="81">
        <v>0</v>
      </c>
      <c r="X516" s="81">
        <v>0</v>
      </c>
      <c r="Y516" s="82">
        <v>0</v>
      </c>
      <c r="Z516" s="81">
        <v>0</v>
      </c>
      <c r="AA516" s="81">
        <v>0</v>
      </c>
      <c r="AB516" s="81">
        <v>0</v>
      </c>
      <c r="AC516" s="82">
        <v>0</v>
      </c>
      <c r="AD516" s="81">
        <v>0</v>
      </c>
      <c r="AE516" s="81">
        <v>0</v>
      </c>
      <c r="AF516" s="81">
        <v>0</v>
      </c>
      <c r="AG516" s="82">
        <v>0</v>
      </c>
      <c r="AH516" s="81">
        <v>0</v>
      </c>
      <c r="AI516" s="81">
        <v>0</v>
      </c>
      <c r="AJ516" s="81">
        <v>0</v>
      </c>
      <c r="AK516" s="82">
        <v>0</v>
      </c>
      <c r="AM516" s="74" t="str">
        <f t="shared" si="45"/>
        <v/>
      </c>
      <c r="AN516" s="74" t="str">
        <f t="shared" si="46"/>
        <v>WAV1</v>
      </c>
      <c r="AO516" s="74" t="str">
        <f t="shared" si="47"/>
        <v>All locations</v>
      </c>
      <c r="AP516" s="82"/>
    </row>
    <row r="517" spans="2:42" x14ac:dyDescent="0.3">
      <c r="B517" s="74" t="s">
        <v>130</v>
      </c>
      <c r="C517" s="74" t="s">
        <v>189</v>
      </c>
      <c r="D517" s="74" t="s">
        <v>190</v>
      </c>
      <c r="E517" s="74" t="s">
        <v>142</v>
      </c>
      <c r="F517" s="74" t="s">
        <v>143</v>
      </c>
      <c r="G517" s="81">
        <v>159.28047629598345</v>
      </c>
      <c r="H517" s="81">
        <v>173.75</v>
      </c>
      <c r="I517" s="81">
        <v>0</v>
      </c>
      <c r="J517" s="81">
        <v>0</v>
      </c>
      <c r="K517" s="82">
        <f t="shared" si="42"/>
        <v>333.03047629598348</v>
      </c>
      <c r="L517" s="81">
        <v>221.01807732653563</v>
      </c>
      <c r="M517" s="81">
        <v>174.54</v>
      </c>
      <c r="N517" s="81">
        <v>0</v>
      </c>
      <c r="O517" s="81">
        <v>0</v>
      </c>
      <c r="P517" s="82">
        <f t="shared" si="43"/>
        <v>395.55807732653562</v>
      </c>
      <c r="Q517" s="81">
        <v>295.51</v>
      </c>
      <c r="R517" s="81">
        <v>204.47</v>
      </c>
      <c r="S517" s="81">
        <v>10211.950000000001</v>
      </c>
      <c r="T517" s="81">
        <v>0</v>
      </c>
      <c r="U517" s="82">
        <f t="shared" si="44"/>
        <v>10711.93</v>
      </c>
      <c r="V517" s="81">
        <v>359.99</v>
      </c>
      <c r="W517" s="81">
        <v>216.22</v>
      </c>
      <c r="X517" s="81">
        <v>12578.85</v>
      </c>
      <c r="Y517" s="82">
        <v>13155.060000000001</v>
      </c>
      <c r="Z517" s="81">
        <v>472.94</v>
      </c>
      <c r="AA517" s="81">
        <v>197.57</v>
      </c>
      <c r="AB517" s="81">
        <v>13041.6</v>
      </c>
      <c r="AC517" s="82">
        <v>13712.11</v>
      </c>
      <c r="AD517" s="81">
        <v>565.75</v>
      </c>
      <c r="AE517" s="81">
        <v>211.15</v>
      </c>
      <c r="AF517" s="81">
        <v>13196.03</v>
      </c>
      <c r="AG517" s="82">
        <v>13972.93</v>
      </c>
      <c r="AH517" s="81">
        <v>668.66</v>
      </c>
      <c r="AI517" s="81">
        <v>214.09</v>
      </c>
      <c r="AJ517" s="81">
        <v>13476.77</v>
      </c>
      <c r="AK517" s="82">
        <v>14359.52</v>
      </c>
      <c r="AM517" s="74" t="str">
        <f t="shared" si="45"/>
        <v>OFT</v>
      </c>
      <c r="AN517" s="74" t="str">
        <f t="shared" si="46"/>
        <v>WAV1</v>
      </c>
      <c r="AO517" s="74" t="str">
        <f t="shared" si="47"/>
        <v>WVY</v>
      </c>
      <c r="AP517" s="82"/>
    </row>
    <row r="518" spans="2:42" x14ac:dyDescent="0.3">
      <c r="B518" s="74" t="s">
        <v>130</v>
      </c>
      <c r="C518" s="74" t="s">
        <v>189</v>
      </c>
      <c r="D518" s="74" t="s">
        <v>190</v>
      </c>
      <c r="E518" s="74" t="s">
        <v>146</v>
      </c>
      <c r="F518" s="74" t="s">
        <v>583</v>
      </c>
      <c r="G518" s="81">
        <v>134066.97627166912</v>
      </c>
      <c r="H518" s="81">
        <v>0</v>
      </c>
      <c r="I518" s="81">
        <v>0</v>
      </c>
      <c r="J518" s="81">
        <v>0</v>
      </c>
      <c r="K518" s="82">
        <f t="shared" si="42"/>
        <v>134066.97627166912</v>
      </c>
      <c r="L518" s="81">
        <v>134656.1136170087</v>
      </c>
      <c r="M518" s="81">
        <v>0</v>
      </c>
      <c r="N518" s="81">
        <v>0</v>
      </c>
      <c r="O518" s="81">
        <v>0</v>
      </c>
      <c r="P518" s="82">
        <f t="shared" si="43"/>
        <v>134656.1136170087</v>
      </c>
      <c r="Q518" s="81">
        <v>139196.44</v>
      </c>
      <c r="R518" s="81">
        <v>0</v>
      </c>
      <c r="S518" s="81">
        <v>0</v>
      </c>
      <c r="T518" s="81">
        <v>0</v>
      </c>
      <c r="U518" s="82">
        <f t="shared" si="44"/>
        <v>139196.44</v>
      </c>
      <c r="V518" s="81">
        <v>139075.68</v>
      </c>
      <c r="W518" s="81">
        <v>0</v>
      </c>
      <c r="X518" s="81">
        <v>0</v>
      </c>
      <c r="Y518" s="82">
        <v>139075.68</v>
      </c>
      <c r="Z518" s="81">
        <v>142002.88999999998</v>
      </c>
      <c r="AA518" s="81">
        <v>0</v>
      </c>
      <c r="AB518" s="81">
        <v>0</v>
      </c>
      <c r="AC518" s="82">
        <v>142002.88999999998</v>
      </c>
      <c r="AD518" s="81">
        <v>144443.97</v>
      </c>
      <c r="AE518" s="81">
        <v>0</v>
      </c>
      <c r="AF518" s="81">
        <v>0</v>
      </c>
      <c r="AG518" s="82">
        <v>144443.97</v>
      </c>
      <c r="AH518" s="81">
        <v>145909.15</v>
      </c>
      <c r="AI518" s="81">
        <v>0</v>
      </c>
      <c r="AJ518" s="81">
        <v>0</v>
      </c>
      <c r="AK518" s="82">
        <v>145909.15</v>
      </c>
      <c r="AM518" s="74" t="str">
        <f t="shared" si="45"/>
        <v/>
      </c>
      <c r="AN518" s="74" t="str">
        <f t="shared" si="46"/>
        <v>WAV1</v>
      </c>
      <c r="AO518" s="74" t="str">
        <f t="shared" si="47"/>
        <v>WVY</v>
      </c>
      <c r="AP518" s="82"/>
    </row>
    <row r="519" spans="2:42" x14ac:dyDescent="0.3">
      <c r="B519" s="74" t="s">
        <v>130</v>
      </c>
      <c r="C519" s="74" t="s">
        <v>189</v>
      </c>
      <c r="D519" s="74" t="s">
        <v>190</v>
      </c>
      <c r="E519" s="74" t="s">
        <v>144</v>
      </c>
      <c r="F519" s="74" t="s">
        <v>145</v>
      </c>
      <c r="G519" s="81">
        <v>199565.92718199873</v>
      </c>
      <c r="H519" s="81">
        <v>37085.96</v>
      </c>
      <c r="I519" s="81">
        <v>0</v>
      </c>
      <c r="J519" s="81">
        <v>0</v>
      </c>
      <c r="K519" s="82">
        <f t="shared" si="42"/>
        <v>236651.88718199873</v>
      </c>
      <c r="L519" s="81">
        <v>266796.49004887143</v>
      </c>
      <c r="M519" s="81">
        <v>37660.32</v>
      </c>
      <c r="N519" s="81">
        <v>0</v>
      </c>
      <c r="O519" s="81">
        <v>0</v>
      </c>
      <c r="P519" s="82">
        <f t="shared" si="43"/>
        <v>304456.81004887144</v>
      </c>
      <c r="Q519" s="81">
        <v>373960.30999999994</v>
      </c>
      <c r="R519" s="81">
        <v>44169.08</v>
      </c>
      <c r="S519" s="81">
        <v>0</v>
      </c>
      <c r="T519" s="81">
        <v>0</v>
      </c>
      <c r="U519" s="82">
        <f t="shared" si="44"/>
        <v>418129.38999999996</v>
      </c>
      <c r="V519" s="81">
        <v>456085.82999999996</v>
      </c>
      <c r="W519" s="81">
        <v>46706.68</v>
      </c>
      <c r="X519" s="81">
        <v>0</v>
      </c>
      <c r="Y519" s="82">
        <v>502792.50999999995</v>
      </c>
      <c r="Z519" s="81">
        <v>590065.26</v>
      </c>
      <c r="AA519" s="81">
        <v>42679.18</v>
      </c>
      <c r="AB519" s="81">
        <v>0</v>
      </c>
      <c r="AC519" s="82">
        <v>632744.44000000006</v>
      </c>
      <c r="AD519" s="81">
        <v>714718.30000000016</v>
      </c>
      <c r="AE519" s="81">
        <v>45612.01</v>
      </c>
      <c r="AF519" s="81">
        <v>0</v>
      </c>
      <c r="AG519" s="82">
        <v>760330.31000000017</v>
      </c>
      <c r="AH519" s="81">
        <v>840063.67999999982</v>
      </c>
      <c r="AI519" s="81">
        <v>46247.07</v>
      </c>
      <c r="AJ519" s="81">
        <v>0</v>
      </c>
      <c r="AK519" s="82">
        <v>886310.74999999977</v>
      </c>
      <c r="AM519" s="74" t="str">
        <f t="shared" si="45"/>
        <v>INJ</v>
      </c>
      <c r="AN519" s="74" t="str">
        <f t="shared" si="46"/>
        <v>WAV1</v>
      </c>
      <c r="AO519" s="74" t="str">
        <f t="shared" si="47"/>
        <v>WVY</v>
      </c>
      <c r="AP519" s="82"/>
    </row>
    <row r="520" spans="2:42" x14ac:dyDescent="0.3">
      <c r="B520" s="74" t="s">
        <v>93</v>
      </c>
      <c r="C520" s="74" t="s">
        <v>525</v>
      </c>
      <c r="D520" s="74" t="s">
        <v>578</v>
      </c>
      <c r="E520" s="74" t="s">
        <v>146</v>
      </c>
      <c r="F520" s="74" t="s">
        <v>583</v>
      </c>
      <c r="G520" s="81">
        <v>0</v>
      </c>
      <c r="H520" s="81">
        <v>0</v>
      </c>
      <c r="I520" s="81">
        <v>0</v>
      </c>
      <c r="J520" s="81">
        <v>72338.33</v>
      </c>
      <c r="K520" s="82">
        <f t="shared" ref="K520:K566" si="48">SUM(G520:J520)</f>
        <v>72338.33</v>
      </c>
      <c r="L520" s="81">
        <v>0</v>
      </c>
      <c r="M520" s="81">
        <v>0</v>
      </c>
      <c r="N520" s="81">
        <v>0</v>
      </c>
      <c r="O520" s="81">
        <v>15731.7</v>
      </c>
      <c r="P520" s="82">
        <f t="shared" ref="P520:P566" si="49">SUM(L520:O520)</f>
        <v>15731.7</v>
      </c>
      <c r="Q520" s="81">
        <v>0</v>
      </c>
      <c r="R520" s="81">
        <v>0</v>
      </c>
      <c r="S520" s="81">
        <v>0</v>
      </c>
      <c r="T520" s="81">
        <v>12055.47</v>
      </c>
      <c r="U520" s="82">
        <f t="shared" ref="U520:U566" si="50">SUM(Q520:T520)</f>
        <v>12055.47</v>
      </c>
      <c r="V520" s="81">
        <v>0</v>
      </c>
      <c r="W520" s="81">
        <v>0</v>
      </c>
      <c r="X520" s="81">
        <v>0</v>
      </c>
      <c r="Y520" s="82">
        <v>0</v>
      </c>
      <c r="Z520" s="81">
        <v>0</v>
      </c>
      <c r="AA520" s="81">
        <v>0</v>
      </c>
      <c r="AB520" s="81">
        <v>0</v>
      </c>
      <c r="AC520" s="82">
        <v>0</v>
      </c>
      <c r="AD520" s="81">
        <v>0</v>
      </c>
      <c r="AE520" s="81">
        <v>0</v>
      </c>
      <c r="AF520" s="81">
        <v>0</v>
      </c>
      <c r="AG520" s="82">
        <v>0</v>
      </c>
      <c r="AH520" s="81">
        <v>0</v>
      </c>
      <c r="AI520" s="81">
        <v>0</v>
      </c>
      <c r="AJ520" s="81">
        <v>0</v>
      </c>
      <c r="AK520" s="82">
        <v>0</v>
      </c>
      <c r="AM520" s="74" t="str">
        <f t="shared" ref="AM520:AM566" si="51">IF(F520="GXP","OFT",IF(F520="GIP","INJ",""))</f>
        <v/>
      </c>
      <c r="AN520" s="74" t="str">
        <f t="shared" ref="AN520:AN566" si="52">LEFT(D520,4)</f>
        <v>WELE</v>
      </c>
      <c r="AO520" s="74" t="str">
        <f t="shared" ref="AO520:AO566" si="53">IF(LEN(D520)=4,"All locations",MID(D520,5,20))</f>
        <v>All locations</v>
      </c>
      <c r="AP520" s="82"/>
    </row>
    <row r="521" spans="2:42" x14ac:dyDescent="0.3">
      <c r="B521" s="74" t="s">
        <v>93</v>
      </c>
      <c r="C521" s="74" t="s">
        <v>181</v>
      </c>
      <c r="D521" s="74" t="s">
        <v>182</v>
      </c>
      <c r="E521" s="74" t="s">
        <v>142</v>
      </c>
      <c r="F521" s="74" t="s">
        <v>143</v>
      </c>
      <c r="G521" s="81">
        <v>494897.10866583511</v>
      </c>
      <c r="H521" s="81">
        <v>934867.65</v>
      </c>
      <c r="I521" s="81">
        <v>8417726.3599999994</v>
      </c>
      <c r="J521" s="81">
        <v>0</v>
      </c>
      <c r="K521" s="82">
        <f t="shared" si="48"/>
        <v>9847491.1186658349</v>
      </c>
      <c r="L521" s="81">
        <v>680645.13302141288</v>
      </c>
      <c r="M521" s="81">
        <v>952928.37</v>
      </c>
      <c r="N521" s="81">
        <v>8665568.2200000007</v>
      </c>
      <c r="O521" s="81">
        <v>0</v>
      </c>
      <c r="P521" s="82">
        <f t="shared" si="49"/>
        <v>10299141.723021414</v>
      </c>
      <c r="Q521" s="81">
        <v>913047.74999999977</v>
      </c>
      <c r="R521" s="81">
        <v>1172826.47</v>
      </c>
      <c r="S521" s="81">
        <v>10032247.67</v>
      </c>
      <c r="T521" s="81">
        <v>0</v>
      </c>
      <c r="U521" s="82">
        <f t="shared" si="50"/>
        <v>12118121.890000001</v>
      </c>
      <c r="V521" s="81">
        <v>1098389.2500000002</v>
      </c>
      <c r="W521" s="81">
        <v>1240207.73</v>
      </c>
      <c r="X521" s="81">
        <v>12357499.02</v>
      </c>
      <c r="Y521" s="82">
        <v>14696096</v>
      </c>
      <c r="Z521" s="81">
        <v>1451691.57</v>
      </c>
      <c r="AA521" s="81">
        <v>1133264.96</v>
      </c>
      <c r="AB521" s="81">
        <v>12812099.560000001</v>
      </c>
      <c r="AC521" s="82">
        <v>15397056.09</v>
      </c>
      <c r="AD521" s="81">
        <v>1737679.2499999998</v>
      </c>
      <c r="AE521" s="81">
        <v>1211140.69</v>
      </c>
      <c r="AF521" s="81">
        <v>12963816.68</v>
      </c>
      <c r="AG521" s="82">
        <v>15912636.619999999</v>
      </c>
      <c r="AH521" s="81">
        <v>2185216.0099999998</v>
      </c>
      <c r="AI521" s="81">
        <v>1228003.6299999999</v>
      </c>
      <c r="AJ521" s="81">
        <v>13239617.449999999</v>
      </c>
      <c r="AK521" s="82">
        <v>16652837.09</v>
      </c>
      <c r="AM521" s="74" t="str">
        <f t="shared" si="51"/>
        <v>OFT</v>
      </c>
      <c r="AN521" s="74" t="str">
        <f t="shared" si="52"/>
        <v>WELE</v>
      </c>
      <c r="AO521" s="74" t="str">
        <f t="shared" si="53"/>
        <v>HAM</v>
      </c>
      <c r="AP521" s="82"/>
    </row>
    <row r="522" spans="2:42" x14ac:dyDescent="0.3">
      <c r="B522" s="74" t="s">
        <v>93</v>
      </c>
      <c r="C522" s="74" t="s">
        <v>181</v>
      </c>
      <c r="D522" s="74" t="s">
        <v>182</v>
      </c>
      <c r="E522" s="74" t="s">
        <v>146</v>
      </c>
      <c r="F522" s="74" t="s">
        <v>583</v>
      </c>
      <c r="G522" s="81">
        <v>1856898.7772914367</v>
      </c>
      <c r="H522" s="81">
        <v>0</v>
      </c>
      <c r="I522" s="81">
        <v>0</v>
      </c>
      <c r="J522" s="81">
        <v>0</v>
      </c>
      <c r="K522" s="82">
        <f t="shared" si="48"/>
        <v>1856898.7772914367</v>
      </c>
      <c r="L522" s="81">
        <v>1829095.3485060798</v>
      </c>
      <c r="M522" s="81">
        <v>0</v>
      </c>
      <c r="N522" s="81">
        <v>0</v>
      </c>
      <c r="O522" s="81">
        <v>0</v>
      </c>
      <c r="P522" s="82">
        <f t="shared" si="49"/>
        <v>1829095.3485060798</v>
      </c>
      <c r="Q522" s="81">
        <v>2031436.21</v>
      </c>
      <c r="R522" s="81">
        <v>0</v>
      </c>
      <c r="S522" s="81">
        <v>0</v>
      </c>
      <c r="T522" s="81">
        <v>0</v>
      </c>
      <c r="U522" s="82">
        <f t="shared" si="50"/>
        <v>2031436.21</v>
      </c>
      <c r="V522" s="81">
        <v>2101300.92</v>
      </c>
      <c r="W522" s="81">
        <v>0</v>
      </c>
      <c r="X522" s="81">
        <v>0</v>
      </c>
      <c r="Y522" s="82">
        <v>2101300.92</v>
      </c>
      <c r="Z522" s="81">
        <v>2286924.7399999998</v>
      </c>
      <c r="AA522" s="81">
        <v>0</v>
      </c>
      <c r="AB522" s="81">
        <v>0</v>
      </c>
      <c r="AC522" s="82">
        <v>2286924.7399999998</v>
      </c>
      <c r="AD522" s="81">
        <v>2382775.58</v>
      </c>
      <c r="AE522" s="81">
        <v>0</v>
      </c>
      <c r="AF522" s="81">
        <v>0</v>
      </c>
      <c r="AG522" s="82">
        <v>2382775.58</v>
      </c>
      <c r="AH522" s="81">
        <v>2419007.8299999996</v>
      </c>
      <c r="AI522" s="81">
        <v>0</v>
      </c>
      <c r="AJ522" s="81">
        <v>0</v>
      </c>
      <c r="AK522" s="82">
        <v>2419007.8299999996</v>
      </c>
      <c r="AM522" s="74" t="str">
        <f t="shared" si="51"/>
        <v/>
      </c>
      <c r="AN522" s="74" t="str">
        <f t="shared" si="52"/>
        <v>WELE</v>
      </c>
      <c r="AO522" s="74" t="str">
        <f t="shared" si="53"/>
        <v>HAM</v>
      </c>
      <c r="AP522" s="82"/>
    </row>
    <row r="523" spans="2:42" x14ac:dyDescent="0.3">
      <c r="B523" s="74" t="s">
        <v>93</v>
      </c>
      <c r="C523" s="74" t="s">
        <v>183</v>
      </c>
      <c r="D523" s="74" t="s">
        <v>184</v>
      </c>
      <c r="E523" s="74" t="s">
        <v>142</v>
      </c>
      <c r="F523" s="74" t="s">
        <v>143</v>
      </c>
      <c r="G523" s="81">
        <v>71339.479338177785</v>
      </c>
      <c r="H523" s="81">
        <v>169102.41</v>
      </c>
      <c r="I523" s="81">
        <v>1418965.66</v>
      </c>
      <c r="J523" s="81">
        <v>0</v>
      </c>
      <c r="K523" s="82">
        <f t="shared" si="48"/>
        <v>1659407.5493381778</v>
      </c>
      <c r="L523" s="81">
        <v>98991.325585792729</v>
      </c>
      <c r="M523" s="81">
        <v>177345.19</v>
      </c>
      <c r="N523" s="81">
        <v>1446416.18</v>
      </c>
      <c r="O523" s="81">
        <v>0</v>
      </c>
      <c r="P523" s="82">
        <f t="shared" si="49"/>
        <v>1722752.6955857927</v>
      </c>
      <c r="Q523" s="81">
        <v>139677.23000000004</v>
      </c>
      <c r="R523" s="81">
        <v>196007.15</v>
      </c>
      <c r="S523" s="81">
        <v>1678604.49</v>
      </c>
      <c r="T523" s="81">
        <v>0</v>
      </c>
      <c r="U523" s="82">
        <f t="shared" si="50"/>
        <v>2014288.87</v>
      </c>
      <c r="V523" s="81">
        <v>172435.89</v>
      </c>
      <c r="W523" s="81">
        <v>207268.16</v>
      </c>
      <c r="X523" s="81">
        <v>2067667.59</v>
      </c>
      <c r="Y523" s="82">
        <v>2447371.64</v>
      </c>
      <c r="Z523" s="81">
        <v>232891.04</v>
      </c>
      <c r="AA523" s="81">
        <v>189395.48</v>
      </c>
      <c r="AB523" s="81">
        <v>2143731.75</v>
      </c>
      <c r="AC523" s="82">
        <v>2566018.27</v>
      </c>
      <c r="AD523" s="81">
        <v>279901.12999999995</v>
      </c>
      <c r="AE523" s="81">
        <v>202410.37</v>
      </c>
      <c r="AF523" s="81">
        <v>2169117.19</v>
      </c>
      <c r="AG523" s="82">
        <v>2651428.69</v>
      </c>
      <c r="AH523" s="81">
        <v>355255.02999999997</v>
      </c>
      <c r="AI523" s="81">
        <v>205228.56</v>
      </c>
      <c r="AJ523" s="81">
        <v>2215264.42</v>
      </c>
      <c r="AK523" s="82">
        <v>2775748.01</v>
      </c>
      <c r="AM523" s="74" t="str">
        <f t="shared" si="51"/>
        <v>OFT</v>
      </c>
      <c r="AN523" s="74" t="str">
        <f t="shared" si="52"/>
        <v>WELE</v>
      </c>
      <c r="AO523" s="74" t="str">
        <f t="shared" si="53"/>
        <v>HLY</v>
      </c>
      <c r="AP523" s="82"/>
    </row>
    <row r="524" spans="2:42" x14ac:dyDescent="0.3">
      <c r="B524" s="74" t="s">
        <v>93</v>
      </c>
      <c r="C524" s="74" t="s">
        <v>183</v>
      </c>
      <c r="D524" s="74" t="s">
        <v>184</v>
      </c>
      <c r="E524" s="74" t="s">
        <v>146</v>
      </c>
      <c r="F524" s="74" t="s">
        <v>583</v>
      </c>
      <c r="G524" s="81">
        <v>639647.5147197562</v>
      </c>
      <c r="H524" s="81">
        <v>0</v>
      </c>
      <c r="I524" s="81">
        <v>0</v>
      </c>
      <c r="J524" s="81">
        <v>0</v>
      </c>
      <c r="K524" s="82">
        <f t="shared" si="48"/>
        <v>639647.5147197562</v>
      </c>
      <c r="L524" s="81">
        <v>641324.86352568318</v>
      </c>
      <c r="M524" s="81">
        <v>0</v>
      </c>
      <c r="N524" s="81">
        <v>0</v>
      </c>
      <c r="O524" s="81">
        <v>0</v>
      </c>
      <c r="P524" s="82">
        <f t="shared" si="49"/>
        <v>641324.86352568318</v>
      </c>
      <c r="Q524" s="81">
        <v>685584.11</v>
      </c>
      <c r="R524" s="81">
        <v>0</v>
      </c>
      <c r="S524" s="81">
        <v>0</v>
      </c>
      <c r="T524" s="81">
        <v>0</v>
      </c>
      <c r="U524" s="82">
        <f t="shared" si="50"/>
        <v>685584.11</v>
      </c>
      <c r="V524" s="81">
        <v>694744.49000000011</v>
      </c>
      <c r="W524" s="81">
        <v>0</v>
      </c>
      <c r="X524" s="81">
        <v>0</v>
      </c>
      <c r="Y524" s="82">
        <v>694744.49000000011</v>
      </c>
      <c r="Z524" s="81">
        <v>732992.17</v>
      </c>
      <c r="AA524" s="81">
        <v>0</v>
      </c>
      <c r="AB524" s="81">
        <v>0</v>
      </c>
      <c r="AC524" s="82">
        <v>732992.17</v>
      </c>
      <c r="AD524" s="81">
        <v>754618.53</v>
      </c>
      <c r="AE524" s="81">
        <v>0</v>
      </c>
      <c r="AF524" s="81">
        <v>0</v>
      </c>
      <c r="AG524" s="82">
        <v>754618.53</v>
      </c>
      <c r="AH524" s="81">
        <v>763681.63</v>
      </c>
      <c r="AI524" s="81">
        <v>0</v>
      </c>
      <c r="AJ524" s="81">
        <v>0</v>
      </c>
      <c r="AK524" s="82">
        <v>763681.63</v>
      </c>
      <c r="AM524" s="74" t="str">
        <f t="shared" si="51"/>
        <v/>
      </c>
      <c r="AN524" s="74" t="str">
        <f t="shared" si="52"/>
        <v>WELE</v>
      </c>
      <c r="AO524" s="74" t="str">
        <f t="shared" si="53"/>
        <v>HLY</v>
      </c>
      <c r="AP524" s="82"/>
    </row>
    <row r="525" spans="2:42" x14ac:dyDescent="0.3">
      <c r="B525" s="74" t="s">
        <v>93</v>
      </c>
      <c r="C525" s="74" t="s">
        <v>183</v>
      </c>
      <c r="D525" s="74" t="s">
        <v>184</v>
      </c>
      <c r="E525" s="74" t="s">
        <v>144</v>
      </c>
      <c r="F525" s="74" t="s">
        <v>145</v>
      </c>
      <c r="G525" s="81">
        <v>0</v>
      </c>
      <c r="H525" s="81">
        <v>0</v>
      </c>
      <c r="I525" s="81">
        <v>0</v>
      </c>
      <c r="J525" s="81">
        <v>0</v>
      </c>
      <c r="K525" s="82">
        <f t="shared" si="48"/>
        <v>0</v>
      </c>
      <c r="L525" s="81">
        <v>0</v>
      </c>
      <c r="M525" s="81">
        <v>0</v>
      </c>
      <c r="N525" s="81">
        <v>0</v>
      </c>
      <c r="O525" s="81">
        <v>0</v>
      </c>
      <c r="P525" s="82">
        <f t="shared" si="49"/>
        <v>0</v>
      </c>
      <c r="Q525" s="81">
        <v>5670.630000000001</v>
      </c>
      <c r="R525" s="81">
        <v>4708.2</v>
      </c>
      <c r="S525" s="81">
        <v>0</v>
      </c>
      <c r="T525" s="81">
        <v>0</v>
      </c>
      <c r="U525" s="82">
        <f t="shared" si="50"/>
        <v>10378.830000000002</v>
      </c>
      <c r="V525" s="81">
        <v>6909.5299999999988</v>
      </c>
      <c r="W525" s="81">
        <v>4978.7</v>
      </c>
      <c r="X525" s="81">
        <v>0</v>
      </c>
      <c r="Y525" s="82">
        <v>11888.23</v>
      </c>
      <c r="Z525" s="81">
        <v>8909.69</v>
      </c>
      <c r="AA525" s="81">
        <v>4549.38</v>
      </c>
      <c r="AB525" s="81">
        <v>0</v>
      </c>
      <c r="AC525" s="82">
        <v>13459.07</v>
      </c>
      <c r="AD525" s="81">
        <v>10794.310000000003</v>
      </c>
      <c r="AE525" s="81">
        <v>4862.01</v>
      </c>
      <c r="AF525" s="81">
        <v>0</v>
      </c>
      <c r="AG525" s="82">
        <v>15656.320000000003</v>
      </c>
      <c r="AH525" s="81">
        <v>12530.88</v>
      </c>
      <c r="AI525" s="81">
        <v>4929.7</v>
      </c>
      <c r="AJ525" s="81">
        <v>0</v>
      </c>
      <c r="AK525" s="82">
        <v>17460.579999999998</v>
      </c>
      <c r="AM525" s="74" t="str">
        <f t="shared" si="51"/>
        <v>INJ</v>
      </c>
      <c r="AN525" s="74" t="str">
        <f t="shared" si="52"/>
        <v>WELE</v>
      </c>
      <c r="AO525" s="74" t="str">
        <f t="shared" si="53"/>
        <v>HLY</v>
      </c>
      <c r="AP525" s="82"/>
    </row>
    <row r="526" spans="2:42" x14ac:dyDescent="0.3">
      <c r="B526" s="74" t="s">
        <v>93</v>
      </c>
      <c r="C526" s="74" t="s">
        <v>185</v>
      </c>
      <c r="D526" s="74" t="s">
        <v>186</v>
      </c>
      <c r="E526" s="74" t="s">
        <v>142</v>
      </c>
      <c r="F526" s="74" t="s">
        <v>143</v>
      </c>
      <c r="G526" s="81">
        <v>0</v>
      </c>
      <c r="H526" s="81">
        <v>0</v>
      </c>
      <c r="I526" s="81">
        <v>4724.6400000000003</v>
      </c>
      <c r="J526" s="81">
        <v>0</v>
      </c>
      <c r="K526" s="82">
        <f t="shared" si="48"/>
        <v>4724.6400000000003</v>
      </c>
      <c r="L526" s="81">
        <v>0</v>
      </c>
      <c r="M526" s="81">
        <v>0</v>
      </c>
      <c r="N526" s="81">
        <v>0</v>
      </c>
      <c r="O526" s="81">
        <v>0</v>
      </c>
      <c r="P526" s="82">
        <f t="shared" si="49"/>
        <v>0</v>
      </c>
      <c r="Q526" s="81">
        <v>0</v>
      </c>
      <c r="R526" s="81">
        <v>0</v>
      </c>
      <c r="S526" s="81">
        <v>102.01</v>
      </c>
      <c r="T526" s="81">
        <v>0</v>
      </c>
      <c r="U526" s="82">
        <f t="shared" si="50"/>
        <v>102.01</v>
      </c>
      <c r="V526" s="81">
        <v>0</v>
      </c>
      <c r="W526" s="81">
        <v>0</v>
      </c>
      <c r="X526" s="81">
        <v>125.65</v>
      </c>
      <c r="Y526" s="82">
        <v>125.65</v>
      </c>
      <c r="Z526" s="81">
        <v>0</v>
      </c>
      <c r="AA526" s="81">
        <v>0</v>
      </c>
      <c r="AB526" s="81">
        <v>130.28</v>
      </c>
      <c r="AC526" s="82">
        <v>130.28</v>
      </c>
      <c r="AD526" s="81">
        <v>0</v>
      </c>
      <c r="AE526" s="81">
        <v>0</v>
      </c>
      <c r="AF526" s="81">
        <v>131.82</v>
      </c>
      <c r="AG526" s="82">
        <v>131.82</v>
      </c>
      <c r="AH526" s="81">
        <v>0</v>
      </c>
      <c r="AI526" s="81">
        <v>0</v>
      </c>
      <c r="AJ526" s="81">
        <v>134.62</v>
      </c>
      <c r="AK526" s="82">
        <v>134.62</v>
      </c>
      <c r="AM526" s="74" t="str">
        <f t="shared" si="51"/>
        <v>OFT</v>
      </c>
      <c r="AN526" s="74" t="str">
        <f t="shared" si="52"/>
        <v>WELE</v>
      </c>
      <c r="AO526" s="74" t="str">
        <f t="shared" si="53"/>
        <v>MER</v>
      </c>
      <c r="AP526" s="82"/>
    </row>
    <row r="527" spans="2:42" x14ac:dyDescent="0.3">
      <c r="B527" s="74" t="s">
        <v>93</v>
      </c>
      <c r="C527" s="74" t="s">
        <v>187</v>
      </c>
      <c r="D527" s="74" t="s">
        <v>188</v>
      </c>
      <c r="E527" s="74" t="s">
        <v>142</v>
      </c>
      <c r="F527" s="74" t="s">
        <v>143</v>
      </c>
      <c r="G527" s="81">
        <v>61717.882252443203</v>
      </c>
      <c r="H527" s="81">
        <v>167436.01999999999</v>
      </c>
      <c r="I527" s="81">
        <v>5907369.7999999998</v>
      </c>
      <c r="J527" s="81">
        <v>0</v>
      </c>
      <c r="K527" s="82">
        <f t="shared" si="48"/>
        <v>6136523.7022524429</v>
      </c>
      <c r="L527" s="81">
        <v>85640.307256085507</v>
      </c>
      <c r="M527" s="81">
        <v>210477.24</v>
      </c>
      <c r="N527" s="81">
        <v>6049090.2400000002</v>
      </c>
      <c r="O527" s="81">
        <v>0</v>
      </c>
      <c r="P527" s="82">
        <f t="shared" si="49"/>
        <v>6345207.7872560853</v>
      </c>
      <c r="Q527" s="81">
        <v>114503.39</v>
      </c>
      <c r="R527" s="81">
        <v>285669.08</v>
      </c>
      <c r="S527" s="81">
        <v>7034552.3300000001</v>
      </c>
      <c r="T527" s="81">
        <v>0</v>
      </c>
      <c r="U527" s="82">
        <f t="shared" si="50"/>
        <v>7434724.7999999998</v>
      </c>
      <c r="V527" s="81">
        <v>141253.46</v>
      </c>
      <c r="W527" s="81">
        <v>302081.34999999998</v>
      </c>
      <c r="X527" s="81">
        <v>8665004.7300000004</v>
      </c>
      <c r="Y527" s="82">
        <v>9108339.540000001</v>
      </c>
      <c r="Z527" s="81">
        <v>190489.25999999995</v>
      </c>
      <c r="AA527" s="81">
        <v>276032.96000000002</v>
      </c>
      <c r="AB527" s="81">
        <v>8983767.9199999999</v>
      </c>
      <c r="AC527" s="82">
        <v>9450290.1400000006</v>
      </c>
      <c r="AD527" s="81">
        <v>228881.96999999997</v>
      </c>
      <c r="AE527" s="81">
        <v>295001.40000000002</v>
      </c>
      <c r="AF527" s="81">
        <v>9090151.0600000005</v>
      </c>
      <c r="AG527" s="82">
        <v>9614034.4299999997</v>
      </c>
      <c r="AH527" s="81">
        <v>289431.11000000004</v>
      </c>
      <c r="AI527" s="81">
        <v>299108.76</v>
      </c>
      <c r="AJ527" s="81">
        <v>9283540.9199999999</v>
      </c>
      <c r="AK527" s="82">
        <v>9872080.7899999991</v>
      </c>
      <c r="AM527" s="74" t="str">
        <f t="shared" si="51"/>
        <v>OFT</v>
      </c>
      <c r="AN527" s="74" t="str">
        <f t="shared" si="52"/>
        <v>WELE</v>
      </c>
      <c r="AO527" s="74" t="str">
        <f t="shared" si="53"/>
        <v>TWH</v>
      </c>
      <c r="AP527" s="82"/>
    </row>
    <row r="528" spans="2:42" x14ac:dyDescent="0.3">
      <c r="B528" s="74" t="s">
        <v>93</v>
      </c>
      <c r="C528" s="74" t="s">
        <v>187</v>
      </c>
      <c r="D528" s="74" t="s">
        <v>188</v>
      </c>
      <c r="E528" s="74" t="s">
        <v>146</v>
      </c>
      <c r="F528" s="74" t="s">
        <v>583</v>
      </c>
      <c r="G528" s="81">
        <v>17226.542667566227</v>
      </c>
      <c r="H528" s="81">
        <v>0</v>
      </c>
      <c r="I528" s="81">
        <v>0</v>
      </c>
      <c r="J528" s="81">
        <v>0</v>
      </c>
      <c r="K528" s="82">
        <f t="shared" si="48"/>
        <v>17226.542667566227</v>
      </c>
      <c r="L528" s="81">
        <v>23500.083419510291</v>
      </c>
      <c r="M528" s="81">
        <v>0</v>
      </c>
      <c r="N528" s="81">
        <v>0</v>
      </c>
      <c r="O528" s="81">
        <v>0</v>
      </c>
      <c r="P528" s="82">
        <f t="shared" si="49"/>
        <v>23500.083419510291</v>
      </c>
      <c r="Q528" s="81">
        <v>44509.919999999998</v>
      </c>
      <c r="R528" s="81">
        <v>0</v>
      </c>
      <c r="S528" s="81">
        <v>0</v>
      </c>
      <c r="T528" s="81">
        <v>0</v>
      </c>
      <c r="U528" s="82">
        <f t="shared" si="50"/>
        <v>44509.919999999998</v>
      </c>
      <c r="V528" s="81">
        <v>49432.399999999994</v>
      </c>
      <c r="W528" s="81">
        <v>0</v>
      </c>
      <c r="X528" s="81">
        <v>0</v>
      </c>
      <c r="Y528" s="82">
        <v>49432.399999999994</v>
      </c>
      <c r="Z528" s="81">
        <v>72273.040000000008</v>
      </c>
      <c r="AA528" s="81">
        <v>0</v>
      </c>
      <c r="AB528" s="81">
        <v>0</v>
      </c>
      <c r="AC528" s="82">
        <v>72273.040000000008</v>
      </c>
      <c r="AD528" s="81">
        <v>82117.72</v>
      </c>
      <c r="AE528" s="81">
        <v>0</v>
      </c>
      <c r="AF528" s="81">
        <v>0</v>
      </c>
      <c r="AG528" s="82">
        <v>82117.72</v>
      </c>
      <c r="AH528" s="81">
        <v>85257.459999999992</v>
      </c>
      <c r="AI528" s="81">
        <v>0</v>
      </c>
      <c r="AJ528" s="81">
        <v>0</v>
      </c>
      <c r="AK528" s="82">
        <v>85257.459999999992</v>
      </c>
      <c r="AM528" s="74" t="str">
        <f t="shared" si="51"/>
        <v/>
      </c>
      <c r="AN528" s="74" t="str">
        <f t="shared" si="52"/>
        <v>WELE</v>
      </c>
      <c r="AO528" s="74" t="str">
        <f t="shared" si="53"/>
        <v>TWH</v>
      </c>
      <c r="AP528" s="82"/>
    </row>
    <row r="529" spans="2:42" x14ac:dyDescent="0.3">
      <c r="B529" s="74" t="s">
        <v>93</v>
      </c>
      <c r="C529" s="74" t="s">
        <v>187</v>
      </c>
      <c r="D529" s="74" t="s">
        <v>188</v>
      </c>
      <c r="E529" s="74" t="s">
        <v>144</v>
      </c>
      <c r="F529" s="74" t="s">
        <v>145</v>
      </c>
      <c r="G529" s="81">
        <v>47983.271093519834</v>
      </c>
      <c r="H529" s="81">
        <v>138439.07</v>
      </c>
      <c r="I529" s="81">
        <v>0</v>
      </c>
      <c r="J529" s="81">
        <v>0</v>
      </c>
      <c r="K529" s="82">
        <f t="shared" si="48"/>
        <v>186422.34109351985</v>
      </c>
      <c r="L529" s="81">
        <v>37815.000373463452</v>
      </c>
      <c r="M529" s="81">
        <v>115288.57</v>
      </c>
      <c r="N529" s="81">
        <v>0</v>
      </c>
      <c r="O529" s="81">
        <v>0</v>
      </c>
      <c r="P529" s="82">
        <f t="shared" si="49"/>
        <v>153103.57037346344</v>
      </c>
      <c r="Q529" s="81">
        <v>53004.1</v>
      </c>
      <c r="R529" s="81">
        <v>61311.43</v>
      </c>
      <c r="S529" s="81">
        <v>0</v>
      </c>
      <c r="T529" s="81">
        <v>0</v>
      </c>
      <c r="U529" s="82">
        <f t="shared" si="50"/>
        <v>114315.53</v>
      </c>
      <c r="V529" s="81">
        <v>64503.920000000006</v>
      </c>
      <c r="W529" s="81">
        <v>64833.9</v>
      </c>
      <c r="X529" s="81">
        <v>0</v>
      </c>
      <c r="Y529" s="82">
        <v>129337.82</v>
      </c>
      <c r="Z529" s="81">
        <v>83059.320000000007</v>
      </c>
      <c r="AA529" s="81">
        <v>59243.29</v>
      </c>
      <c r="AB529" s="81">
        <v>0</v>
      </c>
      <c r="AC529" s="82">
        <v>142302.61000000002</v>
      </c>
      <c r="AD529" s="81">
        <v>100533.78</v>
      </c>
      <c r="AE529" s="81">
        <v>63314.37</v>
      </c>
      <c r="AF529" s="81">
        <v>0</v>
      </c>
      <c r="AG529" s="82">
        <v>163848.15</v>
      </c>
      <c r="AH529" s="81">
        <v>116655.12999999999</v>
      </c>
      <c r="AI529" s="81">
        <v>64195.91</v>
      </c>
      <c r="AJ529" s="81">
        <v>0</v>
      </c>
      <c r="AK529" s="82">
        <v>180851.03999999998</v>
      </c>
      <c r="AM529" s="74" t="str">
        <f t="shared" si="51"/>
        <v>INJ</v>
      </c>
      <c r="AN529" s="74" t="str">
        <f t="shared" si="52"/>
        <v>WELE</v>
      </c>
      <c r="AO529" s="74" t="str">
        <f t="shared" si="53"/>
        <v>TWH</v>
      </c>
      <c r="AP529" s="82"/>
    </row>
    <row r="530" spans="2:42" x14ac:dyDescent="0.3">
      <c r="B530" s="74" t="s">
        <v>119</v>
      </c>
      <c r="C530" s="74" t="s">
        <v>525</v>
      </c>
      <c r="D530" s="74" t="s">
        <v>579</v>
      </c>
      <c r="E530" s="74" t="s">
        <v>146</v>
      </c>
      <c r="F530" s="74" t="s">
        <v>583</v>
      </c>
      <c r="G530" s="81">
        <v>0</v>
      </c>
      <c r="H530" s="81">
        <v>0</v>
      </c>
      <c r="I530" s="81">
        <v>0</v>
      </c>
      <c r="J530" s="81">
        <v>9384.92</v>
      </c>
      <c r="K530" s="82">
        <f t="shared" si="48"/>
        <v>9384.92</v>
      </c>
      <c r="L530" s="81">
        <v>0</v>
      </c>
      <c r="M530" s="81">
        <v>0</v>
      </c>
      <c r="N530" s="81">
        <v>0</v>
      </c>
      <c r="O530" s="81">
        <v>1964.57</v>
      </c>
      <c r="P530" s="82">
        <f t="shared" si="49"/>
        <v>1964.57</v>
      </c>
      <c r="Q530" s="81">
        <v>0</v>
      </c>
      <c r="R530" s="81">
        <v>0</v>
      </c>
      <c r="S530" s="81">
        <v>0</v>
      </c>
      <c r="T530" s="81">
        <v>1467.57</v>
      </c>
      <c r="U530" s="82">
        <f t="shared" si="50"/>
        <v>1467.57</v>
      </c>
      <c r="V530" s="81">
        <v>0</v>
      </c>
      <c r="W530" s="81">
        <v>0</v>
      </c>
      <c r="X530" s="81">
        <v>0</v>
      </c>
      <c r="Y530" s="82">
        <v>0</v>
      </c>
      <c r="Z530" s="81">
        <v>0</v>
      </c>
      <c r="AA530" s="81">
        <v>0</v>
      </c>
      <c r="AB530" s="81">
        <v>0</v>
      </c>
      <c r="AC530" s="82">
        <v>0</v>
      </c>
      <c r="AD530" s="81">
        <v>0</v>
      </c>
      <c r="AE530" s="81">
        <v>0</v>
      </c>
      <c r="AF530" s="81">
        <v>0</v>
      </c>
      <c r="AG530" s="82">
        <v>0</v>
      </c>
      <c r="AH530" s="81">
        <v>0</v>
      </c>
      <c r="AI530" s="81">
        <v>0</v>
      </c>
      <c r="AJ530" s="81">
        <v>0</v>
      </c>
      <c r="AK530" s="82">
        <v>0</v>
      </c>
      <c r="AM530" s="74" t="str">
        <f t="shared" si="51"/>
        <v/>
      </c>
      <c r="AN530" s="74" t="str">
        <f t="shared" si="52"/>
        <v>WNST</v>
      </c>
      <c r="AO530" s="74" t="str">
        <f t="shared" si="53"/>
        <v>All locations</v>
      </c>
      <c r="AP530" s="82"/>
    </row>
    <row r="531" spans="2:42" x14ac:dyDescent="0.3">
      <c r="B531" s="74" t="s">
        <v>119</v>
      </c>
      <c r="C531" s="74" t="s">
        <v>140</v>
      </c>
      <c r="D531" s="74" t="s">
        <v>141</v>
      </c>
      <c r="E531" s="74" t="s">
        <v>142</v>
      </c>
      <c r="F531" s="74" t="s">
        <v>143</v>
      </c>
      <c r="G531" s="81">
        <v>130682.29746651952</v>
      </c>
      <c r="H531" s="81">
        <v>1551908.42</v>
      </c>
      <c r="I531" s="81">
        <v>1946201.06</v>
      </c>
      <c r="J531" s="81">
        <v>0</v>
      </c>
      <c r="K531" s="82">
        <f t="shared" si="48"/>
        <v>3628791.7774665197</v>
      </c>
      <c r="L531" s="81">
        <v>181335.97131724507</v>
      </c>
      <c r="M531" s="81">
        <v>1601735.73</v>
      </c>
      <c r="N531" s="81">
        <v>1928207.16</v>
      </c>
      <c r="O531" s="81">
        <v>0</v>
      </c>
      <c r="P531" s="82">
        <f t="shared" si="49"/>
        <v>3711278.8613172453</v>
      </c>
      <c r="Q531" s="81">
        <v>242451.05000000002</v>
      </c>
      <c r="R531" s="81">
        <v>2021785.53</v>
      </c>
      <c r="S531" s="81">
        <v>2180909.15</v>
      </c>
      <c r="T531" s="81">
        <v>0</v>
      </c>
      <c r="U531" s="82">
        <f t="shared" si="50"/>
        <v>4445145.7300000004</v>
      </c>
      <c r="V531" s="81">
        <v>296524.82000000007</v>
      </c>
      <c r="W531" s="81">
        <v>2137941.2200000002</v>
      </c>
      <c r="X531" s="81">
        <v>2686395.27</v>
      </c>
      <c r="Y531" s="82">
        <v>5120861.3100000005</v>
      </c>
      <c r="Z531" s="81">
        <v>392832.06</v>
      </c>
      <c r="AA531" s="81">
        <v>1953587.14</v>
      </c>
      <c r="AB531" s="81">
        <v>2785220.83</v>
      </c>
      <c r="AC531" s="82">
        <v>5131640.0299999993</v>
      </c>
      <c r="AD531" s="81">
        <v>470586.67000000004</v>
      </c>
      <c r="AE531" s="81">
        <v>2087833.78</v>
      </c>
      <c r="AF531" s="81">
        <v>2818202.59</v>
      </c>
      <c r="AG531" s="82">
        <v>5376623.04</v>
      </c>
      <c r="AH531" s="81">
        <v>568718.94000000006</v>
      </c>
      <c r="AI531" s="81">
        <v>2116903.08</v>
      </c>
      <c r="AJ531" s="81">
        <v>2878158.89</v>
      </c>
      <c r="AK531" s="82">
        <v>5563780.9100000001</v>
      </c>
      <c r="AM531" s="74" t="str">
        <f t="shared" si="51"/>
        <v>OFT</v>
      </c>
      <c r="AN531" s="74" t="str">
        <f t="shared" si="52"/>
        <v>WNST</v>
      </c>
      <c r="AO531" s="74" t="str">
        <f t="shared" si="53"/>
        <v>TNG</v>
      </c>
      <c r="AP531" s="82"/>
    </row>
    <row r="532" spans="2:42" x14ac:dyDescent="0.3">
      <c r="B532" s="74" t="s">
        <v>119</v>
      </c>
      <c r="C532" s="74" t="s">
        <v>140</v>
      </c>
      <c r="D532" s="74" t="s">
        <v>141</v>
      </c>
      <c r="E532" s="74" t="s">
        <v>146</v>
      </c>
      <c r="F532" s="74" t="s">
        <v>583</v>
      </c>
      <c r="G532" s="81">
        <v>432523.82459355501</v>
      </c>
      <c r="H532" s="81">
        <v>0</v>
      </c>
      <c r="I532" s="81">
        <v>0</v>
      </c>
      <c r="J532" s="81">
        <v>0</v>
      </c>
      <c r="K532" s="82">
        <f t="shared" si="48"/>
        <v>432523.82459355501</v>
      </c>
      <c r="L532" s="81">
        <v>422629.38573078177</v>
      </c>
      <c r="M532" s="81">
        <v>0</v>
      </c>
      <c r="N532" s="81">
        <v>0</v>
      </c>
      <c r="O532" s="81">
        <v>0</v>
      </c>
      <c r="P532" s="82">
        <f t="shared" si="49"/>
        <v>422629.38573078177</v>
      </c>
      <c r="Q532" s="81">
        <v>480231.63999999996</v>
      </c>
      <c r="R532" s="81">
        <v>0</v>
      </c>
      <c r="S532" s="81">
        <v>0</v>
      </c>
      <c r="T532" s="81">
        <v>0</v>
      </c>
      <c r="U532" s="82">
        <f t="shared" si="50"/>
        <v>480231.63999999996</v>
      </c>
      <c r="V532" s="81">
        <v>498960.04999999993</v>
      </c>
      <c r="W532" s="81">
        <v>0</v>
      </c>
      <c r="X532" s="81">
        <v>0</v>
      </c>
      <c r="Y532" s="82">
        <v>498960.04999999993</v>
      </c>
      <c r="Z532" s="81">
        <v>551604.81999999995</v>
      </c>
      <c r="AA532" s="81">
        <v>0</v>
      </c>
      <c r="AB532" s="81">
        <v>0</v>
      </c>
      <c r="AC532" s="82">
        <v>551604.81999999995</v>
      </c>
      <c r="AD532" s="81">
        <v>578516.55999999994</v>
      </c>
      <c r="AE532" s="81">
        <v>0</v>
      </c>
      <c r="AF532" s="81">
        <v>0</v>
      </c>
      <c r="AG532" s="82">
        <v>578516.55999999994</v>
      </c>
      <c r="AH532" s="81">
        <v>587543.40000000014</v>
      </c>
      <c r="AI532" s="81">
        <v>0</v>
      </c>
      <c r="AJ532" s="81">
        <v>0</v>
      </c>
      <c r="AK532" s="82">
        <v>587543.40000000014</v>
      </c>
      <c r="AM532" s="74" t="str">
        <f t="shared" si="51"/>
        <v/>
      </c>
      <c r="AN532" s="74" t="str">
        <f t="shared" si="52"/>
        <v>WNST</v>
      </c>
      <c r="AO532" s="74" t="str">
        <f t="shared" si="53"/>
        <v>TNG</v>
      </c>
      <c r="AP532" s="82"/>
    </row>
    <row r="533" spans="2:42" x14ac:dyDescent="0.3">
      <c r="B533" s="74" t="s">
        <v>120</v>
      </c>
      <c r="C533" s="74" t="s">
        <v>525</v>
      </c>
      <c r="D533" s="74" t="s">
        <v>580</v>
      </c>
      <c r="E533" s="74" t="s">
        <v>146</v>
      </c>
      <c r="F533" s="74" t="s">
        <v>583</v>
      </c>
      <c r="G533" s="81">
        <v>0</v>
      </c>
      <c r="H533" s="81">
        <v>0</v>
      </c>
      <c r="I533" s="81">
        <v>0</v>
      </c>
      <c r="J533" s="81">
        <v>12036.52</v>
      </c>
      <c r="K533" s="82">
        <f t="shared" si="48"/>
        <v>12036.52</v>
      </c>
      <c r="L533" s="81">
        <v>0</v>
      </c>
      <c r="M533" s="81">
        <v>0</v>
      </c>
      <c r="N533" s="81">
        <v>0</v>
      </c>
      <c r="O533" s="81">
        <v>2560.27</v>
      </c>
      <c r="P533" s="82">
        <f t="shared" si="49"/>
        <v>2560.27</v>
      </c>
      <c r="Q533" s="81">
        <v>0</v>
      </c>
      <c r="R533" s="81">
        <v>0</v>
      </c>
      <c r="S533" s="81">
        <v>0</v>
      </c>
      <c r="T533" s="81">
        <v>1956.23</v>
      </c>
      <c r="U533" s="82">
        <f t="shared" si="50"/>
        <v>1956.23</v>
      </c>
      <c r="V533" s="81">
        <v>0</v>
      </c>
      <c r="W533" s="81">
        <v>0</v>
      </c>
      <c r="X533" s="81">
        <v>0</v>
      </c>
      <c r="Y533" s="82">
        <v>0</v>
      </c>
      <c r="Z533" s="81">
        <v>0</v>
      </c>
      <c r="AA533" s="81">
        <v>0</v>
      </c>
      <c r="AB533" s="81">
        <v>0</v>
      </c>
      <c r="AC533" s="82">
        <v>0</v>
      </c>
      <c r="AD533" s="81">
        <v>0</v>
      </c>
      <c r="AE533" s="81">
        <v>0</v>
      </c>
      <c r="AF533" s="81">
        <v>0</v>
      </c>
      <c r="AG533" s="82">
        <v>0</v>
      </c>
      <c r="AH533" s="81">
        <v>0</v>
      </c>
      <c r="AI533" s="81">
        <v>0</v>
      </c>
      <c r="AJ533" s="81">
        <v>0</v>
      </c>
      <c r="AK533" s="82">
        <v>0</v>
      </c>
      <c r="AM533" s="74" t="str">
        <f t="shared" si="51"/>
        <v/>
      </c>
      <c r="AN533" s="74" t="str">
        <f t="shared" si="52"/>
        <v>WPOW</v>
      </c>
      <c r="AO533" s="74" t="str">
        <f t="shared" si="53"/>
        <v>All locations</v>
      </c>
      <c r="AP533" s="82"/>
    </row>
    <row r="534" spans="2:42" x14ac:dyDescent="0.3">
      <c r="B534" s="74" t="s">
        <v>120</v>
      </c>
      <c r="C534" s="74" t="s">
        <v>147</v>
      </c>
      <c r="D534" s="74" t="s">
        <v>148</v>
      </c>
      <c r="E534" s="74" t="s">
        <v>142</v>
      </c>
      <c r="F534" s="74" t="s">
        <v>143</v>
      </c>
      <c r="G534" s="81">
        <v>3839.8022596250103</v>
      </c>
      <c r="H534" s="81">
        <v>0</v>
      </c>
      <c r="I534" s="81">
        <v>21121.29</v>
      </c>
      <c r="J534" s="81">
        <v>0</v>
      </c>
      <c r="K534" s="82">
        <f t="shared" si="48"/>
        <v>24961.092259625009</v>
      </c>
      <c r="L534" s="81">
        <v>4888.3213094080111</v>
      </c>
      <c r="M534" s="81">
        <v>0</v>
      </c>
      <c r="N534" s="81">
        <v>31576.75</v>
      </c>
      <c r="O534" s="81">
        <v>0</v>
      </c>
      <c r="P534" s="82">
        <f t="shared" si="49"/>
        <v>36465.071309408013</v>
      </c>
      <c r="Q534" s="81">
        <v>9061.5300000000007</v>
      </c>
      <c r="R534" s="81">
        <v>0</v>
      </c>
      <c r="S534" s="81">
        <v>50842.37</v>
      </c>
      <c r="T534" s="81">
        <v>0</v>
      </c>
      <c r="U534" s="82">
        <f t="shared" si="50"/>
        <v>59903.9</v>
      </c>
      <c r="V534" s="81">
        <v>11615.140000000001</v>
      </c>
      <c r="W534" s="81">
        <v>0</v>
      </c>
      <c r="X534" s="81">
        <v>62626.5</v>
      </c>
      <c r="Y534" s="82">
        <v>74241.64</v>
      </c>
      <c r="Z534" s="81">
        <v>17879.489999999998</v>
      </c>
      <c r="AA534" s="81">
        <v>0</v>
      </c>
      <c r="AB534" s="81">
        <v>64930.37</v>
      </c>
      <c r="AC534" s="82">
        <v>82809.86</v>
      </c>
      <c r="AD534" s="81">
        <v>23191.119999999999</v>
      </c>
      <c r="AE534" s="81">
        <v>0</v>
      </c>
      <c r="AF534" s="81">
        <v>65699.25</v>
      </c>
      <c r="AG534" s="82">
        <v>88890.37</v>
      </c>
      <c r="AH534" s="81">
        <v>28341.319999999996</v>
      </c>
      <c r="AI534" s="81">
        <v>0</v>
      </c>
      <c r="AJ534" s="81">
        <v>67096.98</v>
      </c>
      <c r="AK534" s="82">
        <v>95438.299999999988</v>
      </c>
      <c r="AM534" s="74" t="str">
        <f t="shared" si="51"/>
        <v>OFT</v>
      </c>
      <c r="AN534" s="74" t="str">
        <f t="shared" si="52"/>
        <v>WPOW</v>
      </c>
      <c r="AO534" s="74" t="str">
        <f t="shared" si="53"/>
        <v>ATU</v>
      </c>
      <c r="AP534" s="82"/>
    </row>
    <row r="535" spans="2:42" x14ac:dyDescent="0.3">
      <c r="B535" s="74" t="s">
        <v>120</v>
      </c>
      <c r="C535" s="74" t="s">
        <v>147</v>
      </c>
      <c r="D535" s="74" t="s">
        <v>148</v>
      </c>
      <c r="E535" s="74" t="s">
        <v>146</v>
      </c>
      <c r="F535" s="74" t="s">
        <v>583</v>
      </c>
      <c r="G535" s="81">
        <v>4222.1600241456108</v>
      </c>
      <c r="H535" s="81">
        <v>0</v>
      </c>
      <c r="I535" s="81">
        <v>0</v>
      </c>
      <c r="J535" s="81">
        <v>0</v>
      </c>
      <c r="K535" s="82">
        <f t="shared" si="48"/>
        <v>4222.1600241456108</v>
      </c>
      <c r="L535" s="81">
        <v>4107.2096261045726</v>
      </c>
      <c r="M535" s="81">
        <v>0</v>
      </c>
      <c r="N535" s="81">
        <v>0</v>
      </c>
      <c r="O535" s="81">
        <v>0</v>
      </c>
      <c r="P535" s="82">
        <f t="shared" si="49"/>
        <v>4107.2096261045726</v>
      </c>
      <c r="Q535" s="81">
        <v>4270.25</v>
      </c>
      <c r="R535" s="81">
        <v>0</v>
      </c>
      <c r="S535" s="81">
        <v>0</v>
      </c>
      <c r="T535" s="81">
        <v>0</v>
      </c>
      <c r="U535" s="82">
        <f t="shared" si="50"/>
        <v>4270.25</v>
      </c>
      <c r="V535" s="81">
        <v>4366.3099999999995</v>
      </c>
      <c r="W535" s="81">
        <v>0</v>
      </c>
      <c r="X535" s="81">
        <v>0</v>
      </c>
      <c r="Y535" s="82">
        <v>4366.3099999999995</v>
      </c>
      <c r="Z535" s="81">
        <v>4442.96</v>
      </c>
      <c r="AA535" s="81">
        <v>0</v>
      </c>
      <c r="AB535" s="81">
        <v>0</v>
      </c>
      <c r="AC535" s="82">
        <v>4442.96</v>
      </c>
      <c r="AD535" s="81">
        <v>4523.34</v>
      </c>
      <c r="AE535" s="81">
        <v>0</v>
      </c>
      <c r="AF535" s="81">
        <v>0</v>
      </c>
      <c r="AG535" s="82">
        <v>4523.34</v>
      </c>
      <c r="AH535" s="81">
        <v>4576.3399999999992</v>
      </c>
      <c r="AI535" s="81">
        <v>0</v>
      </c>
      <c r="AJ535" s="81">
        <v>0</v>
      </c>
      <c r="AK535" s="82">
        <v>4576.3399999999992</v>
      </c>
      <c r="AM535" s="74" t="str">
        <f t="shared" si="51"/>
        <v/>
      </c>
      <c r="AN535" s="74" t="str">
        <f t="shared" si="52"/>
        <v>WPOW</v>
      </c>
      <c r="AO535" s="74" t="str">
        <f t="shared" si="53"/>
        <v>ATU</v>
      </c>
      <c r="AP535" s="82"/>
    </row>
    <row r="536" spans="2:42" x14ac:dyDescent="0.3">
      <c r="B536" s="74" t="s">
        <v>120</v>
      </c>
      <c r="C536" s="74" t="s">
        <v>149</v>
      </c>
      <c r="D536" s="74" t="s">
        <v>150</v>
      </c>
      <c r="E536" s="74" t="s">
        <v>142</v>
      </c>
      <c r="F536" s="74" t="s">
        <v>143</v>
      </c>
      <c r="G536" s="81">
        <v>7088.9539730730776</v>
      </c>
      <c r="H536" s="81">
        <v>209821.59</v>
      </c>
      <c r="I536" s="81">
        <v>493210.7</v>
      </c>
      <c r="J536" s="81">
        <v>0</v>
      </c>
      <c r="K536" s="82">
        <f t="shared" si="48"/>
        <v>710121.24397307308</v>
      </c>
      <c r="L536" s="81">
        <v>9868.5619589557973</v>
      </c>
      <c r="M536" s="81">
        <v>210526.88</v>
      </c>
      <c r="N536" s="81">
        <v>503236.6</v>
      </c>
      <c r="O536" s="81">
        <v>0</v>
      </c>
      <c r="P536" s="82">
        <f t="shared" si="49"/>
        <v>723632.04195895582</v>
      </c>
      <c r="Q536" s="81">
        <v>15249.44</v>
      </c>
      <c r="R536" s="81">
        <v>287571.09999999998</v>
      </c>
      <c r="S536" s="81">
        <v>579473.81000000006</v>
      </c>
      <c r="T536" s="81">
        <v>0</v>
      </c>
      <c r="U536" s="82">
        <f t="shared" si="50"/>
        <v>882294.35000000009</v>
      </c>
      <c r="V536" s="81">
        <v>24498.610000000004</v>
      </c>
      <c r="W536" s="81">
        <v>304092.64</v>
      </c>
      <c r="X536" s="81">
        <v>713782.92</v>
      </c>
      <c r="Y536" s="82">
        <v>1042374.17</v>
      </c>
      <c r="Z536" s="81">
        <v>31942.300000000003</v>
      </c>
      <c r="AA536" s="81">
        <v>277870.82</v>
      </c>
      <c r="AB536" s="81">
        <v>740041.15</v>
      </c>
      <c r="AC536" s="82">
        <v>1049854.27</v>
      </c>
      <c r="AD536" s="81">
        <v>38071.99</v>
      </c>
      <c r="AE536" s="81">
        <v>296965.55</v>
      </c>
      <c r="AF536" s="81">
        <v>748804.5</v>
      </c>
      <c r="AG536" s="82">
        <v>1083842.04</v>
      </c>
      <c r="AH536" s="81">
        <v>45680.39</v>
      </c>
      <c r="AI536" s="81">
        <v>301100.26</v>
      </c>
      <c r="AJ536" s="81">
        <v>764735.06</v>
      </c>
      <c r="AK536" s="82">
        <v>1111515.71</v>
      </c>
      <c r="AM536" s="74" t="str">
        <f t="shared" si="51"/>
        <v>OFT</v>
      </c>
      <c r="AN536" s="74" t="str">
        <f t="shared" si="52"/>
        <v>WPOW</v>
      </c>
      <c r="AO536" s="74" t="str">
        <f t="shared" si="53"/>
        <v>DOB</v>
      </c>
      <c r="AP536" s="82"/>
    </row>
    <row r="537" spans="2:42" x14ac:dyDescent="0.3">
      <c r="B537" s="74" t="s">
        <v>120</v>
      </c>
      <c r="C537" s="74" t="s">
        <v>149</v>
      </c>
      <c r="D537" s="74" t="s">
        <v>150</v>
      </c>
      <c r="E537" s="74" t="s">
        <v>146</v>
      </c>
      <c r="F537" s="74" t="s">
        <v>583</v>
      </c>
      <c r="G537" s="81">
        <v>10141.05233504747</v>
      </c>
      <c r="H537" s="81">
        <v>0</v>
      </c>
      <c r="I537" s="81">
        <v>0</v>
      </c>
      <c r="J537" s="81">
        <v>0</v>
      </c>
      <c r="K537" s="82">
        <f t="shared" si="48"/>
        <v>10141.05233504747</v>
      </c>
      <c r="L537" s="81">
        <v>11077.500037332506</v>
      </c>
      <c r="M537" s="81">
        <v>0</v>
      </c>
      <c r="N537" s="81">
        <v>0</v>
      </c>
      <c r="O537" s="81">
        <v>0</v>
      </c>
      <c r="P537" s="82">
        <f t="shared" si="49"/>
        <v>11077.500037332506</v>
      </c>
      <c r="Q537" s="81">
        <v>11626.17</v>
      </c>
      <c r="R537" s="81">
        <v>0</v>
      </c>
      <c r="S537" s="81">
        <v>0</v>
      </c>
      <c r="T537" s="81">
        <v>0</v>
      </c>
      <c r="U537" s="82">
        <f t="shared" si="50"/>
        <v>11626.17</v>
      </c>
      <c r="V537" s="81">
        <v>11711.329999999998</v>
      </c>
      <c r="W537" s="81">
        <v>0</v>
      </c>
      <c r="X537" s="81">
        <v>0</v>
      </c>
      <c r="Y537" s="82">
        <v>11711.329999999998</v>
      </c>
      <c r="Z537" s="81">
        <v>12100.28</v>
      </c>
      <c r="AA537" s="81">
        <v>0</v>
      </c>
      <c r="AB537" s="81">
        <v>0</v>
      </c>
      <c r="AC537" s="82">
        <v>12100.28</v>
      </c>
      <c r="AD537" s="81">
        <v>12418.810000000001</v>
      </c>
      <c r="AE537" s="81">
        <v>0</v>
      </c>
      <c r="AF537" s="81">
        <v>0</v>
      </c>
      <c r="AG537" s="82">
        <v>12418.810000000001</v>
      </c>
      <c r="AH537" s="81">
        <v>12698.93</v>
      </c>
      <c r="AI537" s="81">
        <v>0</v>
      </c>
      <c r="AJ537" s="81">
        <v>0</v>
      </c>
      <c r="AK537" s="82">
        <v>12698.93</v>
      </c>
      <c r="AM537" s="74" t="str">
        <f t="shared" si="51"/>
        <v/>
      </c>
      <c r="AN537" s="74" t="str">
        <f t="shared" si="52"/>
        <v>WPOW</v>
      </c>
      <c r="AO537" s="74" t="str">
        <f t="shared" si="53"/>
        <v>DOB</v>
      </c>
      <c r="AP537" s="82"/>
    </row>
    <row r="538" spans="2:42" x14ac:dyDescent="0.3">
      <c r="B538" s="74" t="s">
        <v>120</v>
      </c>
      <c r="C538" s="74" t="s">
        <v>149</v>
      </c>
      <c r="D538" s="74" t="s">
        <v>150</v>
      </c>
      <c r="E538" s="74" t="s">
        <v>144</v>
      </c>
      <c r="F538" s="74" t="s">
        <v>145</v>
      </c>
      <c r="G538" s="81">
        <v>163.68635823451319</v>
      </c>
      <c r="H538" s="81">
        <v>48546.35</v>
      </c>
      <c r="I538" s="81">
        <v>0</v>
      </c>
      <c r="J538" s="81">
        <v>0</v>
      </c>
      <c r="K538" s="82">
        <f t="shared" si="48"/>
        <v>48710.036358234509</v>
      </c>
      <c r="L538" s="81">
        <v>222.1467708161581</v>
      </c>
      <c r="M538" s="81">
        <v>55857.14</v>
      </c>
      <c r="N538" s="81">
        <v>0</v>
      </c>
      <c r="O538" s="81">
        <v>0</v>
      </c>
      <c r="P538" s="82">
        <f t="shared" si="49"/>
        <v>56079.286770816158</v>
      </c>
      <c r="Q538" s="81">
        <v>365.77</v>
      </c>
      <c r="R538" s="81">
        <v>42826.93</v>
      </c>
      <c r="S538" s="81">
        <v>0</v>
      </c>
      <c r="T538" s="81">
        <v>0</v>
      </c>
      <c r="U538" s="82">
        <f t="shared" si="50"/>
        <v>43192.7</v>
      </c>
      <c r="V538" s="81">
        <v>708.52</v>
      </c>
      <c r="W538" s="81">
        <v>45287.42</v>
      </c>
      <c r="X538" s="81">
        <v>0</v>
      </c>
      <c r="Y538" s="82">
        <v>45995.939999999995</v>
      </c>
      <c r="Z538" s="81">
        <v>871.31000000000006</v>
      </c>
      <c r="AA538" s="81">
        <v>41382.300000000003</v>
      </c>
      <c r="AB538" s="81">
        <v>0</v>
      </c>
      <c r="AC538" s="82">
        <v>42253.61</v>
      </c>
      <c r="AD538" s="81">
        <v>997.31999999999994</v>
      </c>
      <c r="AE538" s="81">
        <v>44226.01</v>
      </c>
      <c r="AF538" s="81">
        <v>0</v>
      </c>
      <c r="AG538" s="82">
        <v>45223.33</v>
      </c>
      <c r="AH538" s="81">
        <v>1176.3399999999999</v>
      </c>
      <c r="AI538" s="81">
        <v>44841.78</v>
      </c>
      <c r="AJ538" s="81">
        <v>0</v>
      </c>
      <c r="AK538" s="82">
        <v>46018.119999999995</v>
      </c>
      <c r="AM538" s="74" t="str">
        <f t="shared" si="51"/>
        <v>INJ</v>
      </c>
      <c r="AN538" s="74" t="str">
        <f t="shared" si="52"/>
        <v>WPOW</v>
      </c>
      <c r="AO538" s="74" t="str">
        <f t="shared" si="53"/>
        <v>DOB</v>
      </c>
      <c r="AP538" s="82"/>
    </row>
    <row r="539" spans="2:42" x14ac:dyDescent="0.3">
      <c r="B539" s="74" t="s">
        <v>120</v>
      </c>
      <c r="C539" s="74" t="s">
        <v>151</v>
      </c>
      <c r="D539" s="74" t="s">
        <v>152</v>
      </c>
      <c r="E539" s="74" t="s">
        <v>142</v>
      </c>
      <c r="F539" s="74" t="s">
        <v>143</v>
      </c>
      <c r="G539" s="81">
        <v>31500.633006625041</v>
      </c>
      <c r="H539" s="81">
        <v>4881.16</v>
      </c>
      <c r="I539" s="81">
        <v>646197.36</v>
      </c>
      <c r="J539" s="81">
        <v>0</v>
      </c>
      <c r="K539" s="82">
        <f t="shared" si="48"/>
        <v>682579.15300662501</v>
      </c>
      <c r="L539" s="81">
        <v>43852.161242141883</v>
      </c>
      <c r="M539" s="81">
        <v>5088.4799999999996</v>
      </c>
      <c r="N539" s="81">
        <v>656568.73</v>
      </c>
      <c r="O539" s="81">
        <v>0</v>
      </c>
      <c r="P539" s="82">
        <f t="shared" si="49"/>
        <v>705509.37124214182</v>
      </c>
      <c r="Q539" s="81">
        <v>67762.75</v>
      </c>
      <c r="R539" s="81">
        <v>6332.32</v>
      </c>
      <c r="S539" s="81">
        <v>749191.58</v>
      </c>
      <c r="T539" s="81">
        <v>0</v>
      </c>
      <c r="U539" s="82">
        <f t="shared" si="50"/>
        <v>823286.64999999991</v>
      </c>
      <c r="V539" s="81">
        <v>108862.53</v>
      </c>
      <c r="W539" s="81">
        <v>6696.12</v>
      </c>
      <c r="X539" s="81">
        <v>922837.49</v>
      </c>
      <c r="Y539" s="82">
        <v>1038396.14</v>
      </c>
      <c r="Z539" s="81">
        <v>141939.55999999997</v>
      </c>
      <c r="AA539" s="81">
        <v>6118.72</v>
      </c>
      <c r="AB539" s="81">
        <v>956786.3</v>
      </c>
      <c r="AC539" s="82">
        <v>1104844.58</v>
      </c>
      <c r="AD539" s="81">
        <v>169177.54</v>
      </c>
      <c r="AE539" s="81">
        <v>6539.19</v>
      </c>
      <c r="AF539" s="81">
        <v>968116.28</v>
      </c>
      <c r="AG539" s="82">
        <v>1143833.01</v>
      </c>
      <c r="AH539" s="81">
        <v>202986.37</v>
      </c>
      <c r="AI539" s="81">
        <v>6630.23</v>
      </c>
      <c r="AJ539" s="81">
        <v>988712.62</v>
      </c>
      <c r="AK539" s="82">
        <v>1198329.22</v>
      </c>
      <c r="AM539" s="74" t="str">
        <f t="shared" si="51"/>
        <v>OFT</v>
      </c>
      <c r="AN539" s="74" t="str">
        <f t="shared" si="52"/>
        <v>WPOW</v>
      </c>
      <c r="AO539" s="74" t="str">
        <f t="shared" si="53"/>
        <v>GYM</v>
      </c>
      <c r="AP539" s="82"/>
    </row>
    <row r="540" spans="2:42" x14ac:dyDescent="0.3">
      <c r="B540" s="74" t="s">
        <v>120</v>
      </c>
      <c r="C540" s="74" t="s">
        <v>151</v>
      </c>
      <c r="D540" s="74" t="s">
        <v>152</v>
      </c>
      <c r="E540" s="74" t="s">
        <v>146</v>
      </c>
      <c r="F540" s="74" t="s">
        <v>583</v>
      </c>
      <c r="G540" s="81">
        <v>65364.877125374725</v>
      </c>
      <c r="H540" s="81">
        <v>0</v>
      </c>
      <c r="I540" s="81">
        <v>0</v>
      </c>
      <c r="J540" s="81">
        <v>0</v>
      </c>
      <c r="K540" s="82">
        <f t="shared" si="48"/>
        <v>65364.877125374725</v>
      </c>
      <c r="L540" s="81">
        <v>64620.234398781053</v>
      </c>
      <c r="M540" s="81">
        <v>0</v>
      </c>
      <c r="N540" s="81">
        <v>0</v>
      </c>
      <c r="O540" s="81">
        <v>0</v>
      </c>
      <c r="P540" s="82">
        <f t="shared" si="49"/>
        <v>64620.234398781053</v>
      </c>
      <c r="Q540" s="81">
        <v>67440.420000000013</v>
      </c>
      <c r="R540" s="81">
        <v>0</v>
      </c>
      <c r="S540" s="81">
        <v>0</v>
      </c>
      <c r="T540" s="81">
        <v>0</v>
      </c>
      <c r="U540" s="82">
        <f t="shared" si="50"/>
        <v>67440.420000000013</v>
      </c>
      <c r="V540" s="81">
        <v>69168.19</v>
      </c>
      <c r="W540" s="81">
        <v>0</v>
      </c>
      <c r="X540" s="81">
        <v>0</v>
      </c>
      <c r="Y540" s="82">
        <v>69168.19</v>
      </c>
      <c r="Z540" s="81">
        <v>70539.069999999992</v>
      </c>
      <c r="AA540" s="81">
        <v>0</v>
      </c>
      <c r="AB540" s="81">
        <v>0</v>
      </c>
      <c r="AC540" s="82">
        <v>70539.069999999992</v>
      </c>
      <c r="AD540" s="81">
        <v>71960.399999999994</v>
      </c>
      <c r="AE540" s="81">
        <v>0</v>
      </c>
      <c r="AF540" s="81">
        <v>0</v>
      </c>
      <c r="AG540" s="82">
        <v>71960.399999999994</v>
      </c>
      <c r="AH540" s="81">
        <v>72972.800000000003</v>
      </c>
      <c r="AI540" s="81">
        <v>0</v>
      </c>
      <c r="AJ540" s="81">
        <v>0</v>
      </c>
      <c r="AK540" s="82">
        <v>72972.800000000003</v>
      </c>
      <c r="AM540" s="74" t="str">
        <f t="shared" si="51"/>
        <v/>
      </c>
      <c r="AN540" s="74" t="str">
        <f t="shared" si="52"/>
        <v>WPOW</v>
      </c>
      <c r="AO540" s="74" t="str">
        <f t="shared" si="53"/>
        <v>GYM</v>
      </c>
      <c r="AP540" s="82"/>
    </row>
    <row r="541" spans="2:42" x14ac:dyDescent="0.3">
      <c r="B541" s="74" t="s">
        <v>120</v>
      </c>
      <c r="C541" s="74" t="s">
        <v>153</v>
      </c>
      <c r="D541" s="74" t="s">
        <v>154</v>
      </c>
      <c r="E541" s="74" t="s">
        <v>142</v>
      </c>
      <c r="F541" s="74" t="s">
        <v>143</v>
      </c>
      <c r="G541" s="81">
        <v>18396.34920609758</v>
      </c>
      <c r="H541" s="81">
        <v>77689.440000000002</v>
      </c>
      <c r="I541" s="81">
        <v>1280977.8</v>
      </c>
      <c r="J541" s="81">
        <v>0</v>
      </c>
      <c r="K541" s="82">
        <f t="shared" si="48"/>
        <v>1377063.5892060976</v>
      </c>
      <c r="L541" s="81">
        <v>25609.632835337954</v>
      </c>
      <c r="M541" s="81">
        <v>96170.12</v>
      </c>
      <c r="N541" s="81">
        <v>1302327.3999999999</v>
      </c>
      <c r="O541" s="81">
        <v>0</v>
      </c>
      <c r="P541" s="82">
        <f t="shared" si="49"/>
        <v>1424107.1528353379</v>
      </c>
      <c r="Q541" s="81">
        <v>39573.400000000009</v>
      </c>
      <c r="R541" s="81">
        <v>107690.53</v>
      </c>
      <c r="S541" s="81">
        <v>1487947.8</v>
      </c>
      <c r="T541" s="81">
        <v>0</v>
      </c>
      <c r="U541" s="82">
        <f t="shared" si="50"/>
        <v>1635211.73</v>
      </c>
      <c r="V541" s="81">
        <v>63575.659999999996</v>
      </c>
      <c r="W541" s="81">
        <v>113877.57</v>
      </c>
      <c r="X541" s="81">
        <v>1832820.93</v>
      </c>
      <c r="Y541" s="82">
        <v>2010274.16</v>
      </c>
      <c r="Z541" s="81">
        <v>82892.62000000001</v>
      </c>
      <c r="AA541" s="81">
        <v>104057.94</v>
      </c>
      <c r="AB541" s="81">
        <v>1900245.69</v>
      </c>
      <c r="AC541" s="82">
        <v>2087196.25</v>
      </c>
      <c r="AD541" s="81">
        <v>98799.59</v>
      </c>
      <c r="AE541" s="81">
        <v>111208.59</v>
      </c>
      <c r="AF541" s="81">
        <v>1922747.84</v>
      </c>
      <c r="AG541" s="82">
        <v>2132756.02</v>
      </c>
      <c r="AH541" s="81">
        <v>118543.91</v>
      </c>
      <c r="AI541" s="81">
        <v>112756.97</v>
      </c>
      <c r="AJ541" s="81">
        <v>1963653.64</v>
      </c>
      <c r="AK541" s="82">
        <v>2194954.52</v>
      </c>
      <c r="AM541" s="74" t="str">
        <f t="shared" si="51"/>
        <v>OFT</v>
      </c>
      <c r="AN541" s="74" t="str">
        <f t="shared" si="52"/>
        <v>WPOW</v>
      </c>
      <c r="AO541" s="74" t="str">
        <f t="shared" si="53"/>
        <v>HKK</v>
      </c>
      <c r="AP541" s="82"/>
    </row>
    <row r="542" spans="2:42" x14ac:dyDescent="0.3">
      <c r="B542" s="74" t="s">
        <v>120</v>
      </c>
      <c r="C542" s="74" t="s">
        <v>153</v>
      </c>
      <c r="D542" s="74" t="s">
        <v>154</v>
      </c>
      <c r="E542" s="74" t="s">
        <v>146</v>
      </c>
      <c r="F542" s="74" t="s">
        <v>583</v>
      </c>
      <c r="G542" s="81">
        <v>53738.144058412923</v>
      </c>
      <c r="H542" s="81">
        <v>0</v>
      </c>
      <c r="I542" s="81">
        <v>0</v>
      </c>
      <c r="J542" s="81">
        <v>0</v>
      </c>
      <c r="K542" s="82">
        <f t="shared" si="48"/>
        <v>53738.144058412923</v>
      </c>
      <c r="L542" s="81">
        <v>52499.398608970238</v>
      </c>
      <c r="M542" s="81">
        <v>0</v>
      </c>
      <c r="N542" s="81">
        <v>0</v>
      </c>
      <c r="O542" s="81">
        <v>0</v>
      </c>
      <c r="P542" s="82">
        <f t="shared" si="49"/>
        <v>52499.398608970238</v>
      </c>
      <c r="Q542" s="81">
        <v>54758.01</v>
      </c>
      <c r="R542" s="81">
        <v>0</v>
      </c>
      <c r="S542" s="81">
        <v>0</v>
      </c>
      <c r="T542" s="81">
        <v>0</v>
      </c>
      <c r="U542" s="82">
        <f t="shared" si="50"/>
        <v>54758.01</v>
      </c>
      <c r="V542" s="81">
        <v>56117.17</v>
      </c>
      <c r="W542" s="81">
        <v>0</v>
      </c>
      <c r="X542" s="81">
        <v>0</v>
      </c>
      <c r="Y542" s="82">
        <v>56117.17</v>
      </c>
      <c r="Z542" s="81">
        <v>57187.45</v>
      </c>
      <c r="AA542" s="81">
        <v>0</v>
      </c>
      <c r="AB542" s="81">
        <v>0</v>
      </c>
      <c r="AC542" s="82">
        <v>57187.45</v>
      </c>
      <c r="AD542" s="81">
        <v>58307.680000000008</v>
      </c>
      <c r="AE542" s="81">
        <v>0</v>
      </c>
      <c r="AF542" s="81">
        <v>0</v>
      </c>
      <c r="AG542" s="82">
        <v>58307.680000000008</v>
      </c>
      <c r="AH542" s="81">
        <v>59099.540000000008</v>
      </c>
      <c r="AI542" s="81">
        <v>0</v>
      </c>
      <c r="AJ542" s="81">
        <v>0</v>
      </c>
      <c r="AK542" s="82">
        <v>59099.540000000008</v>
      </c>
      <c r="AM542" s="74" t="str">
        <f t="shared" si="51"/>
        <v/>
      </c>
      <c r="AN542" s="74" t="str">
        <f t="shared" si="52"/>
        <v>WPOW</v>
      </c>
      <c r="AO542" s="74" t="str">
        <f t="shared" si="53"/>
        <v>HKK</v>
      </c>
      <c r="AP542" s="82"/>
    </row>
    <row r="543" spans="2:42" x14ac:dyDescent="0.3">
      <c r="B543" s="74" t="s">
        <v>120</v>
      </c>
      <c r="C543" s="74" t="s">
        <v>153</v>
      </c>
      <c r="D543" s="74" t="s">
        <v>154</v>
      </c>
      <c r="E543" s="74" t="s">
        <v>144</v>
      </c>
      <c r="F543" s="74" t="s">
        <v>145</v>
      </c>
      <c r="G543" s="81">
        <v>328.74028275023568</v>
      </c>
      <c r="H543" s="81">
        <v>33997.5</v>
      </c>
      <c r="I543" s="81">
        <v>0</v>
      </c>
      <c r="J543" s="81">
        <v>0</v>
      </c>
      <c r="K543" s="82">
        <f t="shared" si="48"/>
        <v>34326.240282750237</v>
      </c>
      <c r="L543" s="81">
        <v>446.14951088999442</v>
      </c>
      <c r="M543" s="81">
        <v>17964.830000000002</v>
      </c>
      <c r="N543" s="81">
        <v>0</v>
      </c>
      <c r="O543" s="81">
        <v>0</v>
      </c>
      <c r="P543" s="82">
        <f t="shared" si="49"/>
        <v>18410.979510889996</v>
      </c>
      <c r="Q543" s="81">
        <v>734.6</v>
      </c>
      <c r="R543" s="81">
        <v>38946.9</v>
      </c>
      <c r="S543" s="81">
        <v>0</v>
      </c>
      <c r="T543" s="81">
        <v>0</v>
      </c>
      <c r="U543" s="82">
        <f t="shared" si="50"/>
        <v>39681.5</v>
      </c>
      <c r="V543" s="81">
        <v>1422.95</v>
      </c>
      <c r="W543" s="81">
        <v>41184.480000000003</v>
      </c>
      <c r="X543" s="81">
        <v>0</v>
      </c>
      <c r="Y543" s="82">
        <v>42607.43</v>
      </c>
      <c r="Z543" s="81">
        <v>1749.91</v>
      </c>
      <c r="AA543" s="81">
        <v>37633.15</v>
      </c>
      <c r="AB543" s="81">
        <v>0</v>
      </c>
      <c r="AC543" s="82">
        <v>39383.060000000005</v>
      </c>
      <c r="AD543" s="81">
        <v>2002.98</v>
      </c>
      <c r="AE543" s="81">
        <v>40219.230000000003</v>
      </c>
      <c r="AF543" s="81">
        <v>0</v>
      </c>
      <c r="AG543" s="82">
        <v>42222.210000000006</v>
      </c>
      <c r="AH543" s="81">
        <v>2362.5300000000002</v>
      </c>
      <c r="AI543" s="81">
        <v>40779.21</v>
      </c>
      <c r="AJ543" s="81">
        <v>0</v>
      </c>
      <c r="AK543" s="82">
        <v>43141.74</v>
      </c>
      <c r="AM543" s="74" t="str">
        <f t="shared" si="51"/>
        <v>INJ</v>
      </c>
      <c r="AN543" s="74" t="str">
        <f t="shared" si="52"/>
        <v>WPOW</v>
      </c>
      <c r="AO543" s="74" t="str">
        <f t="shared" si="53"/>
        <v>HKK</v>
      </c>
      <c r="AP543" s="82"/>
    </row>
    <row r="544" spans="2:42" x14ac:dyDescent="0.3">
      <c r="B544" s="74" t="s">
        <v>120</v>
      </c>
      <c r="C544" s="74" t="s">
        <v>155</v>
      </c>
      <c r="D544" s="74" t="s">
        <v>156</v>
      </c>
      <c r="E544" s="74" t="s">
        <v>142</v>
      </c>
      <c r="F544" s="74" t="s">
        <v>143</v>
      </c>
      <c r="G544" s="81">
        <v>1105.4569766128261</v>
      </c>
      <c r="H544" s="81">
        <v>308.25</v>
      </c>
      <c r="I544" s="81">
        <v>91620.74</v>
      </c>
      <c r="J544" s="81">
        <v>0</v>
      </c>
      <c r="K544" s="82">
        <f t="shared" si="48"/>
        <v>93034.446976612831</v>
      </c>
      <c r="L544" s="81">
        <v>1538.9117505752411</v>
      </c>
      <c r="M544" s="81">
        <v>553.37</v>
      </c>
      <c r="N544" s="81">
        <v>92454.44</v>
      </c>
      <c r="O544" s="81">
        <v>0</v>
      </c>
      <c r="P544" s="82">
        <f t="shared" si="49"/>
        <v>94546.721750575249</v>
      </c>
      <c r="Q544" s="81">
        <v>2378.0099999999998</v>
      </c>
      <c r="R544" s="81">
        <v>669.33</v>
      </c>
      <c r="S544" s="81">
        <v>106486.23</v>
      </c>
      <c r="T544" s="81">
        <v>0</v>
      </c>
      <c r="U544" s="82">
        <f t="shared" si="50"/>
        <v>109533.56999999999</v>
      </c>
      <c r="V544" s="81">
        <v>3820.3300000000004</v>
      </c>
      <c r="W544" s="81">
        <v>707.78</v>
      </c>
      <c r="X544" s="81">
        <v>131167.35999999999</v>
      </c>
      <c r="Y544" s="82">
        <v>135695.46999999997</v>
      </c>
      <c r="Z544" s="81">
        <v>4981.09</v>
      </c>
      <c r="AA544" s="81">
        <v>646.75</v>
      </c>
      <c r="AB544" s="81">
        <v>135992.67000000001</v>
      </c>
      <c r="AC544" s="82">
        <v>141620.51</v>
      </c>
      <c r="AD544" s="81">
        <v>5936.97</v>
      </c>
      <c r="AE544" s="81">
        <v>691.2</v>
      </c>
      <c r="AF544" s="81">
        <v>137603.06</v>
      </c>
      <c r="AG544" s="82">
        <v>144231.23000000001</v>
      </c>
      <c r="AH544" s="81">
        <v>7123.4199999999992</v>
      </c>
      <c r="AI544" s="81">
        <v>700.82</v>
      </c>
      <c r="AJ544" s="81">
        <v>140530.51999999999</v>
      </c>
      <c r="AK544" s="82">
        <v>148354.75999999998</v>
      </c>
      <c r="AM544" s="74" t="str">
        <f t="shared" si="51"/>
        <v>OFT</v>
      </c>
      <c r="AN544" s="74" t="str">
        <f t="shared" si="52"/>
        <v>WPOW</v>
      </c>
      <c r="AO544" s="74" t="str">
        <f t="shared" si="53"/>
        <v>KUM</v>
      </c>
      <c r="AP544" s="82"/>
    </row>
    <row r="545" spans="2:42" x14ac:dyDescent="0.3">
      <c r="B545" s="74" t="s">
        <v>120</v>
      </c>
      <c r="C545" s="74" t="s">
        <v>155</v>
      </c>
      <c r="D545" s="74" t="s">
        <v>156</v>
      </c>
      <c r="E545" s="74" t="s">
        <v>146</v>
      </c>
      <c r="F545" s="74" t="s">
        <v>583</v>
      </c>
      <c r="G545" s="81">
        <v>162.47978030850541</v>
      </c>
      <c r="H545" s="81">
        <v>0</v>
      </c>
      <c r="I545" s="81">
        <v>0</v>
      </c>
      <c r="J545" s="81">
        <v>0</v>
      </c>
      <c r="K545" s="82">
        <f t="shared" si="48"/>
        <v>162.47978030850541</v>
      </c>
      <c r="L545" s="81">
        <v>596.46493481334778</v>
      </c>
      <c r="M545" s="81">
        <v>0</v>
      </c>
      <c r="N545" s="81">
        <v>0</v>
      </c>
      <c r="O545" s="81">
        <v>0</v>
      </c>
      <c r="P545" s="82">
        <f t="shared" si="49"/>
        <v>596.46493481334778</v>
      </c>
      <c r="Q545" s="81">
        <v>1704.4499999999998</v>
      </c>
      <c r="R545" s="81">
        <v>0</v>
      </c>
      <c r="S545" s="81">
        <v>0</v>
      </c>
      <c r="T545" s="81">
        <v>0</v>
      </c>
      <c r="U545" s="82">
        <f t="shared" si="50"/>
        <v>1704.4499999999998</v>
      </c>
      <c r="V545" s="81">
        <v>3175.23</v>
      </c>
      <c r="W545" s="81">
        <v>0</v>
      </c>
      <c r="X545" s="81">
        <v>0</v>
      </c>
      <c r="Y545" s="82">
        <v>3175.23</v>
      </c>
      <c r="Z545" s="81">
        <v>4405.57</v>
      </c>
      <c r="AA545" s="81">
        <v>0</v>
      </c>
      <c r="AB545" s="81">
        <v>0</v>
      </c>
      <c r="AC545" s="82">
        <v>4405.57</v>
      </c>
      <c r="AD545" s="81">
        <v>4693.5199999999995</v>
      </c>
      <c r="AE545" s="81">
        <v>0</v>
      </c>
      <c r="AF545" s="81">
        <v>0</v>
      </c>
      <c r="AG545" s="82">
        <v>4693.5199999999995</v>
      </c>
      <c r="AH545" s="81">
        <v>4837.08</v>
      </c>
      <c r="AI545" s="81">
        <v>0</v>
      </c>
      <c r="AJ545" s="81">
        <v>0</v>
      </c>
      <c r="AK545" s="82">
        <v>4837.08</v>
      </c>
      <c r="AM545" s="74" t="str">
        <f t="shared" si="51"/>
        <v/>
      </c>
      <c r="AN545" s="74" t="str">
        <f t="shared" si="52"/>
        <v>WPOW</v>
      </c>
      <c r="AO545" s="74" t="str">
        <f t="shared" si="53"/>
        <v>KUM</v>
      </c>
      <c r="AP545" s="82"/>
    </row>
    <row r="546" spans="2:42" x14ac:dyDescent="0.3">
      <c r="B546" s="74" t="s">
        <v>120</v>
      </c>
      <c r="C546" s="74" t="s">
        <v>155</v>
      </c>
      <c r="D546" s="74" t="s">
        <v>156</v>
      </c>
      <c r="E546" s="74" t="s">
        <v>144</v>
      </c>
      <c r="F546" s="74" t="s">
        <v>145</v>
      </c>
      <c r="G546" s="81">
        <v>5568.9328663464103</v>
      </c>
      <c r="H546" s="81">
        <v>2132.33</v>
      </c>
      <c r="I546" s="81">
        <v>0</v>
      </c>
      <c r="J546" s="81">
        <v>0</v>
      </c>
      <c r="K546" s="82">
        <f t="shared" si="48"/>
        <v>7701.2628663464102</v>
      </c>
      <c r="L546" s="81">
        <v>7557.8715894135194</v>
      </c>
      <c r="M546" s="81">
        <v>1990.87</v>
      </c>
      <c r="N546" s="81">
        <v>0</v>
      </c>
      <c r="O546" s="81">
        <v>0</v>
      </c>
      <c r="P546" s="82">
        <f t="shared" si="49"/>
        <v>9548.7415894135193</v>
      </c>
      <c r="Q546" s="81">
        <v>12444.28</v>
      </c>
      <c r="R546" s="81">
        <v>2496.83</v>
      </c>
      <c r="S546" s="81">
        <v>0</v>
      </c>
      <c r="T546" s="81">
        <v>0</v>
      </c>
      <c r="U546" s="82">
        <f t="shared" si="50"/>
        <v>14941.11</v>
      </c>
      <c r="V546" s="81">
        <v>24105.26</v>
      </c>
      <c r="W546" s="81">
        <v>2640.28</v>
      </c>
      <c r="X546" s="81">
        <v>0</v>
      </c>
      <c r="Y546" s="82">
        <v>26745.539999999997</v>
      </c>
      <c r="Z546" s="81">
        <v>29643.94</v>
      </c>
      <c r="AA546" s="81">
        <v>2412.61</v>
      </c>
      <c r="AB546" s="81">
        <v>0</v>
      </c>
      <c r="AC546" s="82">
        <v>32056.55</v>
      </c>
      <c r="AD546" s="81">
        <v>33930.920000000006</v>
      </c>
      <c r="AE546" s="81">
        <v>2578.4</v>
      </c>
      <c r="AF546" s="81">
        <v>0</v>
      </c>
      <c r="AG546" s="82">
        <v>36509.320000000007</v>
      </c>
      <c r="AH546" s="81">
        <v>40021.689999999995</v>
      </c>
      <c r="AI546" s="81">
        <v>2614.3000000000002</v>
      </c>
      <c r="AJ546" s="81">
        <v>0</v>
      </c>
      <c r="AK546" s="82">
        <v>42635.99</v>
      </c>
      <c r="AM546" s="74" t="str">
        <f t="shared" si="51"/>
        <v>INJ</v>
      </c>
      <c r="AN546" s="74" t="str">
        <f t="shared" si="52"/>
        <v>WPOW</v>
      </c>
      <c r="AO546" s="74" t="str">
        <f t="shared" si="53"/>
        <v>KUM</v>
      </c>
      <c r="AP546" s="82"/>
    </row>
    <row r="547" spans="2:42" x14ac:dyDescent="0.3">
      <c r="B547" s="74" t="s">
        <v>120</v>
      </c>
      <c r="C547" s="74" t="s">
        <v>157</v>
      </c>
      <c r="D547" s="74" t="s">
        <v>158</v>
      </c>
      <c r="E547" s="74" t="s">
        <v>142</v>
      </c>
      <c r="F547" s="74" t="s">
        <v>143</v>
      </c>
      <c r="G547" s="81">
        <v>776.68591976463154</v>
      </c>
      <c r="H547" s="81">
        <v>119503.32</v>
      </c>
      <c r="I547" s="81">
        <v>17125.37</v>
      </c>
      <c r="J547" s="81">
        <v>0</v>
      </c>
      <c r="K547" s="82">
        <f t="shared" si="48"/>
        <v>137405.37591976463</v>
      </c>
      <c r="L547" s="81">
        <v>1081.2268094386557</v>
      </c>
      <c r="M547" s="81">
        <v>123100.24</v>
      </c>
      <c r="N547" s="81">
        <v>16499.560000000001</v>
      </c>
      <c r="O547" s="81">
        <v>0</v>
      </c>
      <c r="P547" s="82">
        <f t="shared" si="49"/>
        <v>140681.02680943866</v>
      </c>
      <c r="Q547" s="81">
        <v>1670.77</v>
      </c>
      <c r="R547" s="81">
        <v>152629.62</v>
      </c>
      <c r="S547" s="81">
        <v>18822.810000000001</v>
      </c>
      <c r="T547" s="81">
        <v>0</v>
      </c>
      <c r="U547" s="82">
        <f t="shared" si="50"/>
        <v>173123.19999999998</v>
      </c>
      <c r="V547" s="81">
        <v>2684.13</v>
      </c>
      <c r="W547" s="81">
        <v>161398.5</v>
      </c>
      <c r="X547" s="81">
        <v>23185.52</v>
      </c>
      <c r="Y547" s="82">
        <v>187268.15</v>
      </c>
      <c r="Z547" s="81">
        <v>3499.67</v>
      </c>
      <c r="AA547" s="81">
        <v>147481.15</v>
      </c>
      <c r="AB547" s="81">
        <v>24038.45</v>
      </c>
      <c r="AC547" s="82">
        <v>175019.27000000002</v>
      </c>
      <c r="AD547" s="81">
        <v>4171.2800000000007</v>
      </c>
      <c r="AE547" s="81">
        <v>157615.76999999999</v>
      </c>
      <c r="AF547" s="81">
        <v>24323.11</v>
      </c>
      <c r="AG547" s="82">
        <v>186110.15999999997</v>
      </c>
      <c r="AH547" s="81">
        <v>5004.8600000000006</v>
      </c>
      <c r="AI547" s="81">
        <v>159810.28</v>
      </c>
      <c r="AJ547" s="81">
        <v>24840.58</v>
      </c>
      <c r="AK547" s="82">
        <v>189655.72000000003</v>
      </c>
      <c r="AM547" s="74" t="str">
        <f t="shared" si="51"/>
        <v>OFT</v>
      </c>
      <c r="AN547" s="74" t="str">
        <f t="shared" si="52"/>
        <v>WPOW</v>
      </c>
      <c r="AO547" s="74" t="str">
        <f t="shared" si="53"/>
        <v>OTI</v>
      </c>
      <c r="AP547" s="82"/>
    </row>
    <row r="548" spans="2:42" x14ac:dyDescent="0.3">
      <c r="B548" s="74" t="s">
        <v>120</v>
      </c>
      <c r="C548" s="74" t="s">
        <v>157</v>
      </c>
      <c r="D548" s="74" t="s">
        <v>158</v>
      </c>
      <c r="E548" s="74" t="s">
        <v>146</v>
      </c>
      <c r="F548" s="74" t="s">
        <v>583</v>
      </c>
      <c r="G548" s="81">
        <v>3101.8200975273248</v>
      </c>
      <c r="H548" s="81">
        <v>0</v>
      </c>
      <c r="I548" s="81">
        <v>0</v>
      </c>
      <c r="J548" s="81">
        <v>0</v>
      </c>
      <c r="K548" s="82">
        <f t="shared" si="48"/>
        <v>3101.8200975273248</v>
      </c>
      <c r="L548" s="81">
        <v>3002.8592629308569</v>
      </c>
      <c r="M548" s="81">
        <v>0</v>
      </c>
      <c r="N548" s="81">
        <v>0</v>
      </c>
      <c r="O548" s="81">
        <v>0</v>
      </c>
      <c r="P548" s="82">
        <f t="shared" si="49"/>
        <v>3002.8592629308569</v>
      </c>
      <c r="Q548" s="81">
        <v>3125.9800000000005</v>
      </c>
      <c r="R548" s="81">
        <v>0</v>
      </c>
      <c r="S548" s="81">
        <v>0</v>
      </c>
      <c r="T548" s="81">
        <v>0</v>
      </c>
      <c r="U548" s="82">
        <f t="shared" si="50"/>
        <v>3125.9800000000005</v>
      </c>
      <c r="V548" s="81">
        <v>3200.97</v>
      </c>
      <c r="W548" s="81">
        <v>0</v>
      </c>
      <c r="X548" s="81">
        <v>0</v>
      </c>
      <c r="Y548" s="82">
        <v>3200.97</v>
      </c>
      <c r="Z548" s="81">
        <v>3257.2000000000003</v>
      </c>
      <c r="AA548" s="81">
        <v>0</v>
      </c>
      <c r="AB548" s="81">
        <v>0</v>
      </c>
      <c r="AC548" s="82">
        <v>3257.2000000000003</v>
      </c>
      <c r="AD548" s="81">
        <v>3317.0499999999997</v>
      </c>
      <c r="AE548" s="81">
        <v>0</v>
      </c>
      <c r="AF548" s="81">
        <v>0</v>
      </c>
      <c r="AG548" s="82">
        <v>3317.0499999999997</v>
      </c>
      <c r="AH548" s="81">
        <v>3357.31</v>
      </c>
      <c r="AI548" s="81">
        <v>0</v>
      </c>
      <c r="AJ548" s="81">
        <v>0</v>
      </c>
      <c r="AK548" s="82">
        <v>3357.31</v>
      </c>
      <c r="AM548" s="74" t="str">
        <f t="shared" si="51"/>
        <v/>
      </c>
      <c r="AN548" s="74" t="str">
        <f t="shared" si="52"/>
        <v>WPOW</v>
      </c>
      <c r="AO548" s="74" t="str">
        <f t="shared" si="53"/>
        <v>OTI</v>
      </c>
      <c r="AP548" s="82"/>
    </row>
    <row r="549" spans="2:42" x14ac:dyDescent="0.3">
      <c r="B549" s="74" t="s">
        <v>120</v>
      </c>
      <c r="C549" s="74" t="s">
        <v>159</v>
      </c>
      <c r="D549" s="74" t="s">
        <v>160</v>
      </c>
      <c r="E549" s="74" t="s">
        <v>142</v>
      </c>
      <c r="F549" s="74" t="s">
        <v>143</v>
      </c>
      <c r="G549" s="81">
        <v>22079.58590719791</v>
      </c>
      <c r="H549" s="81">
        <v>3936.92</v>
      </c>
      <c r="I549" s="81">
        <v>303975.34999999998</v>
      </c>
      <c r="J549" s="81">
        <v>0</v>
      </c>
      <c r="K549" s="82">
        <f t="shared" si="48"/>
        <v>329991.85590719787</v>
      </c>
      <c r="L549" s="81">
        <v>28108.761781856982</v>
      </c>
      <c r="M549" s="81">
        <v>4271.18</v>
      </c>
      <c r="N549" s="81">
        <v>242088.38</v>
      </c>
      <c r="O549" s="81">
        <v>0</v>
      </c>
      <c r="P549" s="82">
        <f t="shared" si="49"/>
        <v>274468.321781857</v>
      </c>
      <c r="Q549" s="81">
        <v>52105.51</v>
      </c>
      <c r="R549" s="81">
        <v>4531.18</v>
      </c>
      <c r="S549" s="81">
        <v>268042.59000000003</v>
      </c>
      <c r="T549" s="81">
        <v>0</v>
      </c>
      <c r="U549" s="82">
        <f t="shared" si="50"/>
        <v>324679.28000000003</v>
      </c>
      <c r="V549" s="81">
        <v>66789.119999999995</v>
      </c>
      <c r="W549" s="81">
        <v>4791.51</v>
      </c>
      <c r="X549" s="81">
        <v>330168.89</v>
      </c>
      <c r="Y549" s="82">
        <v>401749.52</v>
      </c>
      <c r="Z549" s="81">
        <v>102810.36</v>
      </c>
      <c r="AA549" s="81">
        <v>4378.34</v>
      </c>
      <c r="AB549" s="81">
        <v>342314.95</v>
      </c>
      <c r="AC549" s="82">
        <v>449503.65</v>
      </c>
      <c r="AD549" s="81">
        <v>133353.28</v>
      </c>
      <c r="AE549" s="81">
        <v>4679.21</v>
      </c>
      <c r="AF549" s="81">
        <v>346368.54</v>
      </c>
      <c r="AG549" s="82">
        <v>484401.02999999997</v>
      </c>
      <c r="AH549" s="81">
        <v>162967.97000000003</v>
      </c>
      <c r="AI549" s="81">
        <v>4744.3599999999997</v>
      </c>
      <c r="AJ549" s="81">
        <v>353737.41</v>
      </c>
      <c r="AK549" s="82">
        <v>521449.74</v>
      </c>
      <c r="AM549" s="74" t="str">
        <f t="shared" si="51"/>
        <v>OFT</v>
      </c>
      <c r="AN549" s="74" t="str">
        <f t="shared" si="52"/>
        <v>WPOW</v>
      </c>
      <c r="AO549" s="74" t="str">
        <f t="shared" si="53"/>
        <v>RFN</v>
      </c>
      <c r="AP549" s="82"/>
    </row>
    <row r="550" spans="2:42" x14ac:dyDescent="0.3">
      <c r="B550" s="74" t="s">
        <v>120</v>
      </c>
      <c r="C550" s="74" t="s">
        <v>159</v>
      </c>
      <c r="D550" s="74" t="s">
        <v>160</v>
      </c>
      <c r="E550" s="74" t="s">
        <v>146</v>
      </c>
      <c r="F550" s="74" t="s">
        <v>583</v>
      </c>
      <c r="G550" s="81">
        <v>48104.973318997247</v>
      </c>
      <c r="H550" s="81">
        <v>0</v>
      </c>
      <c r="I550" s="81">
        <v>0</v>
      </c>
      <c r="J550" s="81">
        <v>0</v>
      </c>
      <c r="K550" s="82">
        <f t="shared" si="48"/>
        <v>48104.973318997247</v>
      </c>
      <c r="L550" s="81">
        <v>47876.506697982011</v>
      </c>
      <c r="M550" s="81">
        <v>0</v>
      </c>
      <c r="N550" s="81">
        <v>0</v>
      </c>
      <c r="O550" s="81">
        <v>0</v>
      </c>
      <c r="P550" s="82">
        <f t="shared" si="49"/>
        <v>47876.506697982011</v>
      </c>
      <c r="Q550" s="81">
        <v>49848.94</v>
      </c>
      <c r="R550" s="81">
        <v>0</v>
      </c>
      <c r="S550" s="81">
        <v>0</v>
      </c>
      <c r="T550" s="81">
        <v>0</v>
      </c>
      <c r="U550" s="82">
        <f t="shared" si="50"/>
        <v>49848.94</v>
      </c>
      <c r="V550" s="81">
        <v>50788.83</v>
      </c>
      <c r="W550" s="81">
        <v>0</v>
      </c>
      <c r="X550" s="81">
        <v>0</v>
      </c>
      <c r="Y550" s="82">
        <v>50788.83</v>
      </c>
      <c r="Z550" s="81">
        <v>51835.69</v>
      </c>
      <c r="AA550" s="81">
        <v>0</v>
      </c>
      <c r="AB550" s="81">
        <v>0</v>
      </c>
      <c r="AC550" s="82">
        <v>51835.69</v>
      </c>
      <c r="AD550" s="81">
        <v>52850.280000000006</v>
      </c>
      <c r="AE550" s="81">
        <v>0</v>
      </c>
      <c r="AF550" s="81">
        <v>0</v>
      </c>
      <c r="AG550" s="82">
        <v>52850.280000000006</v>
      </c>
      <c r="AH550" s="81">
        <v>53577.36</v>
      </c>
      <c r="AI550" s="81">
        <v>0</v>
      </c>
      <c r="AJ550" s="81">
        <v>0</v>
      </c>
      <c r="AK550" s="82">
        <v>53577.36</v>
      </c>
      <c r="AM550" s="74" t="str">
        <f t="shared" si="51"/>
        <v/>
      </c>
      <c r="AN550" s="74" t="str">
        <f t="shared" si="52"/>
        <v>WPOW</v>
      </c>
      <c r="AO550" s="74" t="str">
        <f t="shared" si="53"/>
        <v>RFN</v>
      </c>
      <c r="AP550" s="82"/>
    </row>
    <row r="551" spans="2:42" x14ac:dyDescent="0.3">
      <c r="B551" s="74" t="s">
        <v>112</v>
      </c>
      <c r="C551" s="74" t="s">
        <v>525</v>
      </c>
      <c r="D551" s="74" t="s">
        <v>589</v>
      </c>
      <c r="E551" s="74" t="s">
        <v>146</v>
      </c>
      <c r="F551" s="74" t="s">
        <v>583</v>
      </c>
      <c r="G551" s="81">
        <v>0</v>
      </c>
      <c r="H551" s="81">
        <v>0</v>
      </c>
      <c r="I551" s="81">
        <v>0</v>
      </c>
      <c r="J551" s="81">
        <v>18903.509999999998</v>
      </c>
      <c r="K551" s="82">
        <f t="shared" si="48"/>
        <v>18903.509999999998</v>
      </c>
      <c r="L551" s="81">
        <v>0</v>
      </c>
      <c r="M551" s="81">
        <v>0</v>
      </c>
      <c r="N551" s="81">
        <v>0</v>
      </c>
      <c r="O551" s="81">
        <v>4076.87</v>
      </c>
      <c r="P551" s="82">
        <f t="shared" si="49"/>
        <v>4076.87</v>
      </c>
      <c r="Q551" s="81">
        <v>0</v>
      </c>
      <c r="R551" s="81">
        <v>0</v>
      </c>
      <c r="S551" s="81">
        <v>0</v>
      </c>
      <c r="T551" s="81">
        <v>3068.11</v>
      </c>
      <c r="U551" s="82">
        <f t="shared" si="50"/>
        <v>3068.11</v>
      </c>
      <c r="V551" s="81">
        <v>0</v>
      </c>
      <c r="W551" s="81">
        <v>0</v>
      </c>
      <c r="X551" s="81">
        <v>0</v>
      </c>
      <c r="Y551" s="82">
        <v>0</v>
      </c>
      <c r="Z551" s="81">
        <v>0</v>
      </c>
      <c r="AA551" s="81">
        <v>0</v>
      </c>
      <c r="AB551" s="81">
        <v>0</v>
      </c>
      <c r="AC551" s="82">
        <v>0</v>
      </c>
      <c r="AD551" s="81">
        <v>0</v>
      </c>
      <c r="AE551" s="81">
        <v>0</v>
      </c>
      <c r="AF551" s="81">
        <v>0</v>
      </c>
      <c r="AG551" s="82">
        <v>0</v>
      </c>
      <c r="AH551" s="81">
        <v>0</v>
      </c>
      <c r="AI551" s="81">
        <v>0</v>
      </c>
      <c r="AJ551" s="81">
        <v>0</v>
      </c>
      <c r="AK551" s="82">
        <v>0</v>
      </c>
      <c r="AM551" s="74" t="str">
        <f t="shared" si="51"/>
        <v/>
      </c>
      <c r="AN551" s="74" t="str">
        <f t="shared" si="52"/>
        <v>WTOM</v>
      </c>
      <c r="AO551" s="74" t="str">
        <f t="shared" si="53"/>
        <v>All locations</v>
      </c>
      <c r="AP551" s="82"/>
    </row>
    <row r="552" spans="2:42" x14ac:dyDescent="0.3">
      <c r="B552" s="74" t="s">
        <v>112</v>
      </c>
      <c r="C552" s="74" t="s">
        <v>241</v>
      </c>
      <c r="D552" s="74" t="s">
        <v>242</v>
      </c>
      <c r="E552" s="74" t="s">
        <v>142</v>
      </c>
      <c r="F552" s="74" t="s">
        <v>143</v>
      </c>
      <c r="G552" s="81">
        <v>204894.35042862565</v>
      </c>
      <c r="H552" s="81">
        <v>327140.90999999997</v>
      </c>
      <c r="I552" s="81">
        <v>2643416.2200000002</v>
      </c>
      <c r="J552" s="81">
        <v>0</v>
      </c>
      <c r="K552" s="82">
        <f t="shared" si="48"/>
        <v>3175451.4804286258</v>
      </c>
      <c r="L552" s="81">
        <v>275260.28779224231</v>
      </c>
      <c r="M552" s="81">
        <v>336020.5</v>
      </c>
      <c r="N552" s="81">
        <v>2677844.73</v>
      </c>
      <c r="O552" s="81">
        <v>0</v>
      </c>
      <c r="P552" s="82">
        <f t="shared" si="49"/>
        <v>3289125.5177922426</v>
      </c>
      <c r="Q552" s="81">
        <v>372508.71</v>
      </c>
      <c r="R552" s="81">
        <v>415439.74</v>
      </c>
      <c r="S552" s="81">
        <v>3024496.8</v>
      </c>
      <c r="T552" s="81">
        <v>0</v>
      </c>
      <c r="U552" s="82">
        <f t="shared" si="50"/>
        <v>3812445.25</v>
      </c>
      <c r="V552" s="81">
        <v>416158.91</v>
      </c>
      <c r="W552" s="81">
        <v>439307.6</v>
      </c>
      <c r="X552" s="81">
        <v>3725507.73</v>
      </c>
      <c r="Y552" s="82">
        <v>4580974.24</v>
      </c>
      <c r="Z552" s="81">
        <v>512450.13</v>
      </c>
      <c r="AA552" s="81">
        <v>401426.22</v>
      </c>
      <c r="AB552" s="81">
        <v>3862559.56</v>
      </c>
      <c r="AC552" s="82">
        <v>4776435.91</v>
      </c>
      <c r="AD552" s="81">
        <v>604950.68000000005</v>
      </c>
      <c r="AE552" s="81">
        <v>429011.44</v>
      </c>
      <c r="AF552" s="81">
        <v>3908298.85</v>
      </c>
      <c r="AG552" s="82">
        <v>4942260.9700000007</v>
      </c>
      <c r="AH552" s="81">
        <v>729131.7300000001</v>
      </c>
      <c r="AI552" s="81">
        <v>434984.65</v>
      </c>
      <c r="AJ552" s="81">
        <v>3991446.58</v>
      </c>
      <c r="AK552" s="82">
        <v>5155562.96</v>
      </c>
      <c r="AM552" s="74" t="str">
        <f t="shared" si="51"/>
        <v>OFT</v>
      </c>
      <c r="AN552" s="74" t="str">
        <f t="shared" si="52"/>
        <v>WTOM</v>
      </c>
      <c r="AO552" s="74" t="str">
        <f t="shared" si="53"/>
        <v>HTI</v>
      </c>
      <c r="AP552" s="82"/>
    </row>
    <row r="553" spans="2:42" x14ac:dyDescent="0.3">
      <c r="B553" s="74" t="s">
        <v>112</v>
      </c>
      <c r="C553" s="74" t="s">
        <v>241</v>
      </c>
      <c r="D553" s="74" t="s">
        <v>242</v>
      </c>
      <c r="E553" s="74" t="s">
        <v>146</v>
      </c>
      <c r="F553" s="74" t="s">
        <v>583</v>
      </c>
      <c r="G553" s="81">
        <v>453723.69113239215</v>
      </c>
      <c r="H553" s="81">
        <v>0</v>
      </c>
      <c r="I553" s="81">
        <v>0</v>
      </c>
      <c r="J553" s="81">
        <v>0</v>
      </c>
      <c r="K553" s="82">
        <f t="shared" si="48"/>
        <v>453723.69113239215</v>
      </c>
      <c r="L553" s="81">
        <v>444449.82515293453</v>
      </c>
      <c r="M553" s="81">
        <v>0</v>
      </c>
      <c r="N553" s="81">
        <v>0</v>
      </c>
      <c r="O553" s="81">
        <v>0</v>
      </c>
      <c r="P553" s="82">
        <f t="shared" si="49"/>
        <v>444449.82515293453</v>
      </c>
      <c r="Q553" s="81">
        <v>491957.57999999996</v>
      </c>
      <c r="R553" s="81">
        <v>0</v>
      </c>
      <c r="S553" s="81">
        <v>0</v>
      </c>
      <c r="T553" s="81">
        <v>0</v>
      </c>
      <c r="U553" s="82">
        <f t="shared" si="50"/>
        <v>491957.57999999996</v>
      </c>
      <c r="V553" s="81">
        <v>508888.25000000006</v>
      </c>
      <c r="W553" s="81">
        <v>0</v>
      </c>
      <c r="X553" s="81">
        <v>0</v>
      </c>
      <c r="Y553" s="82">
        <v>508888.25000000006</v>
      </c>
      <c r="Z553" s="81">
        <v>551735.31999999995</v>
      </c>
      <c r="AA553" s="81">
        <v>0</v>
      </c>
      <c r="AB553" s="81">
        <v>0</v>
      </c>
      <c r="AC553" s="82">
        <v>551735.31999999995</v>
      </c>
      <c r="AD553" s="81">
        <v>574060.49</v>
      </c>
      <c r="AE553" s="81">
        <v>0</v>
      </c>
      <c r="AF553" s="81">
        <v>0</v>
      </c>
      <c r="AG553" s="82">
        <v>574060.49</v>
      </c>
      <c r="AH553" s="81">
        <v>582308.55999999994</v>
      </c>
      <c r="AI553" s="81">
        <v>0</v>
      </c>
      <c r="AJ553" s="81">
        <v>0</v>
      </c>
      <c r="AK553" s="82">
        <v>582308.55999999994</v>
      </c>
      <c r="AM553" s="74" t="str">
        <f t="shared" si="51"/>
        <v/>
      </c>
      <c r="AN553" s="74" t="str">
        <f t="shared" si="52"/>
        <v>WTOM</v>
      </c>
      <c r="AO553" s="74" t="str">
        <f t="shared" si="53"/>
        <v>HTI</v>
      </c>
      <c r="AP553" s="82"/>
    </row>
    <row r="554" spans="2:42" x14ac:dyDescent="0.3">
      <c r="B554" s="74" t="s">
        <v>112</v>
      </c>
      <c r="C554" s="74" t="s">
        <v>243</v>
      </c>
      <c r="D554" s="74" t="s">
        <v>244</v>
      </c>
      <c r="E554" s="74" t="s">
        <v>142</v>
      </c>
      <c r="F554" s="74" t="s">
        <v>143</v>
      </c>
      <c r="G554" s="81">
        <v>36702.842168629359</v>
      </c>
      <c r="H554" s="81">
        <v>303785.09000000003</v>
      </c>
      <c r="I554" s="81">
        <v>220146.75</v>
      </c>
      <c r="J554" s="81">
        <v>0</v>
      </c>
      <c r="K554" s="82">
        <f t="shared" si="48"/>
        <v>560634.68216862937</v>
      </c>
      <c r="L554" s="81">
        <v>41581.569929580161</v>
      </c>
      <c r="M554" s="81">
        <v>341652.36</v>
      </c>
      <c r="N554" s="81">
        <v>228385.81</v>
      </c>
      <c r="O554" s="81">
        <v>0</v>
      </c>
      <c r="P554" s="82">
        <f t="shared" si="49"/>
        <v>611619.73992958013</v>
      </c>
      <c r="Q554" s="81">
        <v>55122.98</v>
      </c>
      <c r="R554" s="81">
        <v>285138.81</v>
      </c>
      <c r="S554" s="81">
        <v>258832.05</v>
      </c>
      <c r="T554" s="81">
        <v>0</v>
      </c>
      <c r="U554" s="82">
        <f t="shared" si="50"/>
        <v>599093.84</v>
      </c>
      <c r="V554" s="81">
        <v>63077.710000000006</v>
      </c>
      <c r="W554" s="81">
        <v>301520.61</v>
      </c>
      <c r="X554" s="81">
        <v>318823.55</v>
      </c>
      <c r="Y554" s="82">
        <v>683421.87</v>
      </c>
      <c r="Z554" s="81">
        <v>80597.479999999981</v>
      </c>
      <c r="AA554" s="81">
        <v>275520.57</v>
      </c>
      <c r="AB554" s="81">
        <v>330552.25</v>
      </c>
      <c r="AC554" s="82">
        <v>686670.3</v>
      </c>
      <c r="AD554" s="81">
        <v>93251.019999999975</v>
      </c>
      <c r="AE554" s="81">
        <v>294453.8</v>
      </c>
      <c r="AF554" s="81">
        <v>334466.55</v>
      </c>
      <c r="AG554" s="82">
        <v>722171.36999999988</v>
      </c>
      <c r="AH554" s="81">
        <v>106831.99000000002</v>
      </c>
      <c r="AI554" s="81">
        <v>298553.53999999998</v>
      </c>
      <c r="AJ554" s="81">
        <v>341582.21</v>
      </c>
      <c r="AK554" s="82">
        <v>746967.74</v>
      </c>
      <c r="AM554" s="74" t="str">
        <f t="shared" si="51"/>
        <v>OFT</v>
      </c>
      <c r="AN554" s="74" t="str">
        <f t="shared" si="52"/>
        <v>WTOM</v>
      </c>
      <c r="AO554" s="74" t="str">
        <f t="shared" si="53"/>
        <v>NPK</v>
      </c>
      <c r="AP554" s="82"/>
    </row>
    <row r="555" spans="2:42" x14ac:dyDescent="0.3">
      <c r="B555" s="74" t="s">
        <v>112</v>
      </c>
      <c r="C555" s="74" t="s">
        <v>243</v>
      </c>
      <c r="D555" s="74" t="s">
        <v>244</v>
      </c>
      <c r="E555" s="74" t="s">
        <v>146</v>
      </c>
      <c r="F555" s="74" t="s">
        <v>583</v>
      </c>
      <c r="G555" s="81">
        <v>41595.541184825139</v>
      </c>
      <c r="H555" s="81">
        <v>0</v>
      </c>
      <c r="I555" s="81">
        <v>0</v>
      </c>
      <c r="J555" s="81">
        <v>0</v>
      </c>
      <c r="K555" s="82">
        <f t="shared" si="48"/>
        <v>41595.541184825139</v>
      </c>
      <c r="L555" s="81">
        <v>40533.102647319567</v>
      </c>
      <c r="M555" s="81">
        <v>0</v>
      </c>
      <c r="N555" s="81">
        <v>0</v>
      </c>
      <c r="O555" s="81">
        <v>0</v>
      </c>
      <c r="P555" s="82">
        <f t="shared" si="49"/>
        <v>40533.102647319567</v>
      </c>
      <c r="Q555" s="81">
        <v>45210.37</v>
      </c>
      <c r="R555" s="81">
        <v>0</v>
      </c>
      <c r="S555" s="81">
        <v>0</v>
      </c>
      <c r="T555" s="81">
        <v>0</v>
      </c>
      <c r="U555" s="82">
        <f t="shared" si="50"/>
        <v>45210.37</v>
      </c>
      <c r="V555" s="81">
        <v>46964.819999999992</v>
      </c>
      <c r="W555" s="81">
        <v>0</v>
      </c>
      <c r="X555" s="81">
        <v>0</v>
      </c>
      <c r="Y555" s="82">
        <v>46964.819999999992</v>
      </c>
      <c r="Z555" s="81">
        <v>51188.29</v>
      </c>
      <c r="AA555" s="81">
        <v>0</v>
      </c>
      <c r="AB555" s="81">
        <v>0</v>
      </c>
      <c r="AC555" s="82">
        <v>51188.29</v>
      </c>
      <c r="AD555" s="81">
        <v>53362.25</v>
      </c>
      <c r="AE555" s="81">
        <v>0</v>
      </c>
      <c r="AF555" s="81">
        <v>0</v>
      </c>
      <c r="AG555" s="82">
        <v>53362.25</v>
      </c>
      <c r="AH555" s="81">
        <v>54142.63</v>
      </c>
      <c r="AI555" s="81">
        <v>0</v>
      </c>
      <c r="AJ555" s="81">
        <v>0</v>
      </c>
      <c r="AK555" s="82">
        <v>54142.63</v>
      </c>
      <c r="AM555" s="74" t="str">
        <f t="shared" si="51"/>
        <v/>
      </c>
      <c r="AN555" s="74" t="str">
        <f t="shared" si="52"/>
        <v>WTOM</v>
      </c>
      <c r="AO555" s="74" t="str">
        <f t="shared" si="53"/>
        <v>NPK</v>
      </c>
      <c r="AP555" s="82"/>
    </row>
    <row r="556" spans="2:42" x14ac:dyDescent="0.3">
      <c r="B556" s="74" t="s">
        <v>112</v>
      </c>
      <c r="C556" s="74" t="s">
        <v>243</v>
      </c>
      <c r="D556" s="74" t="s">
        <v>244</v>
      </c>
      <c r="E556" s="74" t="s">
        <v>144</v>
      </c>
      <c r="F556" s="74" t="s">
        <v>145</v>
      </c>
      <c r="G556" s="81">
        <v>0.87810269665839835</v>
      </c>
      <c r="H556" s="81">
        <v>27749.45</v>
      </c>
      <c r="I556" s="81">
        <v>0</v>
      </c>
      <c r="J556" s="81">
        <v>0</v>
      </c>
      <c r="K556" s="82">
        <f t="shared" si="48"/>
        <v>27750.328102696658</v>
      </c>
      <c r="L556" s="81">
        <v>0.9722723951130775</v>
      </c>
      <c r="M556" s="81">
        <v>0</v>
      </c>
      <c r="N556" s="81">
        <v>0</v>
      </c>
      <c r="O556" s="81">
        <v>0</v>
      </c>
      <c r="P556" s="82">
        <f t="shared" si="49"/>
        <v>0.9722723951130775</v>
      </c>
      <c r="Q556" s="81">
        <v>1.27</v>
      </c>
      <c r="R556" s="81">
        <v>142483.89000000001</v>
      </c>
      <c r="S556" s="81">
        <v>0</v>
      </c>
      <c r="T556" s="81">
        <v>0</v>
      </c>
      <c r="U556" s="82">
        <f t="shared" si="50"/>
        <v>142485.16</v>
      </c>
      <c r="V556" s="81">
        <v>1.4400000000000002</v>
      </c>
      <c r="W556" s="81">
        <v>150669.88</v>
      </c>
      <c r="X556" s="81">
        <v>0</v>
      </c>
      <c r="Y556" s="82">
        <v>150671.32</v>
      </c>
      <c r="Z556" s="81">
        <v>1.84</v>
      </c>
      <c r="AA556" s="81">
        <v>137677.66</v>
      </c>
      <c r="AB556" s="81">
        <v>0</v>
      </c>
      <c r="AC556" s="82">
        <v>137679.5</v>
      </c>
      <c r="AD556" s="81">
        <v>2.1099999999999994</v>
      </c>
      <c r="AE556" s="81">
        <v>147138.59</v>
      </c>
      <c r="AF556" s="81">
        <v>0</v>
      </c>
      <c r="AG556" s="82">
        <v>147140.69999999998</v>
      </c>
      <c r="AH556" s="81">
        <v>2.3899999999999992</v>
      </c>
      <c r="AI556" s="81">
        <v>149187.23000000001</v>
      </c>
      <c r="AJ556" s="81">
        <v>0</v>
      </c>
      <c r="AK556" s="82">
        <v>149189.62000000002</v>
      </c>
      <c r="AM556" s="74" t="str">
        <f t="shared" si="51"/>
        <v>INJ</v>
      </c>
      <c r="AN556" s="74" t="str">
        <f t="shared" si="52"/>
        <v>WTOM</v>
      </c>
      <c r="AO556" s="74" t="str">
        <f t="shared" si="53"/>
        <v>NPK</v>
      </c>
      <c r="AP556" s="82"/>
    </row>
    <row r="557" spans="2:42" x14ac:dyDescent="0.3">
      <c r="B557" s="74" t="s">
        <v>112</v>
      </c>
      <c r="C557" s="74" t="s">
        <v>245</v>
      </c>
      <c r="D557" s="74" t="s">
        <v>246</v>
      </c>
      <c r="E557" s="74" t="s">
        <v>142</v>
      </c>
      <c r="F557" s="74" t="s">
        <v>143</v>
      </c>
      <c r="G557" s="81">
        <v>39954.722646536757</v>
      </c>
      <c r="H557" s="81">
        <v>193124</v>
      </c>
      <c r="I557" s="81">
        <v>240837.23</v>
      </c>
      <c r="J557" s="81">
        <v>0</v>
      </c>
      <c r="K557" s="82">
        <f t="shared" si="48"/>
        <v>473915.95264653675</v>
      </c>
      <c r="L557" s="81">
        <v>45265.706953707988</v>
      </c>
      <c r="M557" s="81">
        <v>200057.09</v>
      </c>
      <c r="N557" s="81">
        <v>246083.61</v>
      </c>
      <c r="O557" s="81">
        <v>0</v>
      </c>
      <c r="P557" s="82">
        <f t="shared" si="49"/>
        <v>491406.40695370798</v>
      </c>
      <c r="Q557" s="81">
        <v>60006.9</v>
      </c>
      <c r="R557" s="81">
        <v>246976.55</v>
      </c>
      <c r="S557" s="81">
        <v>282739.37</v>
      </c>
      <c r="T557" s="81">
        <v>0</v>
      </c>
      <c r="U557" s="82">
        <f t="shared" si="50"/>
        <v>589722.82000000007</v>
      </c>
      <c r="V557" s="81">
        <v>68668.499999999971</v>
      </c>
      <c r="W557" s="81">
        <v>261165.85</v>
      </c>
      <c r="X557" s="81">
        <v>348272.05</v>
      </c>
      <c r="Y557" s="82">
        <v>678106.39999999991</v>
      </c>
      <c r="Z557" s="81">
        <v>87746.940000000031</v>
      </c>
      <c r="AA557" s="81">
        <v>238645.6</v>
      </c>
      <c r="AB557" s="81">
        <v>361084.08</v>
      </c>
      <c r="AC557" s="82">
        <v>687476.62000000011</v>
      </c>
      <c r="AD557" s="81">
        <v>101524.47</v>
      </c>
      <c r="AE557" s="81">
        <v>255044.85</v>
      </c>
      <c r="AF557" s="81">
        <v>365359.94</v>
      </c>
      <c r="AG557" s="82">
        <v>721929.26</v>
      </c>
      <c r="AH557" s="81">
        <v>116333.07</v>
      </c>
      <c r="AI557" s="81">
        <v>258595.89</v>
      </c>
      <c r="AJ557" s="81">
        <v>373132.84</v>
      </c>
      <c r="AK557" s="82">
        <v>748061.8</v>
      </c>
      <c r="AM557" s="74" t="str">
        <f t="shared" si="51"/>
        <v>OFT</v>
      </c>
      <c r="AN557" s="74" t="str">
        <f t="shared" si="52"/>
        <v>WTOM</v>
      </c>
      <c r="AO557" s="74" t="str">
        <f t="shared" si="53"/>
        <v>OKN</v>
      </c>
      <c r="AP557" s="82"/>
    </row>
    <row r="558" spans="2:42" x14ac:dyDescent="0.3">
      <c r="B558" s="74" t="s">
        <v>112</v>
      </c>
      <c r="C558" s="74" t="s">
        <v>245</v>
      </c>
      <c r="D558" s="74" t="s">
        <v>246</v>
      </c>
      <c r="E558" s="74" t="s">
        <v>146</v>
      </c>
      <c r="F558" s="74" t="s">
        <v>583</v>
      </c>
      <c r="G558" s="81">
        <v>46840.179343192198</v>
      </c>
      <c r="H558" s="81">
        <v>0</v>
      </c>
      <c r="I558" s="81">
        <v>0</v>
      </c>
      <c r="J558" s="81">
        <v>0</v>
      </c>
      <c r="K558" s="82">
        <f t="shared" si="48"/>
        <v>46840.179343192198</v>
      </c>
      <c r="L558" s="81">
        <v>45438.178966665182</v>
      </c>
      <c r="M558" s="81">
        <v>0</v>
      </c>
      <c r="N558" s="81">
        <v>0</v>
      </c>
      <c r="O558" s="81">
        <v>0</v>
      </c>
      <c r="P558" s="82">
        <f t="shared" si="49"/>
        <v>45438.178966665182</v>
      </c>
      <c r="Q558" s="81">
        <v>50597.540000000008</v>
      </c>
      <c r="R558" s="81">
        <v>0</v>
      </c>
      <c r="S558" s="81">
        <v>0</v>
      </c>
      <c r="T558" s="81">
        <v>0</v>
      </c>
      <c r="U558" s="82">
        <f t="shared" si="50"/>
        <v>50597.540000000008</v>
      </c>
      <c r="V558" s="81">
        <v>52597.830000000009</v>
      </c>
      <c r="W558" s="81">
        <v>0</v>
      </c>
      <c r="X558" s="81">
        <v>0</v>
      </c>
      <c r="Y558" s="82">
        <v>52597.830000000009</v>
      </c>
      <c r="Z558" s="81">
        <v>57205.819999999985</v>
      </c>
      <c r="AA558" s="81">
        <v>0</v>
      </c>
      <c r="AB558" s="81">
        <v>0</v>
      </c>
      <c r="AC558" s="82">
        <v>57205.819999999985</v>
      </c>
      <c r="AD558" s="81">
        <v>59590.610000000008</v>
      </c>
      <c r="AE558" s="81">
        <v>0</v>
      </c>
      <c r="AF558" s="81">
        <v>0</v>
      </c>
      <c r="AG558" s="82">
        <v>59590.610000000008</v>
      </c>
      <c r="AH558" s="81">
        <v>60435.37999999999</v>
      </c>
      <c r="AI558" s="81">
        <v>0</v>
      </c>
      <c r="AJ558" s="81">
        <v>0</v>
      </c>
      <c r="AK558" s="82">
        <v>60435.37999999999</v>
      </c>
      <c r="AM558" s="74" t="str">
        <f t="shared" si="51"/>
        <v/>
      </c>
      <c r="AN558" s="74" t="str">
        <f t="shared" si="52"/>
        <v>WTOM</v>
      </c>
      <c r="AO558" s="74" t="str">
        <f t="shared" si="53"/>
        <v>OKN</v>
      </c>
      <c r="AP558" s="82"/>
    </row>
    <row r="559" spans="2:42" x14ac:dyDescent="0.3">
      <c r="B559" s="74" t="s">
        <v>112</v>
      </c>
      <c r="C559" s="74" t="s">
        <v>247</v>
      </c>
      <c r="D559" s="74" t="s">
        <v>248</v>
      </c>
      <c r="E559" s="74" t="s">
        <v>142</v>
      </c>
      <c r="F559" s="74" t="s">
        <v>143</v>
      </c>
      <c r="G559" s="81">
        <v>32648.402045321069</v>
      </c>
      <c r="H559" s="81">
        <v>171939.34</v>
      </c>
      <c r="I559" s="81">
        <v>593816.89</v>
      </c>
      <c r="J559" s="81">
        <v>0</v>
      </c>
      <c r="K559" s="82">
        <f t="shared" si="48"/>
        <v>798404.63204532105</v>
      </c>
      <c r="L559" s="81">
        <v>36988.190989878611</v>
      </c>
      <c r="M559" s="81">
        <v>165711.60999999999</v>
      </c>
      <c r="N559" s="81">
        <v>608045.63</v>
      </c>
      <c r="O559" s="81">
        <v>0</v>
      </c>
      <c r="P559" s="82">
        <f t="shared" si="49"/>
        <v>810745.4309898786</v>
      </c>
      <c r="Q559" s="81">
        <v>49033.730000000018</v>
      </c>
      <c r="R559" s="81">
        <v>212152.46</v>
      </c>
      <c r="S559" s="81">
        <v>686321.21</v>
      </c>
      <c r="T559" s="81">
        <v>0</v>
      </c>
      <c r="U559" s="82">
        <f t="shared" si="50"/>
        <v>947507.39999999991</v>
      </c>
      <c r="V559" s="81">
        <v>56102.270000000011</v>
      </c>
      <c r="W559" s="81">
        <v>224341.05</v>
      </c>
      <c r="X559" s="81">
        <v>845395.17</v>
      </c>
      <c r="Y559" s="82">
        <v>1125838.49</v>
      </c>
      <c r="Z559" s="81">
        <v>71663.610000000015</v>
      </c>
      <c r="AA559" s="81">
        <v>204996.18</v>
      </c>
      <c r="AB559" s="81">
        <v>876495.07</v>
      </c>
      <c r="AC559" s="82">
        <v>1153154.8599999999</v>
      </c>
      <c r="AD559" s="81">
        <v>82909.069999999992</v>
      </c>
      <c r="AE559" s="81">
        <v>219083.12</v>
      </c>
      <c r="AF559" s="81">
        <v>886874.27</v>
      </c>
      <c r="AG559" s="82">
        <v>1188866.46</v>
      </c>
      <c r="AH559" s="81">
        <v>94902.41</v>
      </c>
      <c r="AI559" s="81">
        <v>222133.45</v>
      </c>
      <c r="AJ559" s="81">
        <v>905742.22</v>
      </c>
      <c r="AK559" s="82">
        <v>1222778.08</v>
      </c>
      <c r="AM559" s="74" t="str">
        <f t="shared" si="51"/>
        <v>OFT</v>
      </c>
      <c r="AN559" s="74" t="str">
        <f t="shared" si="52"/>
        <v>WTOM</v>
      </c>
      <c r="AO559" s="74" t="str">
        <f t="shared" si="53"/>
        <v>ONG</v>
      </c>
      <c r="AP559" s="82"/>
    </row>
    <row r="560" spans="2:42" x14ac:dyDescent="0.3">
      <c r="B560" s="74" t="s">
        <v>112</v>
      </c>
      <c r="C560" s="74" t="s">
        <v>247</v>
      </c>
      <c r="D560" s="74" t="s">
        <v>248</v>
      </c>
      <c r="E560" s="74" t="s">
        <v>146</v>
      </c>
      <c r="F560" s="74" t="s">
        <v>583</v>
      </c>
      <c r="G560" s="81">
        <v>24586.749903223394</v>
      </c>
      <c r="H560" s="81">
        <v>0</v>
      </c>
      <c r="I560" s="81">
        <v>0</v>
      </c>
      <c r="J560" s="81">
        <v>0</v>
      </c>
      <c r="K560" s="82">
        <f t="shared" si="48"/>
        <v>24586.749903223394</v>
      </c>
      <c r="L560" s="81">
        <v>24554.299984889516</v>
      </c>
      <c r="M560" s="81">
        <v>0</v>
      </c>
      <c r="N560" s="81">
        <v>0</v>
      </c>
      <c r="O560" s="81">
        <v>0</v>
      </c>
      <c r="P560" s="82">
        <f t="shared" si="49"/>
        <v>24554.299984889516</v>
      </c>
      <c r="Q560" s="81">
        <v>28126.400000000001</v>
      </c>
      <c r="R560" s="81">
        <v>0</v>
      </c>
      <c r="S560" s="81">
        <v>0</v>
      </c>
      <c r="T560" s="81">
        <v>0</v>
      </c>
      <c r="U560" s="82">
        <f t="shared" si="50"/>
        <v>28126.400000000001</v>
      </c>
      <c r="V560" s="81">
        <v>29279.17</v>
      </c>
      <c r="W560" s="81">
        <v>0</v>
      </c>
      <c r="X560" s="81">
        <v>0</v>
      </c>
      <c r="Y560" s="82">
        <v>29279.17</v>
      </c>
      <c r="Z560" s="81">
        <v>32685.169999999995</v>
      </c>
      <c r="AA560" s="81">
        <v>0</v>
      </c>
      <c r="AB560" s="81">
        <v>0</v>
      </c>
      <c r="AC560" s="82">
        <v>32685.169999999995</v>
      </c>
      <c r="AD560" s="81">
        <v>34351.74</v>
      </c>
      <c r="AE560" s="81">
        <v>0</v>
      </c>
      <c r="AF560" s="81">
        <v>0</v>
      </c>
      <c r="AG560" s="82">
        <v>34351.74</v>
      </c>
      <c r="AH560" s="81">
        <v>34927.5</v>
      </c>
      <c r="AI560" s="81">
        <v>0</v>
      </c>
      <c r="AJ560" s="81">
        <v>0</v>
      </c>
      <c r="AK560" s="82">
        <v>34927.5</v>
      </c>
      <c r="AM560" s="74" t="str">
        <f t="shared" si="51"/>
        <v/>
      </c>
      <c r="AN560" s="74" t="str">
        <f t="shared" si="52"/>
        <v>WTOM</v>
      </c>
      <c r="AO560" s="74" t="str">
        <f t="shared" si="53"/>
        <v>ONG</v>
      </c>
      <c r="AP560" s="82"/>
    </row>
    <row r="561" spans="2:42" x14ac:dyDescent="0.3">
      <c r="B561" s="74" t="s">
        <v>112</v>
      </c>
      <c r="C561" s="74" t="s">
        <v>247</v>
      </c>
      <c r="D561" s="74" t="s">
        <v>248</v>
      </c>
      <c r="E561" s="74" t="s">
        <v>144</v>
      </c>
      <c r="F561" s="74" t="s">
        <v>145</v>
      </c>
      <c r="G561" s="81">
        <v>2942.1785292898044</v>
      </c>
      <c r="H561" s="81">
        <v>67361.009999999995</v>
      </c>
      <c r="I561" s="81">
        <v>0</v>
      </c>
      <c r="J561" s="81">
        <v>0</v>
      </c>
      <c r="K561" s="82">
        <f t="shared" si="48"/>
        <v>70303.188529289793</v>
      </c>
      <c r="L561" s="81">
        <v>3258.2829755495786</v>
      </c>
      <c r="M561" s="81">
        <v>75989.77</v>
      </c>
      <c r="N561" s="81">
        <v>0</v>
      </c>
      <c r="O561" s="81">
        <v>0</v>
      </c>
      <c r="P561" s="82">
        <f t="shared" si="49"/>
        <v>79248.052975549581</v>
      </c>
      <c r="Q561" s="81">
        <v>4314.4700000000012</v>
      </c>
      <c r="R561" s="81">
        <v>85682.16</v>
      </c>
      <c r="S561" s="81">
        <v>0</v>
      </c>
      <c r="T561" s="81">
        <v>0</v>
      </c>
      <c r="U561" s="82">
        <f t="shared" si="50"/>
        <v>89996.63</v>
      </c>
      <c r="V561" s="81">
        <v>4878.8599999999988</v>
      </c>
      <c r="W561" s="81">
        <v>90604.77</v>
      </c>
      <c r="X561" s="81">
        <v>0</v>
      </c>
      <c r="Y561" s="82">
        <v>95483.63</v>
      </c>
      <c r="Z561" s="81">
        <v>6174.59</v>
      </c>
      <c r="AA561" s="81">
        <v>82791.95</v>
      </c>
      <c r="AB561" s="81">
        <v>0</v>
      </c>
      <c r="AC561" s="82">
        <v>88966.54</v>
      </c>
      <c r="AD561" s="81">
        <v>7105.2800000000007</v>
      </c>
      <c r="AE561" s="81">
        <v>88481.25</v>
      </c>
      <c r="AF561" s="81">
        <v>0</v>
      </c>
      <c r="AG561" s="82">
        <v>95586.53</v>
      </c>
      <c r="AH561" s="81">
        <v>8017.2499999999991</v>
      </c>
      <c r="AI561" s="81">
        <v>89713.19</v>
      </c>
      <c r="AJ561" s="81">
        <v>0</v>
      </c>
      <c r="AK561" s="82">
        <v>97730.44</v>
      </c>
      <c r="AM561" s="74" t="str">
        <f t="shared" si="51"/>
        <v>INJ</v>
      </c>
      <c r="AN561" s="74" t="str">
        <f t="shared" si="52"/>
        <v>WTOM</v>
      </c>
      <c r="AO561" s="74" t="str">
        <f t="shared" si="53"/>
        <v>ONG</v>
      </c>
      <c r="AP561" s="82"/>
    </row>
    <row r="562" spans="2:42" x14ac:dyDescent="0.3">
      <c r="B562" s="74" t="s">
        <v>112</v>
      </c>
      <c r="C562" s="74" t="s">
        <v>249</v>
      </c>
      <c r="D562" s="74" t="s">
        <v>250</v>
      </c>
      <c r="E562" s="74" t="s">
        <v>142</v>
      </c>
      <c r="F562" s="74" t="s">
        <v>143</v>
      </c>
      <c r="G562" s="81">
        <v>19894.143833837617</v>
      </c>
      <c r="H562" s="81">
        <v>97343.06</v>
      </c>
      <c r="I562" s="81">
        <v>439465.88</v>
      </c>
      <c r="J562" s="81">
        <v>0</v>
      </c>
      <c r="K562" s="82">
        <f t="shared" si="48"/>
        <v>556703.08383383765</v>
      </c>
      <c r="L562" s="81">
        <v>27605.298225931863</v>
      </c>
      <c r="M562" s="81">
        <v>90309.96</v>
      </c>
      <c r="N562" s="81">
        <v>452979.24</v>
      </c>
      <c r="O562" s="81">
        <v>0</v>
      </c>
      <c r="P562" s="82">
        <f t="shared" si="49"/>
        <v>570894.49822593189</v>
      </c>
      <c r="Q562" s="81">
        <v>36909.03</v>
      </c>
      <c r="R562" s="81">
        <v>142022.70000000001</v>
      </c>
      <c r="S562" s="81">
        <v>533092.43000000005</v>
      </c>
      <c r="T562" s="81">
        <v>0</v>
      </c>
      <c r="U562" s="82">
        <f t="shared" si="50"/>
        <v>712024.16</v>
      </c>
      <c r="V562" s="81">
        <v>45133.09</v>
      </c>
      <c r="W562" s="81">
        <v>150182.19</v>
      </c>
      <c r="X562" s="81">
        <v>656651.37</v>
      </c>
      <c r="Y562" s="82">
        <v>851966.65</v>
      </c>
      <c r="Z562" s="81">
        <v>59770.29</v>
      </c>
      <c r="AA562" s="81">
        <v>137232.01999999999</v>
      </c>
      <c r="AB562" s="81">
        <v>680807.88</v>
      </c>
      <c r="AC562" s="82">
        <v>877810.19</v>
      </c>
      <c r="AD562" s="81">
        <v>71596.41</v>
      </c>
      <c r="AE562" s="81">
        <v>146662.34</v>
      </c>
      <c r="AF562" s="81">
        <v>688869.81</v>
      </c>
      <c r="AG562" s="82">
        <v>907128.56</v>
      </c>
      <c r="AH562" s="81">
        <v>86444.770000000019</v>
      </c>
      <c r="AI562" s="81">
        <v>148704.34</v>
      </c>
      <c r="AJ562" s="81">
        <v>703525.28</v>
      </c>
      <c r="AK562" s="82">
        <v>938674.39</v>
      </c>
      <c r="AM562" s="74" t="str">
        <f t="shared" si="51"/>
        <v>OFT</v>
      </c>
      <c r="AN562" s="74" t="str">
        <f t="shared" si="52"/>
        <v>WTOM</v>
      </c>
      <c r="AO562" s="74" t="str">
        <f t="shared" si="53"/>
        <v>TKU</v>
      </c>
      <c r="AP562" s="82"/>
    </row>
    <row r="563" spans="2:42" x14ac:dyDescent="0.3">
      <c r="B563" s="74" t="s">
        <v>112</v>
      </c>
      <c r="C563" s="74" t="s">
        <v>249</v>
      </c>
      <c r="D563" s="74" t="s">
        <v>250</v>
      </c>
      <c r="E563" s="74" t="s">
        <v>146</v>
      </c>
      <c r="F563" s="74" t="s">
        <v>583</v>
      </c>
      <c r="G563" s="81">
        <v>67725.7735777653</v>
      </c>
      <c r="H563" s="81">
        <v>0</v>
      </c>
      <c r="I563" s="81">
        <v>0</v>
      </c>
      <c r="J563" s="81">
        <v>0</v>
      </c>
      <c r="K563" s="82">
        <f t="shared" si="48"/>
        <v>67725.7735777653</v>
      </c>
      <c r="L563" s="81">
        <v>66567.309086156063</v>
      </c>
      <c r="M563" s="81">
        <v>0</v>
      </c>
      <c r="N563" s="81">
        <v>0</v>
      </c>
      <c r="O563" s="81">
        <v>0</v>
      </c>
      <c r="P563" s="82">
        <f t="shared" si="49"/>
        <v>66567.309086156063</v>
      </c>
      <c r="Q563" s="81">
        <v>75558.51999999999</v>
      </c>
      <c r="R563" s="81">
        <v>0</v>
      </c>
      <c r="S563" s="81">
        <v>0</v>
      </c>
      <c r="T563" s="81">
        <v>0</v>
      </c>
      <c r="U563" s="82">
        <f t="shared" si="50"/>
        <v>75558.51999999999</v>
      </c>
      <c r="V563" s="81">
        <v>78821.12000000001</v>
      </c>
      <c r="W563" s="81">
        <v>0</v>
      </c>
      <c r="X563" s="81">
        <v>0</v>
      </c>
      <c r="Y563" s="82">
        <v>78821.12000000001</v>
      </c>
      <c r="Z563" s="81">
        <v>87220.550000000017</v>
      </c>
      <c r="AA563" s="81">
        <v>0</v>
      </c>
      <c r="AB563" s="81">
        <v>0</v>
      </c>
      <c r="AC563" s="82">
        <v>87220.550000000017</v>
      </c>
      <c r="AD563" s="81">
        <v>91424.59</v>
      </c>
      <c r="AE563" s="81">
        <v>0</v>
      </c>
      <c r="AF563" s="81">
        <v>0</v>
      </c>
      <c r="AG563" s="82">
        <v>91424.59</v>
      </c>
      <c r="AH563" s="81">
        <v>92944.739999999991</v>
      </c>
      <c r="AI563" s="81">
        <v>0</v>
      </c>
      <c r="AJ563" s="81">
        <v>0</v>
      </c>
      <c r="AK563" s="82">
        <v>92944.739999999991</v>
      </c>
      <c r="AM563" s="74" t="str">
        <f t="shared" si="51"/>
        <v/>
      </c>
      <c r="AN563" s="74" t="str">
        <f t="shared" si="52"/>
        <v>WTOM</v>
      </c>
      <c r="AO563" s="74" t="str">
        <f t="shared" si="53"/>
        <v>TKU</v>
      </c>
      <c r="AP563" s="82"/>
    </row>
    <row r="564" spans="2:42" x14ac:dyDescent="0.3">
      <c r="B564" s="74" t="s">
        <v>112</v>
      </c>
      <c r="C564" s="74" t="s">
        <v>249</v>
      </c>
      <c r="D564" s="74" t="s">
        <v>250</v>
      </c>
      <c r="E564" s="74" t="s">
        <v>144</v>
      </c>
      <c r="F564" s="74" t="s">
        <v>145</v>
      </c>
      <c r="G564" s="81">
        <v>49.311057510776322</v>
      </c>
      <c r="H564" s="81">
        <v>13528.4</v>
      </c>
      <c r="I564" s="81">
        <v>0</v>
      </c>
      <c r="J564" s="81">
        <v>0</v>
      </c>
      <c r="K564" s="82">
        <f t="shared" si="48"/>
        <v>13577.711057510776</v>
      </c>
      <c r="L564" s="81">
        <v>65.923015953185001</v>
      </c>
      <c r="M564" s="81">
        <v>16907.34</v>
      </c>
      <c r="N564" s="81">
        <v>0</v>
      </c>
      <c r="O564" s="81">
        <v>0</v>
      </c>
      <c r="P564" s="82">
        <f t="shared" si="49"/>
        <v>16973.263015953184</v>
      </c>
      <c r="Q564" s="81">
        <v>92.41</v>
      </c>
      <c r="R564" s="81">
        <v>12334.56</v>
      </c>
      <c r="S564" s="81">
        <v>0</v>
      </c>
      <c r="T564" s="81">
        <v>0</v>
      </c>
      <c r="U564" s="82">
        <f t="shared" si="50"/>
        <v>12426.97</v>
      </c>
      <c r="V564" s="81">
        <v>112.46000000000001</v>
      </c>
      <c r="W564" s="81">
        <v>13043.21</v>
      </c>
      <c r="X564" s="81">
        <v>0</v>
      </c>
      <c r="Y564" s="82">
        <v>13155.669999999998</v>
      </c>
      <c r="Z564" s="81">
        <v>144.80000000000001</v>
      </c>
      <c r="AA564" s="81">
        <v>11918.49</v>
      </c>
      <c r="AB564" s="81">
        <v>0</v>
      </c>
      <c r="AC564" s="82">
        <v>12063.289999999999</v>
      </c>
      <c r="AD564" s="81">
        <v>175.28000000000003</v>
      </c>
      <c r="AE564" s="81">
        <v>12737.51</v>
      </c>
      <c r="AF564" s="81">
        <v>0</v>
      </c>
      <c r="AG564" s="82">
        <v>12912.79</v>
      </c>
      <c r="AH564" s="81">
        <v>203.36999999999998</v>
      </c>
      <c r="AI564" s="81">
        <v>12914.86</v>
      </c>
      <c r="AJ564" s="81">
        <v>0</v>
      </c>
      <c r="AK564" s="82">
        <v>13118.230000000001</v>
      </c>
      <c r="AM564" s="74" t="str">
        <f t="shared" si="51"/>
        <v>INJ</v>
      </c>
      <c r="AN564" s="74" t="str">
        <f t="shared" si="52"/>
        <v>WTOM</v>
      </c>
      <c r="AO564" s="74" t="str">
        <f t="shared" si="53"/>
        <v>TKU</v>
      </c>
      <c r="AP564" s="82"/>
    </row>
    <row r="565" spans="2:42" x14ac:dyDescent="0.3">
      <c r="B565" s="74" t="s">
        <v>112</v>
      </c>
      <c r="C565" s="74" t="s">
        <v>140</v>
      </c>
      <c r="D565" s="74" t="s">
        <v>251</v>
      </c>
      <c r="E565" s="74" t="s">
        <v>142</v>
      </c>
      <c r="F565" s="74" t="s">
        <v>143</v>
      </c>
      <c r="G565" s="81">
        <v>0</v>
      </c>
      <c r="H565" s="81">
        <v>0</v>
      </c>
      <c r="I565" s="81">
        <v>413.81</v>
      </c>
      <c r="J565" s="81">
        <v>0</v>
      </c>
      <c r="K565" s="82">
        <f t="shared" si="48"/>
        <v>413.81</v>
      </c>
      <c r="L565" s="81">
        <v>0</v>
      </c>
      <c r="M565" s="81">
        <v>0</v>
      </c>
      <c r="N565" s="81">
        <v>421.38</v>
      </c>
      <c r="O565" s="81">
        <v>0</v>
      </c>
      <c r="P565" s="82">
        <f t="shared" si="49"/>
        <v>421.38</v>
      </c>
      <c r="Q565" s="81">
        <v>0</v>
      </c>
      <c r="R565" s="81">
        <v>0</v>
      </c>
      <c r="S565" s="81">
        <v>288.98</v>
      </c>
      <c r="T565" s="81">
        <v>0</v>
      </c>
      <c r="U565" s="82">
        <f t="shared" si="50"/>
        <v>288.98</v>
      </c>
      <c r="V565" s="81">
        <v>0</v>
      </c>
      <c r="W565" s="81">
        <v>0</v>
      </c>
      <c r="X565" s="81">
        <v>0</v>
      </c>
      <c r="Y565" s="82">
        <v>0</v>
      </c>
      <c r="Z565" s="81">
        <v>0</v>
      </c>
      <c r="AA565" s="81">
        <v>0</v>
      </c>
      <c r="AB565" s="81">
        <v>0</v>
      </c>
      <c r="AC565" s="82">
        <v>0</v>
      </c>
      <c r="AD565" s="81">
        <v>0</v>
      </c>
      <c r="AE565" s="81">
        <v>0</v>
      </c>
      <c r="AF565" s="81">
        <v>0</v>
      </c>
      <c r="AG565" s="82">
        <v>0</v>
      </c>
      <c r="AH565" s="81">
        <v>0</v>
      </c>
      <c r="AI565" s="81">
        <v>0</v>
      </c>
      <c r="AJ565" s="81">
        <v>0</v>
      </c>
      <c r="AK565" s="82">
        <v>0</v>
      </c>
      <c r="AM565" s="74" t="str">
        <f t="shared" si="51"/>
        <v>OFT</v>
      </c>
      <c r="AN565" s="74" t="str">
        <f t="shared" si="52"/>
        <v>WTOM</v>
      </c>
      <c r="AO565" s="74" t="str">
        <f t="shared" si="53"/>
        <v>TNG</v>
      </c>
      <c r="AP565" s="82"/>
    </row>
    <row r="566" spans="2:42" x14ac:dyDescent="0.3">
      <c r="B566" s="74" t="s">
        <v>112</v>
      </c>
      <c r="C566" s="74" t="s">
        <v>140</v>
      </c>
      <c r="D566" s="74" t="s">
        <v>251</v>
      </c>
      <c r="E566" s="74" t="s">
        <v>146</v>
      </c>
      <c r="F566" s="74" t="s">
        <v>583</v>
      </c>
      <c r="G566" s="81">
        <v>0</v>
      </c>
      <c r="H566" s="81">
        <v>0</v>
      </c>
      <c r="I566" s="81">
        <v>0</v>
      </c>
      <c r="J566" s="81">
        <v>0</v>
      </c>
      <c r="K566" s="82">
        <f t="shared" si="48"/>
        <v>0</v>
      </c>
      <c r="L566" s="81">
        <v>0</v>
      </c>
      <c r="M566" s="81">
        <v>0</v>
      </c>
      <c r="N566" s="81">
        <v>0</v>
      </c>
      <c r="O566" s="81">
        <v>0</v>
      </c>
      <c r="P566" s="82">
        <f t="shared" si="49"/>
        <v>0</v>
      </c>
      <c r="Q566" s="81">
        <v>0</v>
      </c>
      <c r="R566" s="81">
        <v>0</v>
      </c>
      <c r="S566" s="81">
        <v>0</v>
      </c>
      <c r="T566" s="81">
        <v>0</v>
      </c>
      <c r="U566" s="82">
        <f t="shared" si="50"/>
        <v>0</v>
      </c>
      <c r="V566" s="81">
        <v>0</v>
      </c>
      <c r="W566" s="81">
        <v>0</v>
      </c>
      <c r="X566" s="81">
        <v>355.96</v>
      </c>
      <c r="Y566" s="82">
        <v>355.96</v>
      </c>
      <c r="Z566" s="81">
        <v>0</v>
      </c>
      <c r="AA566" s="81">
        <v>0</v>
      </c>
      <c r="AB566" s="81">
        <v>369.05</v>
      </c>
      <c r="AC566" s="82">
        <v>369.05</v>
      </c>
      <c r="AD566" s="81">
        <v>0</v>
      </c>
      <c r="AE566" s="81">
        <v>0</v>
      </c>
      <c r="AF566" s="81">
        <v>373.42</v>
      </c>
      <c r="AG566" s="82">
        <v>373.42</v>
      </c>
      <c r="AH566" s="81">
        <v>0</v>
      </c>
      <c r="AI566" s="81">
        <v>0</v>
      </c>
      <c r="AJ566" s="81">
        <v>381.37</v>
      </c>
      <c r="AK566" s="82">
        <v>381.37</v>
      </c>
      <c r="AM566" s="74" t="str">
        <f t="shared" si="51"/>
        <v/>
      </c>
      <c r="AN566" s="74" t="str">
        <f t="shared" si="52"/>
        <v>WTOM</v>
      </c>
      <c r="AO566" s="74" t="str">
        <f t="shared" si="53"/>
        <v>TNG</v>
      </c>
      <c r="AP566" s="82"/>
    </row>
    <row r="567" spans="2:42" x14ac:dyDescent="0.3">
      <c r="G567" s="83"/>
      <c r="H567" s="83"/>
      <c r="I567" s="83"/>
      <c r="J567" s="83"/>
      <c r="L567" s="83"/>
      <c r="M567" s="83"/>
      <c r="N567" s="83"/>
      <c r="O567" s="83"/>
      <c r="Q567" s="83"/>
      <c r="R567" s="83"/>
      <c r="S567" s="83"/>
      <c r="T567" s="83"/>
      <c r="V567" s="83"/>
      <c r="W567" s="83"/>
      <c r="X567" s="83"/>
      <c r="Z567" s="83"/>
      <c r="AA567" s="83"/>
      <c r="AB567" s="83"/>
      <c r="AD567" s="83"/>
      <c r="AE567" s="83"/>
      <c r="AF567" s="83"/>
      <c r="AH567" s="83"/>
      <c r="AI567" s="83"/>
      <c r="AJ567" s="83"/>
    </row>
    <row r="568" spans="2:42" x14ac:dyDescent="0.3">
      <c r="B568" s="74" t="s">
        <v>594</v>
      </c>
      <c r="G568" s="84">
        <f t="shared" ref="G568:AK568" si="54">SUBTOTAL(9,G7:G567)</f>
        <v>257308034.29990047</v>
      </c>
      <c r="H568" s="84">
        <f t="shared" si="54"/>
        <v>119252044.87999992</v>
      </c>
      <c r="I568" s="84">
        <f t="shared" si="54"/>
        <v>451531157.90000027</v>
      </c>
      <c r="J568" s="84">
        <f t="shared" si="54"/>
        <v>-7.2759576141834259E-11</v>
      </c>
      <c r="K568" s="85">
        <f t="shared" si="54"/>
        <v>828091237.07990098</v>
      </c>
      <c r="L568" s="84">
        <f t="shared" ref="L568:P568" si="55">SUBTOTAL(9,L7:L567)</f>
        <v>264102076.83362189</v>
      </c>
      <c r="M568" s="84">
        <f t="shared" si="55"/>
        <v>123900624.51000002</v>
      </c>
      <c r="N568" s="84">
        <f t="shared" si="55"/>
        <v>452209738.11000025</v>
      </c>
      <c r="O568" s="84">
        <f t="shared" si="55"/>
        <v>6.9999999865558493E-2</v>
      </c>
      <c r="P568" s="85">
        <f t="shared" si="55"/>
        <v>840212439.52362204</v>
      </c>
      <c r="Q568" s="84">
        <f t="shared" si="54"/>
        <v>302337318.96999991</v>
      </c>
      <c r="R568" s="84">
        <f t="shared" si="54"/>
        <v>152577744.22000018</v>
      </c>
      <c r="S568" s="84">
        <f t="shared" si="54"/>
        <v>521837348.60000014</v>
      </c>
      <c r="T568" s="84">
        <f t="shared" si="54"/>
        <v>-4.1836756281554699E-11</v>
      </c>
      <c r="U568" s="85">
        <f t="shared" si="54"/>
        <v>976752411.78999972</v>
      </c>
      <c r="V568" s="84">
        <f t="shared" si="54"/>
        <v>331331571.65999991</v>
      </c>
      <c r="W568" s="84">
        <f t="shared" si="54"/>
        <v>161343645.52999991</v>
      </c>
      <c r="X568" s="84">
        <f t="shared" si="54"/>
        <v>642787612.20999992</v>
      </c>
      <c r="Y568" s="85">
        <f t="shared" si="54"/>
        <v>1135462829.4000006</v>
      </c>
      <c r="Z568" s="84">
        <f t="shared" si="54"/>
        <v>378370831.44000006</v>
      </c>
      <c r="AA568" s="84">
        <f t="shared" si="54"/>
        <v>147431027.59</v>
      </c>
      <c r="AB568" s="84">
        <f t="shared" si="54"/>
        <v>666434111.69999981</v>
      </c>
      <c r="AC568" s="85">
        <f t="shared" si="54"/>
        <v>1192235970.7299991</v>
      </c>
      <c r="AD568" s="84">
        <f t="shared" si="54"/>
        <v>419959744.81999981</v>
      </c>
      <c r="AE568" s="84">
        <f t="shared" si="54"/>
        <v>157562196.39000008</v>
      </c>
      <c r="AF568" s="84">
        <f t="shared" si="54"/>
        <v>674325828.45999992</v>
      </c>
      <c r="AG568" s="85">
        <f t="shared" si="54"/>
        <v>1251847769.6699991</v>
      </c>
      <c r="AH568" s="84">
        <f t="shared" si="54"/>
        <v>466012312.63000017</v>
      </c>
      <c r="AI568" s="84">
        <f t="shared" si="54"/>
        <v>159755964.50999993</v>
      </c>
      <c r="AJ568" s="84">
        <f t="shared" si="54"/>
        <v>688671880.48000002</v>
      </c>
      <c r="AK568" s="85">
        <f t="shared" si="54"/>
        <v>1314440157.6199994</v>
      </c>
    </row>
  </sheetData>
  <autoFilter ref="B6:AK566" xr:uid="{2AF11382-8377-40EB-92F6-5EBD7AC22901}"/>
  <pageMargins left="0.31496062992125984" right="0.31496062992125984" top="0.55118110236220474" bottom="0.55118110236220474" header="0.31496062992125984" footer="0.31496062992125984"/>
  <pageSetup paperSize="9" scale="1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01645-B124-4FA3-B465-6F2706B1056B}">
  <sheetPr>
    <tabColor rgb="FF92D050"/>
  </sheetPr>
  <dimension ref="A1:AA65"/>
  <sheetViews>
    <sheetView topLeftCell="A18" zoomScale="130" zoomScaleNormal="130" workbookViewId="0">
      <selection activeCell="K37" sqref="K37"/>
    </sheetView>
  </sheetViews>
  <sheetFormatPr defaultColWidth="8.7265625" defaultRowHeight="13" x14ac:dyDescent="0.3"/>
  <cols>
    <col min="1" max="1" width="20.54296875" style="2" bestFit="1" customWidth="1"/>
    <col min="2" max="8" width="9.54296875" style="2" customWidth="1"/>
    <col min="9" max="9" width="10.81640625" style="2" customWidth="1"/>
    <col min="10" max="10" width="12.26953125" style="2" bestFit="1" customWidth="1"/>
    <col min="11" max="15" width="12.1796875" style="2" bestFit="1" customWidth="1"/>
    <col min="16" max="16" width="8.7265625" style="2"/>
    <col min="17" max="17" width="1.54296875" style="4" customWidth="1"/>
    <col min="18" max="19" width="8.7265625" style="2" customWidth="1"/>
    <col min="20" max="20" width="8.7265625" style="7" customWidth="1"/>
    <col min="21" max="21" width="11.54296875" style="7" customWidth="1"/>
    <col min="22" max="23" width="8.7265625" style="7" customWidth="1"/>
    <col min="24" max="27" width="8.7265625" style="2" customWidth="1"/>
    <col min="28" max="16384" width="8.7265625" style="2"/>
  </cols>
  <sheetData>
    <row r="1" spans="1:27" ht="18.5" x14ac:dyDescent="0.45">
      <c r="A1" s="1" t="s">
        <v>2</v>
      </c>
    </row>
    <row r="2" spans="1:27" x14ac:dyDescent="0.3">
      <c r="U2" s="7">
        <v>2</v>
      </c>
      <c r="V2" s="7">
        <v>3</v>
      </c>
      <c r="W2" s="7">
        <v>4</v>
      </c>
      <c r="X2" s="2">
        <v>5</v>
      </c>
      <c r="Y2" s="2">
        <v>6</v>
      </c>
      <c r="Z2" s="2">
        <v>7</v>
      </c>
      <c r="AA2" s="2">
        <v>8</v>
      </c>
    </row>
    <row r="3" spans="1:27" x14ac:dyDescent="0.3">
      <c r="B3" s="16" t="s">
        <v>66</v>
      </c>
      <c r="J3" s="16" t="s">
        <v>67</v>
      </c>
      <c r="T3" s="2"/>
      <c r="U3" s="16" t="s">
        <v>66</v>
      </c>
      <c r="V3" s="2"/>
      <c r="W3" s="2"/>
    </row>
    <row r="4" spans="1:27" x14ac:dyDescent="0.3">
      <c r="A4" s="2" t="s">
        <v>68</v>
      </c>
      <c r="B4" s="37" t="s">
        <v>22</v>
      </c>
      <c r="C4" s="37" t="s">
        <v>23</v>
      </c>
      <c r="D4" s="38" t="s">
        <v>24</v>
      </c>
      <c r="E4" s="39" t="s">
        <v>25</v>
      </c>
      <c r="F4" s="39" t="s">
        <v>26</v>
      </c>
      <c r="G4" s="39" t="s">
        <v>27</v>
      </c>
      <c r="H4" s="40" t="s">
        <v>28</v>
      </c>
      <c r="T4" s="2"/>
      <c r="U4" s="37" t="s">
        <v>22</v>
      </c>
      <c r="V4" s="37" t="s">
        <v>23</v>
      </c>
      <c r="W4" s="38" t="s">
        <v>24</v>
      </c>
      <c r="X4" s="39" t="s">
        <v>25</v>
      </c>
      <c r="Y4" s="39" t="s">
        <v>26</v>
      </c>
      <c r="Z4" s="39" t="s">
        <v>27</v>
      </c>
      <c r="AA4" s="40" t="s">
        <v>28</v>
      </c>
    </row>
    <row r="5" spans="1:27" x14ac:dyDescent="0.3">
      <c r="A5" s="20" t="s">
        <v>69</v>
      </c>
      <c r="B5" s="42" t="s">
        <v>70</v>
      </c>
      <c r="C5" s="42" t="s">
        <v>71</v>
      </c>
      <c r="D5" s="43" t="s">
        <v>72</v>
      </c>
      <c r="E5" s="42" t="s">
        <v>72</v>
      </c>
      <c r="F5" s="42" t="s">
        <v>72</v>
      </c>
      <c r="G5" s="42" t="s">
        <v>72</v>
      </c>
      <c r="H5" s="44" t="s">
        <v>72</v>
      </c>
      <c r="I5" s="37"/>
      <c r="J5" s="41" t="str">
        <f t="shared" ref="J5:O5" si="0">C4</f>
        <v>PY24/25</v>
      </c>
      <c r="K5" s="45" t="str">
        <f t="shared" si="0"/>
        <v>PY25/26</v>
      </c>
      <c r="L5" s="46" t="str">
        <f t="shared" si="0"/>
        <v>PY26/27</v>
      </c>
      <c r="M5" s="46" t="str">
        <f t="shared" si="0"/>
        <v>PY27/28</v>
      </c>
      <c r="N5" s="46" t="str">
        <f t="shared" si="0"/>
        <v>PY28/29</v>
      </c>
      <c r="O5" s="47" t="str">
        <f t="shared" si="0"/>
        <v>PY29/30</v>
      </c>
      <c r="P5" s="48"/>
      <c r="T5" s="20" t="s">
        <v>69</v>
      </c>
      <c r="U5" s="42" t="s">
        <v>70</v>
      </c>
      <c r="V5" s="42" t="s">
        <v>70</v>
      </c>
      <c r="W5" s="43" t="s">
        <v>72</v>
      </c>
      <c r="X5" s="42" t="s">
        <v>72</v>
      </c>
      <c r="Y5" s="42" t="s">
        <v>72</v>
      </c>
      <c r="Z5" s="42" t="s">
        <v>72</v>
      </c>
      <c r="AA5" s="44" t="s">
        <v>72</v>
      </c>
    </row>
    <row r="6" spans="1:27" x14ac:dyDescent="0.3">
      <c r="A6" s="2" t="s">
        <v>74</v>
      </c>
      <c r="B6" s="65">
        <f t="shared" ref="B6:H37" si="1">VLOOKUP($A6,$T$6:$AA$62,U$2,FALSE)</f>
        <v>12815745.687770046</v>
      </c>
      <c r="C6" s="65">
        <f t="shared" si="1"/>
        <v>12815745.687770048</v>
      </c>
      <c r="D6" s="66">
        <f t="shared" si="1"/>
        <v>15538919.050000003</v>
      </c>
      <c r="E6" s="65">
        <f t="shared" si="1"/>
        <v>18771841.579999998</v>
      </c>
      <c r="F6" s="65">
        <f t="shared" si="1"/>
        <v>19688307.369999997</v>
      </c>
      <c r="G6" s="65">
        <f t="shared" si="1"/>
        <v>20729613</v>
      </c>
      <c r="H6" s="67">
        <f t="shared" si="1"/>
        <v>21771108.809999999</v>
      </c>
      <c r="J6" s="35">
        <f t="shared" ref="J6:O37" si="2">IFERROR(C6/B6-1,0)</f>
        <v>2.2204460492503131E-16</v>
      </c>
      <c r="K6" s="50">
        <f t="shared" si="2"/>
        <v>0.21248653247143112</v>
      </c>
      <c r="L6" s="51">
        <f t="shared" si="2"/>
        <v>0.20805324486197097</v>
      </c>
      <c r="M6" s="51">
        <f t="shared" si="2"/>
        <v>4.8821304297412382E-2</v>
      </c>
      <c r="N6" s="51">
        <f t="shared" si="2"/>
        <v>5.2889545578036268E-2</v>
      </c>
      <c r="O6" s="52">
        <f t="shared" si="2"/>
        <v>5.0241932157633507E-2</v>
      </c>
      <c r="P6" s="35"/>
      <c r="T6" s="2" t="s">
        <v>75</v>
      </c>
      <c r="U6" s="49">
        <v>180205971.46342006</v>
      </c>
      <c r="V6" s="49">
        <f>SUMIF('Charges by GXP_GIP_DETERMINED'!$B$7:$B$567,$T6,'Charges by GXP_GIP_DETERMINED'!$K$7:$K$567)</f>
        <v>180205971.46342015</v>
      </c>
      <c r="W6" s="49">
        <f>SUMIF('Charges by GXP_GIP_DETERMINED'!$B$7:$B$567,$T6,'Charges by GXP_GIP_DETERMINED'!$U$7:$U$567)</f>
        <v>213325083.56999999</v>
      </c>
      <c r="X6" s="49">
        <f>SUMIF('Charges by GXP_GIP_DETERMINED'!$B$7:$B$567,$T6,'Charges by GXP_GIP_DETERMINED'!$Y$7:$Y$567)</f>
        <v>247695509.59</v>
      </c>
      <c r="Y6" s="49">
        <f>SUMIF('Charges by GXP_GIP_DETERMINED'!$B$7:$B$567,$T6,'Charges by GXP_GIP_DETERMINED'!$AC$7:$AC$567)</f>
        <v>261712493.86000004</v>
      </c>
      <c r="Z6" s="49">
        <f>SUMIF('Charges by GXP_GIP_DETERMINED'!$B$7:$B$567,$T6,'Charges by GXP_GIP_DETERMINED'!$AG$7:$AG$567)</f>
        <v>273445346.91000003</v>
      </c>
      <c r="AA6" s="49">
        <f>SUMIF('Charges by GXP_GIP_DETERMINED'!$B$7:$B$567,$T6,'Charges by GXP_GIP_DETERMINED'!$AK$7:$AK$567)</f>
        <v>286047229.52999997</v>
      </c>
    </row>
    <row r="7" spans="1:27" x14ac:dyDescent="0.3">
      <c r="A7" s="2" t="s">
        <v>76</v>
      </c>
      <c r="B7" s="65">
        <f t="shared" si="1"/>
        <v>24889416.987264745</v>
      </c>
      <c r="C7" s="65">
        <f t="shared" si="1"/>
        <v>24889416.987264749</v>
      </c>
      <c r="D7" s="66">
        <f t="shared" si="1"/>
        <v>29516343.16</v>
      </c>
      <c r="E7" s="65">
        <f t="shared" si="1"/>
        <v>34831031.57</v>
      </c>
      <c r="F7" s="65">
        <f t="shared" si="1"/>
        <v>35681153.289999999</v>
      </c>
      <c r="G7" s="65">
        <f t="shared" si="1"/>
        <v>37010625.219999999</v>
      </c>
      <c r="H7" s="67">
        <f t="shared" si="1"/>
        <v>38225148.170000009</v>
      </c>
      <c r="J7" s="35">
        <f t="shared" si="2"/>
        <v>2.2204460492503131E-16</v>
      </c>
      <c r="K7" s="50">
        <f t="shared" si="2"/>
        <v>0.18589933926948654</v>
      </c>
      <c r="L7" s="51">
        <f t="shared" si="2"/>
        <v>0.18005917539278271</v>
      </c>
      <c r="M7" s="51">
        <f t="shared" si="2"/>
        <v>2.4407021029265508E-2</v>
      </c>
      <c r="N7" s="51">
        <f t="shared" si="2"/>
        <v>3.7259780231728046E-2</v>
      </c>
      <c r="O7" s="52">
        <f t="shared" si="2"/>
        <v>3.2815521023505934E-2</v>
      </c>
      <c r="P7" s="35"/>
      <c r="T7" s="2" t="s">
        <v>77</v>
      </c>
      <c r="U7" s="49">
        <v>86711442.845659092</v>
      </c>
      <c r="V7" s="49">
        <f>SUMIF('Charges by GXP_GIP_DETERMINED'!$B$7:$B$567,$T7,'Charges by GXP_GIP_DETERMINED'!$K$7:$K$567)</f>
        <v>86711442.845659092</v>
      </c>
      <c r="W7" s="49">
        <f>SUMIF('Charges by GXP_GIP_DETERMINED'!$B$7:$B$567,$T7,'Charges by GXP_GIP_DETERMINED'!$U$7:$U$567)</f>
        <v>104933370.32000001</v>
      </c>
      <c r="X7" s="49">
        <f>SUMIF('Charges by GXP_GIP_DETERMINED'!$B$7:$B$567,$T7,'Charges by GXP_GIP_DETERMINED'!$Y$7:$Y$567)</f>
        <v>122858860.55</v>
      </c>
      <c r="Y7" s="49">
        <f>SUMIF('Charges by GXP_GIP_DETERMINED'!$B$7:$B$567,$T7,'Charges by GXP_GIP_DETERMINED'!$AC$7:$AC$567)</f>
        <v>127616386.80999999</v>
      </c>
      <c r="Z7" s="49">
        <f>SUMIF('Charges by GXP_GIP_DETERMINED'!$B$7:$B$567,$T7,'Charges by GXP_GIP_DETERMINED'!$AG$7:$AG$567)</f>
        <v>132762260.14000005</v>
      </c>
      <c r="AA7" s="49">
        <f>SUMIF('Charges by GXP_GIP_DETERMINED'!$B$7:$B$567,$T7,'Charges by GXP_GIP_DETERMINED'!$AK$7:$AK$567)</f>
        <v>138665082.02000004</v>
      </c>
    </row>
    <row r="8" spans="1:27" x14ac:dyDescent="0.3">
      <c r="A8" s="2" t="s">
        <v>78</v>
      </c>
      <c r="B8" s="65">
        <f t="shared" si="1"/>
        <v>879780.16436122253</v>
      </c>
      <c r="C8" s="65">
        <f t="shared" si="1"/>
        <v>879780.16436122253</v>
      </c>
      <c r="D8" s="66">
        <f t="shared" si="1"/>
        <v>1097072.31</v>
      </c>
      <c r="E8" s="65">
        <f t="shared" si="1"/>
        <v>1282325.4800000002</v>
      </c>
      <c r="F8" s="65">
        <f t="shared" si="1"/>
        <v>1375223.6600000001</v>
      </c>
      <c r="G8" s="65">
        <f t="shared" si="1"/>
        <v>1447215.55</v>
      </c>
      <c r="H8" s="67">
        <f t="shared" si="1"/>
        <v>1518156.83</v>
      </c>
      <c r="J8" s="35">
        <f t="shared" si="2"/>
        <v>0</v>
      </c>
      <c r="K8" s="50">
        <f t="shared" si="2"/>
        <v>0.24698459278920626</v>
      </c>
      <c r="L8" s="51">
        <f t="shared" si="2"/>
        <v>0.16886140349308443</v>
      </c>
      <c r="M8" s="51">
        <f t="shared" si="2"/>
        <v>7.2445086250645163E-2</v>
      </c>
      <c r="N8" s="51">
        <f t="shared" si="2"/>
        <v>5.2349222962030595E-2</v>
      </c>
      <c r="O8" s="52">
        <f t="shared" si="2"/>
        <v>4.9019152675632949E-2</v>
      </c>
      <c r="P8" s="35"/>
      <c r="T8" s="2" t="s">
        <v>79</v>
      </c>
      <c r="U8" s="49">
        <v>66467430.007708721</v>
      </c>
      <c r="V8" s="49">
        <f>SUMIF('Charges by GXP_GIP_DETERMINED'!$B$7:$B$567,$T8,'Charges by GXP_GIP_DETERMINED'!$K$7:$K$567)</f>
        <v>66467430.007708713</v>
      </c>
      <c r="W8" s="49">
        <f>SUMIF('Charges by GXP_GIP_DETERMINED'!$B$7:$B$567,$T8,'Charges by GXP_GIP_DETERMINED'!$U$7:$U$567)</f>
        <v>74237320.649999991</v>
      </c>
      <c r="X8" s="49">
        <f>SUMIF('Charges by GXP_GIP_DETERMINED'!$B$7:$B$567,$T8,'Charges by GXP_GIP_DETERMINED'!$Y$7:$Y$567)</f>
        <v>81036336.179999992</v>
      </c>
      <c r="Y8" s="49">
        <f>SUMIF('Charges by GXP_GIP_DETERMINED'!$B$7:$B$567,$T8,'Charges by GXP_GIP_DETERMINED'!$AC$7:$AC$567)</f>
        <v>85291642.99000001</v>
      </c>
      <c r="Z8" s="49">
        <f>SUMIF('Charges by GXP_GIP_DETERMINED'!$B$7:$B$567,$T8,'Charges by GXP_GIP_DETERMINED'!$AG$7:$AG$567)</f>
        <v>92539336.159999982</v>
      </c>
      <c r="AA8" s="49">
        <f>SUMIF('Charges by GXP_GIP_DETERMINED'!$B$7:$B$567,$T8,'Charges by GXP_GIP_DETERMINED'!$AK$7:$AK$567)</f>
        <v>100369528.83999999</v>
      </c>
    </row>
    <row r="9" spans="1:27" x14ac:dyDescent="0.3">
      <c r="A9" s="2" t="s">
        <v>80</v>
      </c>
      <c r="B9" s="65">
        <f t="shared" si="1"/>
        <v>2350123.6710206</v>
      </c>
      <c r="C9" s="65">
        <f t="shared" si="1"/>
        <v>2350123.6710206</v>
      </c>
      <c r="D9" s="66">
        <f t="shared" si="1"/>
        <v>2608616.2199999997</v>
      </c>
      <c r="E9" s="65">
        <f t="shared" si="1"/>
        <v>2892044.35</v>
      </c>
      <c r="F9" s="65">
        <f t="shared" si="1"/>
        <v>2837288.7800000003</v>
      </c>
      <c r="G9" s="65">
        <f t="shared" si="1"/>
        <v>3023634.87</v>
      </c>
      <c r="H9" s="67">
        <f t="shared" si="1"/>
        <v>3125879.5300000003</v>
      </c>
      <c r="J9" s="35">
        <f t="shared" si="2"/>
        <v>0</v>
      </c>
      <c r="K9" s="50">
        <f t="shared" si="2"/>
        <v>0.10999104096813039</v>
      </c>
      <c r="L9" s="51">
        <f t="shared" si="2"/>
        <v>0.10865075814026803</v>
      </c>
      <c r="M9" s="51">
        <f t="shared" si="2"/>
        <v>-1.8933170924574472E-2</v>
      </c>
      <c r="N9" s="51">
        <f t="shared" si="2"/>
        <v>6.5677519790565686E-2</v>
      </c>
      <c r="O9" s="52">
        <f t="shared" si="2"/>
        <v>3.3815147792630285E-2</v>
      </c>
      <c r="P9" s="35"/>
      <c r="T9" s="2" t="s">
        <v>81</v>
      </c>
      <c r="U9" s="49">
        <v>55056641.928416342</v>
      </c>
      <c r="V9" s="49">
        <f>SUMIF('Charges by GXP_GIP_DETERMINED'!$B$7:$B$567,$T9,'Charges by GXP_GIP_DETERMINED'!$K$7:$K$567)</f>
        <v>55056641.928416334</v>
      </c>
      <c r="W9" s="49">
        <f>SUMIF('Charges by GXP_GIP_DETERMINED'!$B$7:$B$567,$T9,'Charges by GXP_GIP_DETERMINED'!$U$7:$U$567)</f>
        <v>65992716.270000003</v>
      </c>
      <c r="X9" s="49">
        <f>SUMIF('Charges by GXP_GIP_DETERMINED'!$B$7:$B$567,$T9,'Charges by GXP_GIP_DETERMINED'!$Y$7:$Y$567)</f>
        <v>79525840.040000021</v>
      </c>
      <c r="Y9" s="49">
        <f>SUMIF('Charges by GXP_GIP_DETERMINED'!$B$7:$B$567,$T9,'Charges by GXP_GIP_DETERMINED'!$AC$7:$AC$567)</f>
        <v>83013093.960000008</v>
      </c>
      <c r="Z9" s="49">
        <f>SUMIF('Charges by GXP_GIP_DETERMINED'!$B$7:$B$567,$T9,'Charges by GXP_GIP_DETERMINED'!$AG$7:$AG$567)</f>
        <v>85709064.909999996</v>
      </c>
      <c r="AA9" s="49">
        <f>SUMIF('Charges by GXP_GIP_DETERMINED'!$B$7:$B$567,$T9,'Charges by GXP_GIP_DETERMINED'!$AK$7:$AK$567)</f>
        <v>88936486.980000004</v>
      </c>
    </row>
    <row r="10" spans="1:27" x14ac:dyDescent="0.3">
      <c r="A10" s="2" t="s">
        <v>82</v>
      </c>
      <c r="B10" s="65">
        <f t="shared" si="1"/>
        <v>2090198.3897482033</v>
      </c>
      <c r="C10" s="65">
        <f t="shared" si="1"/>
        <v>2090198.3897482033</v>
      </c>
      <c r="D10" s="66">
        <f t="shared" si="1"/>
        <v>2561125.0300000003</v>
      </c>
      <c r="E10" s="65">
        <f t="shared" si="1"/>
        <v>2963556.67</v>
      </c>
      <c r="F10" s="65">
        <f t="shared" si="1"/>
        <v>3119151.7699999996</v>
      </c>
      <c r="G10" s="65">
        <f t="shared" si="1"/>
        <v>3276932.57</v>
      </c>
      <c r="H10" s="67">
        <f t="shared" si="1"/>
        <v>3418288.15</v>
      </c>
      <c r="J10" s="35">
        <f t="shared" si="2"/>
        <v>0</v>
      </c>
      <c r="K10" s="50">
        <f t="shared" si="2"/>
        <v>0.2253023648671586</v>
      </c>
      <c r="L10" s="51">
        <f t="shared" si="2"/>
        <v>0.15713080590993234</v>
      </c>
      <c r="M10" s="51">
        <f t="shared" si="2"/>
        <v>5.2502825937187136E-2</v>
      </c>
      <c r="N10" s="51">
        <f t="shared" si="2"/>
        <v>5.058452157331228E-2</v>
      </c>
      <c r="O10" s="52">
        <f t="shared" si="2"/>
        <v>4.3136554378352621E-2</v>
      </c>
      <c r="P10" s="35"/>
      <c r="T10" s="2" t="s">
        <v>83</v>
      </c>
      <c r="U10" s="49">
        <v>49058619.232326113</v>
      </c>
      <c r="V10" s="49">
        <f>SUMIF('Charges by GXP_GIP_DETERMINED'!$B$7:$B$567,$T10,'Charges by GXP_GIP_DETERMINED'!$K$7:$K$567)</f>
        <v>49058619.232326113</v>
      </c>
      <c r="W10" s="49">
        <f>SUMIF('Charges by GXP_GIP_DETERMINED'!$B$7:$B$567,$T10,'Charges by GXP_GIP_DETERMINED'!$U$7:$U$567)</f>
        <v>58154919.400000021</v>
      </c>
      <c r="X10" s="49">
        <f>SUMIF('Charges by GXP_GIP_DETERMINED'!$B$7:$B$567,$T10,'Charges by GXP_GIP_DETERMINED'!$Y$7:$Y$567)</f>
        <v>67751153.069999993</v>
      </c>
      <c r="Y10" s="49">
        <f>SUMIF('Charges by GXP_GIP_DETERMINED'!$B$7:$B$567,$T10,'Charges by GXP_GIP_DETERMINED'!$AC$7:$AC$567)</f>
        <v>70254569.590000018</v>
      </c>
      <c r="Z10" s="49">
        <f>SUMIF('Charges by GXP_GIP_DETERMINED'!$B$7:$B$567,$T10,'Charges by GXP_GIP_DETERMINED'!$AG$7:$AG$567)</f>
        <v>73030887.620000005</v>
      </c>
      <c r="AA10" s="49">
        <f>SUMIF('Charges by GXP_GIP_DETERMINED'!$B$7:$B$567,$T10,'Charges by GXP_GIP_DETERMINED'!$AK$7:$AK$567)</f>
        <v>75667466.350000024</v>
      </c>
    </row>
    <row r="11" spans="1:27" x14ac:dyDescent="0.3">
      <c r="A11" s="2" t="s">
        <v>84</v>
      </c>
      <c r="B11" s="65">
        <f t="shared" si="1"/>
        <v>29114471.684282351</v>
      </c>
      <c r="C11" s="65">
        <f t="shared" si="1"/>
        <v>29114471.684282362</v>
      </c>
      <c r="D11" s="66">
        <f t="shared" si="1"/>
        <v>32609939.669999994</v>
      </c>
      <c r="E11" s="65">
        <f t="shared" si="1"/>
        <v>35319422.740000002</v>
      </c>
      <c r="F11" s="65">
        <f t="shared" si="1"/>
        <v>38082857.109999999</v>
      </c>
      <c r="G11" s="65">
        <f t="shared" si="1"/>
        <v>41255923.57</v>
      </c>
      <c r="H11" s="67">
        <f t="shared" si="1"/>
        <v>44544746.340000004</v>
      </c>
      <c r="J11" s="35">
        <f t="shared" si="2"/>
        <v>4.4408920985006262E-16</v>
      </c>
      <c r="K11" s="50">
        <f t="shared" si="2"/>
        <v>0.12005946814431412</v>
      </c>
      <c r="L11" s="51">
        <f t="shared" si="2"/>
        <v>8.3087644363005086E-2</v>
      </c>
      <c r="M11" s="51">
        <f t="shared" si="2"/>
        <v>7.8241209952458979E-2</v>
      </c>
      <c r="N11" s="51">
        <f t="shared" si="2"/>
        <v>8.3320073670806627E-2</v>
      </c>
      <c r="O11" s="52">
        <f t="shared" si="2"/>
        <v>7.9717589267387812E-2</v>
      </c>
      <c r="P11" s="35"/>
      <c r="T11" s="2" t="s">
        <v>85</v>
      </c>
      <c r="U11" s="49">
        <v>45592561.126266867</v>
      </c>
      <c r="V11" s="49">
        <f>SUMIF('Charges by GXP_GIP_DETERMINED'!$B$7:$B$567,$T11,'Charges by GXP_GIP_DETERMINED'!$K$7:$K$567)</f>
        <v>45592561.126266867</v>
      </c>
      <c r="W11" s="49">
        <f>SUMIF('Charges by GXP_GIP_DETERMINED'!$B$7:$B$567,$T11,'Charges by GXP_GIP_DETERMINED'!$U$7:$U$567)</f>
        <v>51827924.519999996</v>
      </c>
      <c r="X11" s="49">
        <f>SUMIF('Charges by GXP_GIP_DETERMINED'!$B$7:$B$567,$T11,'Charges by GXP_GIP_DETERMINED'!$Y$7:$Y$567)</f>
        <v>61298740.140000001</v>
      </c>
      <c r="Y11" s="49">
        <f>SUMIF('Charges by GXP_GIP_DETERMINED'!$B$7:$B$567,$T11,'Charges by GXP_GIP_DETERMINED'!$AC$7:$AC$567)</f>
        <v>64086566.890000001</v>
      </c>
      <c r="Z11" s="49">
        <f>SUMIF('Charges by GXP_GIP_DETERMINED'!$B$7:$B$567,$T11,'Charges by GXP_GIP_DETERMINED'!$AG$7:$AG$567)</f>
        <v>66406081.320000008</v>
      </c>
      <c r="AA11" s="49">
        <f>SUMIF('Charges by GXP_GIP_DETERMINED'!$B$7:$B$567,$T11,'Charges by GXP_GIP_DETERMINED'!$AK$7:$AK$567)</f>
        <v>68701937.539999992</v>
      </c>
    </row>
    <row r="12" spans="1:27" x14ac:dyDescent="0.3">
      <c r="A12" s="2" t="s">
        <v>86</v>
      </c>
      <c r="B12" s="65">
        <f t="shared" si="1"/>
        <v>11868967.281981975</v>
      </c>
      <c r="C12" s="65">
        <f t="shared" si="1"/>
        <v>11868967.281981975</v>
      </c>
      <c r="D12" s="66">
        <f t="shared" si="1"/>
        <v>14141489.289999999</v>
      </c>
      <c r="E12" s="65">
        <f t="shared" si="1"/>
        <v>16379624.250000002</v>
      </c>
      <c r="F12" s="65">
        <f t="shared" si="1"/>
        <v>17185556</v>
      </c>
      <c r="G12" s="65">
        <f t="shared" si="1"/>
        <v>17820105.57</v>
      </c>
      <c r="H12" s="67">
        <f t="shared" si="1"/>
        <v>18538809.34</v>
      </c>
      <c r="J12" s="35">
        <f t="shared" si="2"/>
        <v>0</v>
      </c>
      <c r="K12" s="50">
        <f t="shared" si="2"/>
        <v>0.19146754338668459</v>
      </c>
      <c r="L12" s="51">
        <f t="shared" si="2"/>
        <v>0.15826727398384244</v>
      </c>
      <c r="M12" s="51">
        <f t="shared" si="2"/>
        <v>4.9203311242014491E-2</v>
      </c>
      <c r="N12" s="51">
        <f t="shared" si="2"/>
        <v>3.6923423949740242E-2</v>
      </c>
      <c r="O12" s="52">
        <f t="shared" si="2"/>
        <v>4.0331061293482628E-2</v>
      </c>
      <c r="P12" s="35"/>
      <c r="T12" s="2" t="s">
        <v>84</v>
      </c>
      <c r="U12" s="49">
        <v>29114471.684282351</v>
      </c>
      <c r="V12" s="49">
        <f>SUMIF('Charges by GXP_GIP_DETERMINED'!$B$7:$B$567,$T12,'Charges by GXP_GIP_DETERMINED'!$K$7:$K$567)</f>
        <v>29114471.684282362</v>
      </c>
      <c r="W12" s="49">
        <f>SUMIF('Charges by GXP_GIP_DETERMINED'!$B$7:$B$567,$T12,'Charges by GXP_GIP_DETERMINED'!$U$7:$U$567)</f>
        <v>32609939.669999994</v>
      </c>
      <c r="X12" s="49">
        <f>SUMIF('Charges by GXP_GIP_DETERMINED'!$B$7:$B$567,$T12,'Charges by GXP_GIP_DETERMINED'!$Y$7:$Y$567)</f>
        <v>35319422.740000002</v>
      </c>
      <c r="Y12" s="49">
        <f>SUMIF('Charges by GXP_GIP_DETERMINED'!$B$7:$B$567,$T12,'Charges by GXP_GIP_DETERMINED'!$AC$7:$AC$567)</f>
        <v>38082857.109999999</v>
      </c>
      <c r="Z12" s="49">
        <f>SUMIF('Charges by GXP_GIP_DETERMINED'!$B$7:$B$567,$T12,'Charges by GXP_GIP_DETERMINED'!$AG$7:$AG$567)</f>
        <v>41255923.57</v>
      </c>
      <c r="AA12" s="49">
        <f>SUMIF('Charges by GXP_GIP_DETERMINED'!$B$7:$B$567,$T12,'Charges by GXP_GIP_DETERMINED'!$AK$7:$AK$567)</f>
        <v>44544746.340000004</v>
      </c>
    </row>
    <row r="13" spans="1:27" x14ac:dyDescent="0.3">
      <c r="A13" s="2" t="s">
        <v>87</v>
      </c>
      <c r="B13" s="65">
        <f t="shared" si="1"/>
        <v>895804.55053906143</v>
      </c>
      <c r="C13" s="65">
        <f t="shared" si="1"/>
        <v>895804.55053906143</v>
      </c>
      <c r="D13" s="66">
        <f t="shared" si="1"/>
        <v>1046332.89</v>
      </c>
      <c r="E13" s="65">
        <f t="shared" si="1"/>
        <v>1217341.58</v>
      </c>
      <c r="F13" s="65">
        <f t="shared" si="1"/>
        <v>1267983.43</v>
      </c>
      <c r="G13" s="65">
        <f t="shared" si="1"/>
        <v>1343097.3099999998</v>
      </c>
      <c r="H13" s="67">
        <f t="shared" si="1"/>
        <v>1417380.93</v>
      </c>
      <c r="J13" s="35">
        <f t="shared" si="2"/>
        <v>0</v>
      </c>
      <c r="K13" s="50">
        <f t="shared" si="2"/>
        <v>0.16803703371495082</v>
      </c>
      <c r="L13" s="51">
        <f t="shared" si="2"/>
        <v>0.16343621770314432</v>
      </c>
      <c r="M13" s="51">
        <f t="shared" si="2"/>
        <v>4.1600361666772168E-2</v>
      </c>
      <c r="N13" s="51">
        <f t="shared" si="2"/>
        <v>5.9238849832603746E-2</v>
      </c>
      <c r="O13" s="52">
        <f t="shared" si="2"/>
        <v>5.5307697697644986E-2</v>
      </c>
      <c r="P13" s="35"/>
      <c r="T13" s="2" t="s">
        <v>88</v>
      </c>
      <c r="U13" s="49">
        <v>28145549.373739459</v>
      </c>
      <c r="V13" s="49">
        <f>SUMIF('Charges by GXP_GIP_DETERMINED'!$B$7:$B$567,$T13,'Charges by GXP_GIP_DETERMINED'!$K$7:$K$567)</f>
        <v>28145549.373739466</v>
      </c>
      <c r="W13" s="49">
        <f>SUMIF('Charges by GXP_GIP_DETERMINED'!$B$7:$B$567,$T13,'Charges by GXP_GIP_DETERMINED'!$U$7:$U$567)</f>
        <v>34406050.439999998</v>
      </c>
      <c r="X13" s="49">
        <f>SUMIF('Charges by GXP_GIP_DETERMINED'!$B$7:$B$567,$T13,'Charges by GXP_GIP_DETERMINED'!$Y$7:$Y$567)</f>
        <v>41150975.100000009</v>
      </c>
      <c r="Y13" s="49">
        <f>SUMIF('Charges by GXP_GIP_DETERMINED'!$B$7:$B$567,$T13,'Charges by GXP_GIP_DETERMINED'!$AC$7:$AC$567)</f>
        <v>43254739.949999996</v>
      </c>
      <c r="Z13" s="49">
        <f>SUMIF('Charges by GXP_GIP_DETERMINED'!$B$7:$B$567,$T13,'Charges by GXP_GIP_DETERMINED'!$AG$7:$AG$567)</f>
        <v>45291487.369999997</v>
      </c>
      <c r="AA13" s="49">
        <f>SUMIF('Charges by GXP_GIP_DETERMINED'!$B$7:$B$567,$T13,'Charges by GXP_GIP_DETERMINED'!$AK$7:$AK$567)</f>
        <v>47520926.649999999</v>
      </c>
    </row>
    <row r="14" spans="1:27" x14ac:dyDescent="0.3">
      <c r="A14" s="2" t="s">
        <v>89</v>
      </c>
      <c r="B14" s="65">
        <f t="shared" si="1"/>
        <v>10284991.243070928</v>
      </c>
      <c r="C14" s="65">
        <f t="shared" si="1"/>
        <v>10284991.243070928</v>
      </c>
      <c r="D14" s="66">
        <f t="shared" si="1"/>
        <v>12250408.289999999</v>
      </c>
      <c r="E14" s="65">
        <f t="shared" si="1"/>
        <v>14823726.179999998</v>
      </c>
      <c r="F14" s="65">
        <f t="shared" si="1"/>
        <v>15458650.129999999</v>
      </c>
      <c r="G14" s="65">
        <f t="shared" si="1"/>
        <v>15808735.48</v>
      </c>
      <c r="H14" s="67">
        <f t="shared" si="1"/>
        <v>16279597.450000001</v>
      </c>
      <c r="J14" s="35">
        <f t="shared" si="2"/>
        <v>0</v>
      </c>
      <c r="K14" s="50">
        <f t="shared" si="2"/>
        <v>0.19109564611960028</v>
      </c>
      <c r="L14" s="51">
        <f t="shared" si="2"/>
        <v>0.21005976528150461</v>
      </c>
      <c r="M14" s="51">
        <f t="shared" si="2"/>
        <v>4.2831602681425274E-2</v>
      </c>
      <c r="N14" s="51">
        <f t="shared" si="2"/>
        <v>2.2646566618427011E-2</v>
      </c>
      <c r="O14" s="52">
        <f t="shared" si="2"/>
        <v>2.9784923063308932E-2</v>
      </c>
      <c r="P14" s="35"/>
      <c r="T14" s="2" t="s">
        <v>76</v>
      </c>
      <c r="U14" s="49">
        <v>24889416.987264745</v>
      </c>
      <c r="V14" s="49">
        <f>SUMIF('Charges by GXP_GIP_DETERMINED'!$B$7:$B$567,$T14,'Charges by GXP_GIP_DETERMINED'!$K$7:$K$567)</f>
        <v>24889416.987264749</v>
      </c>
      <c r="W14" s="49">
        <f>SUMIF('Charges by GXP_GIP_DETERMINED'!$B$7:$B$567,$T14,'Charges by GXP_GIP_DETERMINED'!$U$7:$U$567)</f>
        <v>29516343.16</v>
      </c>
      <c r="X14" s="49">
        <f>SUMIF('Charges by GXP_GIP_DETERMINED'!$B$7:$B$567,$T14,'Charges by GXP_GIP_DETERMINED'!$Y$7:$Y$567)</f>
        <v>34831031.57</v>
      </c>
      <c r="Y14" s="49">
        <f>SUMIF('Charges by GXP_GIP_DETERMINED'!$B$7:$B$567,$T14,'Charges by GXP_GIP_DETERMINED'!$AC$7:$AC$567)</f>
        <v>35681153.289999999</v>
      </c>
      <c r="Z14" s="49">
        <f>SUMIF('Charges by GXP_GIP_DETERMINED'!$B$7:$B$567,$T14,'Charges by GXP_GIP_DETERMINED'!$AG$7:$AG$567)</f>
        <v>37010625.219999999</v>
      </c>
      <c r="AA14" s="49">
        <f>SUMIF('Charges by GXP_GIP_DETERMINED'!$B$7:$B$567,$T14,'Charges by GXP_GIP_DETERMINED'!$AK$7:$AK$567)</f>
        <v>38225148.170000009</v>
      </c>
    </row>
    <row r="15" spans="1:27" x14ac:dyDescent="0.3">
      <c r="A15" s="2" t="s">
        <v>90</v>
      </c>
      <c r="B15" s="65">
        <f t="shared" si="1"/>
        <v>4415511.7684972296</v>
      </c>
      <c r="C15" s="65">
        <f t="shared" si="1"/>
        <v>4415511.7684972296</v>
      </c>
      <c r="D15" s="66">
        <f t="shared" si="1"/>
        <v>5254864.8199999994</v>
      </c>
      <c r="E15" s="65">
        <f t="shared" si="1"/>
        <v>6471322.6799999997</v>
      </c>
      <c r="F15" s="65">
        <f t="shared" si="1"/>
        <v>7080418.5000000009</v>
      </c>
      <c r="G15" s="65">
        <f t="shared" si="1"/>
        <v>7461533.1000000006</v>
      </c>
      <c r="H15" s="67">
        <f t="shared" si="1"/>
        <v>7886701.1299999999</v>
      </c>
      <c r="J15" s="35">
        <f t="shared" si="2"/>
        <v>0</v>
      </c>
      <c r="K15" s="50">
        <f t="shared" si="2"/>
        <v>0.19009190678443932</v>
      </c>
      <c r="L15" s="51">
        <f t="shared" si="2"/>
        <v>0.23149175129494592</v>
      </c>
      <c r="M15" s="51">
        <f t="shared" si="2"/>
        <v>9.4122307002623584E-2</v>
      </c>
      <c r="N15" s="51">
        <f t="shared" si="2"/>
        <v>5.3826564065386773E-2</v>
      </c>
      <c r="O15" s="52">
        <f t="shared" si="2"/>
        <v>5.6981323315445698E-2</v>
      </c>
      <c r="P15" s="35"/>
      <c r="T15" s="2" t="s">
        <v>91</v>
      </c>
      <c r="U15" s="49">
        <v>21981665.943167526</v>
      </c>
      <c r="V15" s="49">
        <f>SUMIF('Charges by GXP_GIP_DETERMINED'!$B$7:$B$567,$T15,'Charges by GXP_GIP_DETERMINED'!$K$7:$K$567)</f>
        <v>21981665.943167523</v>
      </c>
      <c r="W15" s="49">
        <f>SUMIF('Charges by GXP_GIP_DETERMINED'!$B$7:$B$567,$T15,'Charges by GXP_GIP_DETERMINED'!$U$7:$U$567)</f>
        <v>27310735.770000007</v>
      </c>
      <c r="X15" s="49">
        <f>SUMIF('Charges by GXP_GIP_DETERMINED'!$B$7:$B$567,$T15,'Charges by GXP_GIP_DETERMINED'!$Y$7:$Y$567)</f>
        <v>32119835.359999996</v>
      </c>
      <c r="Y15" s="49">
        <f>SUMIF('Charges by GXP_GIP_DETERMINED'!$B$7:$B$567,$T15,'Charges by GXP_GIP_DETERMINED'!$AC$7:$AC$567)</f>
        <v>33113227.099999998</v>
      </c>
      <c r="Z15" s="49">
        <f>SUMIF('Charges by GXP_GIP_DETERMINED'!$B$7:$B$567,$T15,'Charges by GXP_GIP_DETERMINED'!$AG$7:$AG$567)</f>
        <v>34467718.939999998</v>
      </c>
      <c r="AA15" s="49">
        <f>SUMIF('Charges by GXP_GIP_DETERMINED'!$B$7:$B$567,$T15,'Charges by GXP_GIP_DETERMINED'!$AK$7:$AK$567)</f>
        <v>35770299.13000001</v>
      </c>
    </row>
    <row r="16" spans="1:27" x14ac:dyDescent="0.3">
      <c r="A16" s="2" t="s">
        <v>92</v>
      </c>
      <c r="B16" s="65">
        <f t="shared" si="1"/>
        <v>8873253.9882772639</v>
      </c>
      <c r="C16" s="65">
        <f t="shared" si="1"/>
        <v>8873253.9882772639</v>
      </c>
      <c r="D16" s="66">
        <f t="shared" si="1"/>
        <v>10743484.25</v>
      </c>
      <c r="E16" s="65">
        <f t="shared" si="1"/>
        <v>12641625.540000001</v>
      </c>
      <c r="F16" s="65">
        <f t="shared" si="1"/>
        <v>13047835.400000002</v>
      </c>
      <c r="G16" s="65">
        <f t="shared" si="1"/>
        <v>13488449.369999999</v>
      </c>
      <c r="H16" s="67">
        <f t="shared" si="1"/>
        <v>13906195.799999999</v>
      </c>
      <c r="J16" s="35">
        <f t="shared" si="2"/>
        <v>0</v>
      </c>
      <c r="K16" s="50">
        <f t="shared" si="2"/>
        <v>0.21077163622201689</v>
      </c>
      <c r="L16" s="51">
        <f t="shared" si="2"/>
        <v>0.17667837042717327</v>
      </c>
      <c r="M16" s="51">
        <f t="shared" si="2"/>
        <v>3.2132723652879225E-2</v>
      </c>
      <c r="N16" s="51">
        <f t="shared" si="2"/>
        <v>3.3769123880885044E-2</v>
      </c>
      <c r="O16" s="52">
        <f t="shared" si="2"/>
        <v>3.0970678581417888E-2</v>
      </c>
      <c r="P16" s="35"/>
      <c r="T16" s="2" t="s">
        <v>93</v>
      </c>
      <c r="U16" s="49">
        <v>20420680.516028736</v>
      </c>
      <c r="V16" s="49">
        <f>SUMIF('Charges by GXP_GIP_DETERMINED'!$B$7:$B$567,$T16,'Charges by GXP_GIP_DETERMINED'!$K$7:$K$567)</f>
        <v>20420680.516028736</v>
      </c>
      <c r="W16" s="49">
        <f>SUMIF('Charges by GXP_GIP_DETERMINED'!$B$7:$B$567,$T16,'Charges by GXP_GIP_DETERMINED'!$U$7:$U$567)</f>
        <v>24465517.640000004</v>
      </c>
      <c r="X16" s="49">
        <f>SUMIF('Charges by GXP_GIP_DETERMINED'!$B$7:$B$567,$T16,'Charges by GXP_GIP_DETERMINED'!$Y$7:$Y$567)</f>
        <v>29238636.689999998</v>
      </c>
      <c r="Y16" s="49">
        <f>SUMIF('Charges by GXP_GIP_DETERMINED'!$B$7:$B$567,$T16,'Charges by GXP_GIP_DETERMINED'!$AC$7:$AC$567)</f>
        <v>30661446.41</v>
      </c>
      <c r="Z16" s="49">
        <f>SUMIF('Charges by GXP_GIP_DETERMINED'!$B$7:$B$567,$T16,'Charges by GXP_GIP_DETERMINED'!$AG$7:$AG$567)</f>
        <v>31577247.859999999</v>
      </c>
      <c r="AA16" s="49">
        <f>SUMIF('Charges by GXP_GIP_DETERMINED'!$B$7:$B$567,$T16,'Charges by GXP_GIP_DETERMINED'!$AK$7:$AK$567)</f>
        <v>32767059.049999997</v>
      </c>
    </row>
    <row r="17" spans="1:27" x14ac:dyDescent="0.3">
      <c r="A17" s="2" t="s">
        <v>94</v>
      </c>
      <c r="B17" s="65">
        <f t="shared" si="1"/>
        <v>1635254.3645683017</v>
      </c>
      <c r="C17" s="65">
        <f t="shared" si="1"/>
        <v>1635254.3645683017</v>
      </c>
      <c r="D17" s="66">
        <f t="shared" si="1"/>
        <v>2080792.69</v>
      </c>
      <c r="E17" s="65">
        <f t="shared" si="1"/>
        <v>2501232.86</v>
      </c>
      <c r="F17" s="65">
        <f t="shared" si="1"/>
        <v>2628724.1799999997</v>
      </c>
      <c r="G17" s="65">
        <f t="shared" si="1"/>
        <v>2713051.79</v>
      </c>
      <c r="H17" s="67">
        <f t="shared" si="1"/>
        <v>2808072.71</v>
      </c>
      <c r="J17" s="35">
        <f t="shared" si="2"/>
        <v>0</v>
      </c>
      <c r="K17" s="50">
        <f t="shared" si="2"/>
        <v>0.27245811727236569</v>
      </c>
      <c r="L17" s="51">
        <f t="shared" si="2"/>
        <v>0.20205769273439733</v>
      </c>
      <c r="M17" s="51">
        <f t="shared" si="2"/>
        <v>5.0971391763979801E-2</v>
      </c>
      <c r="N17" s="51">
        <f t="shared" si="2"/>
        <v>3.2079291787851405E-2</v>
      </c>
      <c r="O17" s="52">
        <f t="shared" si="2"/>
        <v>3.5023629239307574E-2</v>
      </c>
      <c r="P17" s="35"/>
      <c r="T17" s="2" t="s">
        <v>95</v>
      </c>
      <c r="U17" s="49">
        <v>21555359.256501727</v>
      </c>
      <c r="V17" s="49">
        <f>SUMIF('Charges by GXP_GIP_DETERMINED'!$B$7:$B$567,$T17,'Charges by GXP_GIP_DETERMINED'!$K$7:$K$567)</f>
        <v>21555359.256501727</v>
      </c>
      <c r="W17" s="49">
        <f>SUMIF('Charges by GXP_GIP_DETERMINED'!$B$7:$B$567,$T17,'Charges by GXP_GIP_DETERMINED'!$U$7:$U$567)</f>
        <v>22645982.129999999</v>
      </c>
      <c r="X17" s="49">
        <f>SUMIF('Charges by GXP_GIP_DETERMINED'!$B$7:$B$567,$T17,'Charges by GXP_GIP_DETERMINED'!$Y$7:$Y$567)</f>
        <v>26099664.549999997</v>
      </c>
      <c r="Y17" s="49">
        <f>SUMIF('Charges by GXP_GIP_DETERMINED'!$B$7:$B$567,$T17,'Charges by GXP_GIP_DETERMINED'!$AC$7:$AC$567)</f>
        <v>27949830.450000003</v>
      </c>
      <c r="Z17" s="49">
        <f>SUMIF('Charges by GXP_GIP_DETERMINED'!$B$7:$B$567,$T17,'Charges by GXP_GIP_DETERMINED'!$AG$7:$AG$567)</f>
        <v>29939483.16</v>
      </c>
      <c r="AA17" s="49">
        <f>SUMIF('Charges by GXP_GIP_DETERMINED'!$B$7:$B$567,$T17,'Charges by GXP_GIP_DETERMINED'!$AK$7:$AK$567)</f>
        <v>31915890.890000001</v>
      </c>
    </row>
    <row r="18" spans="1:27" x14ac:dyDescent="0.3">
      <c r="A18" s="2" t="s">
        <v>96</v>
      </c>
      <c r="B18" s="65">
        <f t="shared" si="1"/>
        <v>15614150.863190385</v>
      </c>
      <c r="C18" s="65">
        <f t="shared" si="1"/>
        <v>15614150.863190379</v>
      </c>
      <c r="D18" s="66">
        <f t="shared" si="1"/>
        <v>19935389.360000003</v>
      </c>
      <c r="E18" s="65">
        <f t="shared" si="1"/>
        <v>22402511.450000003</v>
      </c>
      <c r="F18" s="65">
        <f t="shared" si="1"/>
        <v>24947848.520000003</v>
      </c>
      <c r="G18" s="65">
        <f t="shared" si="1"/>
        <v>27963124.02</v>
      </c>
      <c r="H18" s="67">
        <f t="shared" si="1"/>
        <v>30717244.320000004</v>
      </c>
      <c r="J18" s="35">
        <f t="shared" si="2"/>
        <v>-3.3306690738754696E-16</v>
      </c>
      <c r="K18" s="50">
        <f t="shared" si="2"/>
        <v>0.27675142469621838</v>
      </c>
      <c r="L18" s="51">
        <f t="shared" si="2"/>
        <v>0.12375590190128083</v>
      </c>
      <c r="M18" s="51">
        <f t="shared" si="2"/>
        <v>0.11361838049635287</v>
      </c>
      <c r="N18" s="51">
        <f t="shared" si="2"/>
        <v>0.12086314768116102</v>
      </c>
      <c r="O18" s="52">
        <f t="shared" si="2"/>
        <v>9.849115206263015E-2</v>
      </c>
      <c r="P18" s="35"/>
      <c r="T18" s="2" t="s">
        <v>96</v>
      </c>
      <c r="U18" s="49">
        <v>15614150.863190385</v>
      </c>
      <c r="V18" s="49">
        <f>SUMIF('Charges by GXP_GIP_DETERMINED'!$B$7:$B$567,$T18,'Charges by GXP_GIP_DETERMINED'!$K$7:$K$567)</f>
        <v>15614150.863190379</v>
      </c>
      <c r="W18" s="49">
        <f>SUMIF('Charges by GXP_GIP_DETERMINED'!$B$7:$B$567,$T18,'Charges by GXP_GIP_DETERMINED'!$U$7:$U$567)</f>
        <v>19935389.360000003</v>
      </c>
      <c r="X18" s="49">
        <f>SUMIF('Charges by GXP_GIP_DETERMINED'!$B$7:$B$567,$T18,'Charges by GXP_GIP_DETERMINED'!$Y$7:$Y$567)</f>
        <v>22402511.450000003</v>
      </c>
      <c r="Y18" s="49">
        <f>SUMIF('Charges by GXP_GIP_DETERMINED'!$B$7:$B$567,$T18,'Charges by GXP_GIP_DETERMINED'!$AC$7:$AC$567)</f>
        <v>24947848.520000003</v>
      </c>
      <c r="Z18" s="49">
        <f>SUMIF('Charges by GXP_GIP_DETERMINED'!$B$7:$B$567,$T18,'Charges by GXP_GIP_DETERMINED'!$AG$7:$AG$567)</f>
        <v>27963124.02</v>
      </c>
      <c r="AA18" s="49">
        <f>SUMIF('Charges by GXP_GIP_DETERMINED'!$B$7:$B$567,$T18,'Charges by GXP_GIP_DETERMINED'!$AK$7:$AK$567)</f>
        <v>30717244.320000004</v>
      </c>
    </row>
    <row r="19" spans="1:27" x14ac:dyDescent="0.3">
      <c r="A19" s="2" t="s">
        <v>97</v>
      </c>
      <c r="B19" s="65">
        <f t="shared" si="1"/>
        <v>7231497.7462458769</v>
      </c>
      <c r="C19" s="65">
        <f t="shared" si="1"/>
        <v>7231497.7462458778</v>
      </c>
      <c r="D19" s="66">
        <f t="shared" si="1"/>
        <v>8996732.3599999994</v>
      </c>
      <c r="E19" s="65">
        <f t="shared" si="1"/>
        <v>10626651.32</v>
      </c>
      <c r="F19" s="65">
        <f t="shared" si="1"/>
        <v>11013224.910000002</v>
      </c>
      <c r="G19" s="65">
        <f t="shared" si="1"/>
        <v>11459474.540000003</v>
      </c>
      <c r="H19" s="67">
        <f t="shared" si="1"/>
        <v>12002703.270000001</v>
      </c>
      <c r="J19" s="35">
        <f t="shared" si="2"/>
        <v>2.2204460492503131E-16</v>
      </c>
      <c r="K19" s="50">
        <f t="shared" si="2"/>
        <v>0.24410359730396336</v>
      </c>
      <c r="L19" s="51">
        <f t="shared" si="2"/>
        <v>0.18116788349142365</v>
      </c>
      <c r="M19" s="51">
        <f t="shared" si="2"/>
        <v>3.6377742936991586E-2</v>
      </c>
      <c r="N19" s="51">
        <f t="shared" si="2"/>
        <v>4.0519433103995306E-2</v>
      </c>
      <c r="O19" s="52">
        <f t="shared" si="2"/>
        <v>4.7404331507856279E-2</v>
      </c>
      <c r="P19" s="35"/>
      <c r="T19" s="2" t="s">
        <v>98</v>
      </c>
      <c r="U19" s="49">
        <v>13252845.184382513</v>
      </c>
      <c r="V19" s="49">
        <f>SUMIF('Charges by GXP_GIP_DETERMINED'!$B$7:$B$567,$T19,'Charges by GXP_GIP_DETERMINED'!$K$7:$K$567)</f>
        <v>13252845.184382511</v>
      </c>
      <c r="W19" s="49">
        <f>SUMIF('Charges by GXP_GIP_DETERMINED'!$B$7:$B$567,$T19,'Charges by GXP_GIP_DETERMINED'!$U$7:$U$567)</f>
        <v>16564461.039999999</v>
      </c>
      <c r="X19" s="49">
        <f>SUMIF('Charges by GXP_GIP_DETERMINED'!$B$7:$B$567,$T19,'Charges by GXP_GIP_DETERMINED'!$Y$7:$Y$567)</f>
        <v>17991716.139999993</v>
      </c>
      <c r="Y19" s="49">
        <f>SUMIF('Charges by GXP_GIP_DETERMINED'!$B$7:$B$567,$T19,'Charges by GXP_GIP_DETERMINED'!$AC$7:$AC$567)</f>
        <v>19108314.689999998</v>
      </c>
      <c r="Z19" s="49">
        <f>SUMIF('Charges by GXP_GIP_DETERMINED'!$B$7:$B$567,$T19,'Charges by GXP_GIP_DETERMINED'!$AG$7:$AG$567)</f>
        <v>20757197.799999997</v>
      </c>
      <c r="AA19" s="49">
        <f>SUMIF('Charges by GXP_GIP_DETERMINED'!$B$7:$B$567,$T19,'Charges by GXP_GIP_DETERMINED'!$AK$7:$AK$567)</f>
        <v>22261463.460000005</v>
      </c>
    </row>
    <row r="20" spans="1:27" x14ac:dyDescent="0.3">
      <c r="A20" s="2" t="s">
        <v>99</v>
      </c>
      <c r="B20" s="65">
        <f t="shared" si="1"/>
        <v>184963.18209425843</v>
      </c>
      <c r="C20" s="65">
        <f t="shared" si="1"/>
        <v>184963.18209425843</v>
      </c>
      <c r="D20" s="66">
        <f t="shared" si="1"/>
        <v>647103.19000000018</v>
      </c>
      <c r="E20" s="65">
        <f t="shared" si="1"/>
        <v>740762.84</v>
      </c>
      <c r="F20" s="65">
        <f t="shared" si="1"/>
        <v>915407.54999999981</v>
      </c>
      <c r="G20" s="65">
        <f t="shared" si="1"/>
        <v>1087862.3399999999</v>
      </c>
      <c r="H20" s="67">
        <f t="shared" si="1"/>
        <v>1551093.97</v>
      </c>
      <c r="J20" s="35">
        <f t="shared" si="2"/>
        <v>0</v>
      </c>
      <c r="K20" s="50">
        <f t="shared" si="2"/>
        <v>2.4985513477500199</v>
      </c>
      <c r="L20" s="51">
        <f t="shared" si="2"/>
        <v>0.14473680774159026</v>
      </c>
      <c r="M20" s="51">
        <f t="shared" si="2"/>
        <v>0.2357633247369697</v>
      </c>
      <c r="N20" s="51">
        <f t="shared" si="2"/>
        <v>0.18839126900362579</v>
      </c>
      <c r="O20" s="52">
        <f t="shared" si="2"/>
        <v>0.4258182427750925</v>
      </c>
      <c r="P20" s="35"/>
      <c r="T20" s="2" t="s">
        <v>100</v>
      </c>
      <c r="U20" s="49">
        <v>13783314.793000361</v>
      </c>
      <c r="V20" s="49">
        <f>SUMIF('Charges by GXP_GIP_DETERMINED'!$B$7:$B$567,$T20,'Charges by GXP_GIP_DETERMINED'!$K$7:$K$567)</f>
        <v>13783314.793000361</v>
      </c>
      <c r="W20" s="49">
        <f>SUMIF('Charges by GXP_GIP_DETERMINED'!$B$7:$B$567,$T20,'Charges by GXP_GIP_DETERMINED'!$U$7:$U$567)</f>
        <v>16397889.679999998</v>
      </c>
      <c r="X20" s="49">
        <f>SUMIF('Charges by GXP_GIP_DETERMINED'!$B$7:$B$567,$T20,'Charges by GXP_GIP_DETERMINED'!$Y$7:$Y$567)</f>
        <v>19063139.82</v>
      </c>
      <c r="Y20" s="49">
        <f>SUMIF('Charges by GXP_GIP_DETERMINED'!$B$7:$B$567,$T20,'Charges by GXP_GIP_DETERMINED'!$AC$7:$AC$567)</f>
        <v>19666087.73</v>
      </c>
      <c r="Z20" s="49">
        <f>SUMIF('Charges by GXP_GIP_DETERMINED'!$B$7:$B$567,$T20,'Charges by GXP_GIP_DETERMINED'!$AG$7:$AG$567)</f>
        <v>20408806.299999997</v>
      </c>
      <c r="AA20" s="49">
        <f>SUMIF('Charges by GXP_GIP_DETERMINED'!$B$7:$B$567,$T20,'Charges by GXP_GIP_DETERMINED'!$AK$7:$AK$567)</f>
        <v>21126590.310000002</v>
      </c>
    </row>
    <row r="21" spans="1:27" x14ac:dyDescent="0.3">
      <c r="A21" s="2" t="s">
        <v>101</v>
      </c>
      <c r="B21" s="65">
        <f t="shared" si="1"/>
        <v>3205009.9806858716</v>
      </c>
      <c r="C21" s="65">
        <f t="shared" si="1"/>
        <v>3205009.9806858716</v>
      </c>
      <c r="D21" s="66">
        <f t="shared" si="1"/>
        <v>4295810.5299999993</v>
      </c>
      <c r="E21" s="65">
        <f t="shared" si="1"/>
        <v>5398896.6299999999</v>
      </c>
      <c r="F21" s="65">
        <f t="shared" si="1"/>
        <v>5374208.2299999995</v>
      </c>
      <c r="G21" s="65">
        <f t="shared" si="1"/>
        <v>5573836.8999999994</v>
      </c>
      <c r="H21" s="67">
        <f t="shared" si="1"/>
        <v>5704605.7700000005</v>
      </c>
      <c r="J21" s="35">
        <f t="shared" si="2"/>
        <v>0</v>
      </c>
      <c r="K21" s="50">
        <f t="shared" si="2"/>
        <v>0.34034232526186914</v>
      </c>
      <c r="L21" s="51">
        <f t="shared" si="2"/>
        <v>0.25678183250786923</v>
      </c>
      <c r="M21" s="51">
        <f t="shared" si="2"/>
        <v>-4.5728602883068348E-3</v>
      </c>
      <c r="N21" s="51">
        <f t="shared" si="2"/>
        <v>3.7145689459077813E-2</v>
      </c>
      <c r="O21" s="52">
        <f t="shared" si="2"/>
        <v>2.3461194208965974E-2</v>
      </c>
      <c r="P21" s="35"/>
      <c r="T21" s="2" t="s">
        <v>74</v>
      </c>
      <c r="U21" s="49">
        <v>12815745.687770046</v>
      </c>
      <c r="V21" s="49">
        <f>SUMIF('Charges by GXP_GIP_DETERMINED'!$B$7:$B$567,$T21,'Charges by GXP_GIP_DETERMINED'!$K$7:$K$567)</f>
        <v>12815745.687770048</v>
      </c>
      <c r="W21" s="49">
        <f>SUMIF('Charges by GXP_GIP_DETERMINED'!$B$7:$B$567,$T21,'Charges by GXP_GIP_DETERMINED'!$U$7:$U$567)</f>
        <v>15538919.050000003</v>
      </c>
      <c r="X21" s="49">
        <f>SUMIF('Charges by GXP_GIP_DETERMINED'!$B$7:$B$567,$T21,'Charges by GXP_GIP_DETERMINED'!$Y$7:$Y$567)</f>
        <v>18771841.579999998</v>
      </c>
      <c r="Y21" s="49">
        <f>SUMIF('Charges by GXP_GIP_DETERMINED'!$B$7:$B$567,$T21,'Charges by GXP_GIP_DETERMINED'!$AC$7:$AC$567)</f>
        <v>19688307.369999997</v>
      </c>
      <c r="Z21" s="49">
        <f>SUMIF('Charges by GXP_GIP_DETERMINED'!$B$7:$B$567,$T21,'Charges by GXP_GIP_DETERMINED'!$AG$7:$AG$567)</f>
        <v>20729613</v>
      </c>
      <c r="AA21" s="49">
        <f>SUMIF('Charges by GXP_GIP_DETERMINED'!$B$7:$B$567,$T21,'Charges by GXP_GIP_DETERMINED'!$AK$7:$AK$567)</f>
        <v>21771108.809999999</v>
      </c>
    </row>
    <row r="22" spans="1:27" x14ac:dyDescent="0.3">
      <c r="A22" s="2" t="s">
        <v>102</v>
      </c>
      <c r="B22" s="65">
        <f t="shared" si="1"/>
        <v>11824200.538109055</v>
      </c>
      <c r="C22" s="65">
        <f t="shared" si="1"/>
        <v>11824200.538109053</v>
      </c>
      <c r="D22" s="66">
        <f t="shared" si="1"/>
        <v>14269074.510000002</v>
      </c>
      <c r="E22" s="65">
        <f t="shared" si="1"/>
        <v>16881832.679999996</v>
      </c>
      <c r="F22" s="65">
        <f t="shared" si="1"/>
        <v>17324051.669999998</v>
      </c>
      <c r="G22" s="65">
        <f t="shared" si="1"/>
        <v>17997944.459999997</v>
      </c>
      <c r="H22" s="67">
        <f t="shared" si="1"/>
        <v>18651659.660000004</v>
      </c>
      <c r="J22" s="35">
        <f t="shared" si="2"/>
        <v>-1.1102230246251565E-16</v>
      </c>
      <c r="K22" s="50">
        <f t="shared" si="2"/>
        <v>0.2067686490948113</v>
      </c>
      <c r="L22" s="51">
        <f t="shared" si="2"/>
        <v>0.18310635130322783</v>
      </c>
      <c r="M22" s="51">
        <f t="shared" si="2"/>
        <v>2.6194963448719744E-2</v>
      </c>
      <c r="N22" s="51">
        <f t="shared" si="2"/>
        <v>3.8899259990489155E-2</v>
      </c>
      <c r="O22" s="52">
        <f t="shared" si="2"/>
        <v>3.6321658923488265E-2</v>
      </c>
      <c r="P22" s="35"/>
      <c r="T22" s="2" t="s">
        <v>86</v>
      </c>
      <c r="U22" s="49">
        <v>11868967.281981975</v>
      </c>
      <c r="V22" s="49">
        <f>SUMIF('Charges by GXP_GIP_DETERMINED'!$B$7:$B$567,$T22,'Charges by GXP_GIP_DETERMINED'!$K$7:$K$567)</f>
        <v>11868967.281981975</v>
      </c>
      <c r="W22" s="49">
        <f>SUMIF('Charges by GXP_GIP_DETERMINED'!$B$7:$B$567,$T22,'Charges by GXP_GIP_DETERMINED'!$U$7:$U$567)</f>
        <v>14141489.289999999</v>
      </c>
      <c r="X22" s="49">
        <f>SUMIF('Charges by GXP_GIP_DETERMINED'!$B$7:$B$567,$T22,'Charges by GXP_GIP_DETERMINED'!$Y$7:$Y$567)</f>
        <v>16379624.250000002</v>
      </c>
      <c r="Y22" s="49">
        <f>SUMIF('Charges by GXP_GIP_DETERMINED'!$B$7:$B$567,$T22,'Charges by GXP_GIP_DETERMINED'!$AC$7:$AC$567)</f>
        <v>17185556</v>
      </c>
      <c r="Z22" s="49">
        <f>SUMIF('Charges by GXP_GIP_DETERMINED'!$B$7:$B$567,$T22,'Charges by GXP_GIP_DETERMINED'!$AG$7:$AG$567)</f>
        <v>17820105.57</v>
      </c>
      <c r="AA22" s="49">
        <f>SUMIF('Charges by GXP_GIP_DETERMINED'!$B$7:$B$567,$T22,'Charges by GXP_GIP_DETERMINED'!$AK$7:$AK$567)</f>
        <v>18538809.34</v>
      </c>
    </row>
    <row r="23" spans="1:27" x14ac:dyDescent="0.3">
      <c r="A23" s="2" t="s">
        <v>103</v>
      </c>
      <c r="B23" s="65">
        <f t="shared" si="1"/>
        <v>1966504.5385045114</v>
      </c>
      <c r="C23" s="65">
        <f t="shared" si="1"/>
        <v>1966504.5385045111</v>
      </c>
      <c r="D23" s="66">
        <f t="shared" si="1"/>
        <v>2364277.1799999997</v>
      </c>
      <c r="E23" s="65">
        <f t="shared" si="1"/>
        <v>2638133.4899999998</v>
      </c>
      <c r="F23" s="65">
        <f t="shared" si="1"/>
        <v>2806032.6999999997</v>
      </c>
      <c r="G23" s="65">
        <f t="shared" si="1"/>
        <v>3070058.73</v>
      </c>
      <c r="H23" s="67">
        <f t="shared" si="1"/>
        <v>3460159.75</v>
      </c>
      <c r="J23" s="35">
        <f t="shared" si="2"/>
        <v>-1.1102230246251565E-16</v>
      </c>
      <c r="K23" s="50">
        <f t="shared" si="2"/>
        <v>0.20227395040643392</v>
      </c>
      <c r="L23" s="51">
        <f t="shared" si="2"/>
        <v>0.11583088155509746</v>
      </c>
      <c r="M23" s="51">
        <f t="shared" si="2"/>
        <v>6.3643182058994219E-2</v>
      </c>
      <c r="N23" s="51">
        <f t="shared" si="2"/>
        <v>9.4092285524684183E-2</v>
      </c>
      <c r="O23" s="52">
        <f t="shared" si="2"/>
        <v>0.12706630534067997</v>
      </c>
      <c r="P23" s="35"/>
      <c r="T23" s="2" t="s">
        <v>102</v>
      </c>
      <c r="U23" s="49">
        <v>11824200.538109055</v>
      </c>
      <c r="V23" s="49">
        <f>SUMIF('Charges by GXP_GIP_DETERMINED'!$B$7:$B$567,$T23,'Charges by GXP_GIP_DETERMINED'!$K$7:$K$567)</f>
        <v>11824200.538109053</v>
      </c>
      <c r="W23" s="49">
        <f>SUMIF('Charges by GXP_GIP_DETERMINED'!$B$7:$B$567,$T23,'Charges by GXP_GIP_DETERMINED'!$U$7:$U$567)</f>
        <v>14269074.510000002</v>
      </c>
      <c r="X23" s="49">
        <f>SUMIF('Charges by GXP_GIP_DETERMINED'!$B$7:$B$567,$T23,'Charges by GXP_GIP_DETERMINED'!$Y$7:$Y$567)</f>
        <v>16881832.679999996</v>
      </c>
      <c r="Y23" s="49">
        <f>SUMIF('Charges by GXP_GIP_DETERMINED'!$B$7:$B$567,$T23,'Charges by GXP_GIP_DETERMINED'!$AC$7:$AC$567)</f>
        <v>17324051.669999998</v>
      </c>
      <c r="Z23" s="49">
        <f>SUMIF('Charges by GXP_GIP_DETERMINED'!$B$7:$B$567,$T23,'Charges by GXP_GIP_DETERMINED'!$AG$7:$AG$567)</f>
        <v>17997944.459999997</v>
      </c>
      <c r="AA23" s="49">
        <f>SUMIF('Charges by GXP_GIP_DETERMINED'!$B$7:$B$567,$T23,'Charges by GXP_GIP_DETERMINED'!$AK$7:$AK$567)</f>
        <v>18651659.660000004</v>
      </c>
    </row>
    <row r="24" spans="1:27" x14ac:dyDescent="0.3">
      <c r="A24" s="2" t="s">
        <v>104</v>
      </c>
      <c r="B24" s="65">
        <f t="shared" si="1"/>
        <v>5663089.3461611075</v>
      </c>
      <c r="C24" s="65">
        <f t="shared" si="1"/>
        <v>5663089.3461611075</v>
      </c>
      <c r="D24" s="66">
        <f t="shared" si="1"/>
        <v>7107352.2400000002</v>
      </c>
      <c r="E24" s="65">
        <f t="shared" si="1"/>
        <v>8528985.6699999999</v>
      </c>
      <c r="F24" s="65">
        <f t="shared" si="1"/>
        <v>9407136.6799999997</v>
      </c>
      <c r="G24" s="65">
        <f t="shared" si="1"/>
        <v>10118028.929999998</v>
      </c>
      <c r="H24" s="67">
        <f t="shared" si="1"/>
        <v>10837612.219999999</v>
      </c>
      <c r="J24" s="35">
        <f t="shared" si="2"/>
        <v>0</v>
      </c>
      <c r="K24" s="50">
        <f t="shared" si="2"/>
        <v>0.25503092138532635</v>
      </c>
      <c r="L24" s="51">
        <f t="shared" si="2"/>
        <v>0.20002293146512184</v>
      </c>
      <c r="M24" s="51">
        <f t="shared" si="2"/>
        <v>0.10296077915675528</v>
      </c>
      <c r="N24" s="51">
        <f t="shared" si="2"/>
        <v>7.5569461163606411E-2</v>
      </c>
      <c r="O24" s="52">
        <f t="shared" si="2"/>
        <v>7.111891999699993E-2</v>
      </c>
      <c r="P24" s="35"/>
      <c r="T24" s="2" t="s">
        <v>105</v>
      </c>
      <c r="U24" s="49">
        <v>10770384.238172308</v>
      </c>
      <c r="V24" s="49">
        <f>SUMIF('Charges by GXP_GIP_DETERMINED'!$B$7:$B$567,$T24,'Charges by GXP_GIP_DETERMINED'!$K$7:$K$567)</f>
        <v>10770384.238172308</v>
      </c>
      <c r="W24" s="49">
        <f>SUMIF('Charges by GXP_GIP_DETERMINED'!$B$7:$B$567,$T24,'Charges by GXP_GIP_DETERMINED'!$U$7:$U$567)</f>
        <v>13036482.27</v>
      </c>
      <c r="X24" s="49">
        <f>SUMIF('Charges by GXP_GIP_DETERMINED'!$B$7:$B$567,$T24,'Charges by GXP_GIP_DETERMINED'!$Y$7:$Y$567)</f>
        <v>15482471.85</v>
      </c>
      <c r="Y24" s="49">
        <f>SUMIF('Charges by GXP_GIP_DETERMINED'!$B$7:$B$567,$T24,'Charges by GXP_GIP_DETERMINED'!$AC$7:$AC$567)</f>
        <v>16095927.489999996</v>
      </c>
      <c r="Z24" s="49">
        <f>SUMIF('Charges by GXP_GIP_DETERMINED'!$B$7:$B$567,$T24,'Charges by GXP_GIP_DETERMINED'!$AG$7:$AG$567)</f>
        <v>16673067.77</v>
      </c>
      <c r="AA24" s="49">
        <f>SUMIF('Charges by GXP_GIP_DETERMINED'!$B$7:$B$567,$T24,'Charges by GXP_GIP_DETERMINED'!$AK$7:$AK$567)</f>
        <v>17274660.370000001</v>
      </c>
    </row>
    <row r="25" spans="1:27" x14ac:dyDescent="0.3">
      <c r="A25" s="2" t="s">
        <v>106</v>
      </c>
      <c r="B25" s="65">
        <f t="shared" si="1"/>
        <v>389303.80314787471</v>
      </c>
      <c r="C25" s="65">
        <f t="shared" si="1"/>
        <v>389303.80314787477</v>
      </c>
      <c r="D25" s="66">
        <f t="shared" si="1"/>
        <v>516952.42</v>
      </c>
      <c r="E25" s="65">
        <f t="shared" si="1"/>
        <v>578232.17000000004</v>
      </c>
      <c r="F25" s="65">
        <f t="shared" si="1"/>
        <v>681257.89999999991</v>
      </c>
      <c r="G25" s="65">
        <f t="shared" si="1"/>
        <v>758624.43000000017</v>
      </c>
      <c r="H25" s="67">
        <f t="shared" si="1"/>
        <v>839284.51</v>
      </c>
      <c r="J25" s="35">
        <f t="shared" si="2"/>
        <v>2.2204460492503131E-16</v>
      </c>
      <c r="K25" s="50">
        <f t="shared" si="2"/>
        <v>0.32788946786537965</v>
      </c>
      <c r="L25" s="51">
        <f t="shared" si="2"/>
        <v>0.11854040648460473</v>
      </c>
      <c r="M25" s="51">
        <f t="shared" si="2"/>
        <v>0.17817363914567363</v>
      </c>
      <c r="N25" s="51">
        <f t="shared" si="2"/>
        <v>0.11356423169551544</v>
      </c>
      <c r="O25" s="52">
        <f t="shared" si="2"/>
        <v>0.10632412668281699</v>
      </c>
      <c r="P25" s="35"/>
      <c r="T25" s="2" t="s">
        <v>89</v>
      </c>
      <c r="U25" s="49">
        <v>10284991.243070928</v>
      </c>
      <c r="V25" s="49">
        <f>SUMIF('Charges by GXP_GIP_DETERMINED'!$B$7:$B$567,$T25,'Charges by GXP_GIP_DETERMINED'!$K$7:$K$567)</f>
        <v>10284991.243070928</v>
      </c>
      <c r="W25" s="49">
        <f>SUMIF('Charges by GXP_GIP_DETERMINED'!$B$7:$B$567,$T25,'Charges by GXP_GIP_DETERMINED'!$U$7:$U$567)</f>
        <v>12250408.289999999</v>
      </c>
      <c r="X25" s="49">
        <f>SUMIF('Charges by GXP_GIP_DETERMINED'!$B$7:$B$567,$T25,'Charges by GXP_GIP_DETERMINED'!$Y$7:$Y$567)</f>
        <v>14823726.179999998</v>
      </c>
      <c r="Y25" s="49">
        <f>SUMIF('Charges by GXP_GIP_DETERMINED'!$B$7:$B$567,$T25,'Charges by GXP_GIP_DETERMINED'!$AC$7:$AC$567)</f>
        <v>15458650.129999999</v>
      </c>
      <c r="Z25" s="49">
        <f>SUMIF('Charges by GXP_GIP_DETERMINED'!$B$7:$B$567,$T25,'Charges by GXP_GIP_DETERMINED'!$AG$7:$AG$567)</f>
        <v>15808735.48</v>
      </c>
      <c r="AA25" s="49">
        <f>SUMIF('Charges by GXP_GIP_DETERMINED'!$B$7:$B$567,$T25,'Charges by GXP_GIP_DETERMINED'!$AK$7:$AK$567)</f>
        <v>16279597.450000001</v>
      </c>
    </row>
    <row r="26" spans="1:27" x14ac:dyDescent="0.3">
      <c r="A26" s="2" t="s">
        <v>107</v>
      </c>
      <c r="B26" s="65">
        <f t="shared" si="1"/>
        <v>666377.86240192445</v>
      </c>
      <c r="C26" s="65">
        <f t="shared" si="1"/>
        <v>666377.86240192456</v>
      </c>
      <c r="D26" s="66">
        <f t="shared" si="1"/>
        <v>769635.82</v>
      </c>
      <c r="E26" s="65">
        <f t="shared" si="1"/>
        <v>811546.80999999994</v>
      </c>
      <c r="F26" s="65">
        <f t="shared" si="1"/>
        <v>907198.26</v>
      </c>
      <c r="G26" s="65">
        <f t="shared" si="1"/>
        <v>999745.26000000013</v>
      </c>
      <c r="H26" s="67">
        <f t="shared" si="1"/>
        <v>1108054.9500000002</v>
      </c>
      <c r="J26" s="35">
        <f t="shared" si="2"/>
        <v>2.2204460492503131E-16</v>
      </c>
      <c r="K26" s="50">
        <f t="shared" si="2"/>
        <v>0.15495406348867502</v>
      </c>
      <c r="L26" s="51">
        <f t="shared" si="2"/>
        <v>5.445561252593456E-2</v>
      </c>
      <c r="M26" s="51">
        <f t="shared" si="2"/>
        <v>0.1178631334894904</v>
      </c>
      <c r="N26" s="51">
        <f t="shared" si="2"/>
        <v>0.10201408455082372</v>
      </c>
      <c r="O26" s="52">
        <f t="shared" si="2"/>
        <v>0.10833728784070451</v>
      </c>
      <c r="P26" s="35"/>
      <c r="T26" s="2" t="s">
        <v>92</v>
      </c>
      <c r="U26" s="49">
        <v>8873253.9882772639</v>
      </c>
      <c r="V26" s="49">
        <f>SUMIF('Charges by GXP_GIP_DETERMINED'!$B$7:$B$567,$T26,'Charges by GXP_GIP_DETERMINED'!$K$7:$K$567)</f>
        <v>8873253.9882772639</v>
      </c>
      <c r="W26" s="49">
        <f>SUMIF('Charges by GXP_GIP_DETERMINED'!$B$7:$B$567,$T26,'Charges by GXP_GIP_DETERMINED'!$U$7:$U$567)</f>
        <v>10743484.25</v>
      </c>
      <c r="X26" s="49">
        <f>SUMIF('Charges by GXP_GIP_DETERMINED'!$B$7:$B$567,$T26,'Charges by GXP_GIP_DETERMINED'!$Y$7:$Y$567)</f>
        <v>12641625.540000001</v>
      </c>
      <c r="Y26" s="49">
        <f>SUMIF('Charges by GXP_GIP_DETERMINED'!$B$7:$B$567,$T26,'Charges by GXP_GIP_DETERMINED'!$AC$7:$AC$567)</f>
        <v>13047835.400000002</v>
      </c>
      <c r="Z26" s="49">
        <f>SUMIF('Charges by GXP_GIP_DETERMINED'!$B$7:$B$567,$T26,'Charges by GXP_GIP_DETERMINED'!$AG$7:$AG$567)</f>
        <v>13488449.369999999</v>
      </c>
      <c r="AA26" s="49">
        <f>SUMIF('Charges by GXP_GIP_DETERMINED'!$B$7:$B$567,$T26,'Charges by GXP_GIP_DETERMINED'!$AK$7:$AK$567)</f>
        <v>13906195.799999999</v>
      </c>
    </row>
    <row r="27" spans="1:27" x14ac:dyDescent="0.3">
      <c r="A27" s="2" t="s">
        <v>98</v>
      </c>
      <c r="B27" s="65">
        <f t="shared" si="1"/>
        <v>13252845.184382513</v>
      </c>
      <c r="C27" s="65">
        <f t="shared" si="1"/>
        <v>13252845.184382511</v>
      </c>
      <c r="D27" s="66">
        <f t="shared" si="1"/>
        <v>16564461.039999999</v>
      </c>
      <c r="E27" s="65">
        <f t="shared" si="1"/>
        <v>17991716.139999993</v>
      </c>
      <c r="F27" s="65">
        <f t="shared" si="1"/>
        <v>19108314.689999998</v>
      </c>
      <c r="G27" s="65">
        <f t="shared" si="1"/>
        <v>20757197.799999997</v>
      </c>
      <c r="H27" s="67">
        <f t="shared" si="1"/>
        <v>22261463.460000005</v>
      </c>
      <c r="J27" s="35">
        <f t="shared" si="2"/>
        <v>-1.1102230246251565E-16</v>
      </c>
      <c r="K27" s="50">
        <f t="shared" si="2"/>
        <v>0.2498796152482019</v>
      </c>
      <c r="L27" s="51">
        <f t="shared" si="2"/>
        <v>8.6163690841099205E-2</v>
      </c>
      <c r="M27" s="51">
        <f t="shared" si="2"/>
        <v>6.2061814521269243E-2</v>
      </c>
      <c r="N27" s="51">
        <f t="shared" si="2"/>
        <v>8.6291393916749337E-2</v>
      </c>
      <c r="O27" s="52">
        <f t="shared" si="2"/>
        <v>7.2469592210563594E-2</v>
      </c>
      <c r="P27" s="35"/>
      <c r="T27" s="2" t="s">
        <v>97</v>
      </c>
      <c r="U27" s="49">
        <v>7231497.7462458769</v>
      </c>
      <c r="V27" s="49">
        <f>SUMIF('Charges by GXP_GIP_DETERMINED'!$B$7:$B$567,$T27,'Charges by GXP_GIP_DETERMINED'!$K$7:$K$567)</f>
        <v>7231497.7462458778</v>
      </c>
      <c r="W27" s="49">
        <f>SUMIF('Charges by GXP_GIP_DETERMINED'!$B$7:$B$567,$T27,'Charges by GXP_GIP_DETERMINED'!$U$7:$U$567)</f>
        <v>8996732.3599999994</v>
      </c>
      <c r="X27" s="49">
        <f>SUMIF('Charges by GXP_GIP_DETERMINED'!$B$7:$B$567,$T27,'Charges by GXP_GIP_DETERMINED'!$Y$7:$Y$567)</f>
        <v>10626651.32</v>
      </c>
      <c r="Y27" s="49">
        <f>SUMIF('Charges by GXP_GIP_DETERMINED'!$B$7:$B$567,$T27,'Charges by GXP_GIP_DETERMINED'!$AC$7:$AC$567)</f>
        <v>11013224.910000002</v>
      </c>
      <c r="Z27" s="49">
        <f>SUMIF('Charges by GXP_GIP_DETERMINED'!$B$7:$B$567,$T27,'Charges by GXP_GIP_DETERMINED'!$AG$7:$AG$567)</f>
        <v>11459474.540000003</v>
      </c>
      <c r="AA27" s="49">
        <f>SUMIF('Charges by GXP_GIP_DETERMINED'!$B$7:$B$567,$T27,'Charges by GXP_GIP_DETERMINED'!$AK$7:$AK$567)</f>
        <v>12002703.270000001</v>
      </c>
    </row>
    <row r="28" spans="1:27" x14ac:dyDescent="0.3">
      <c r="A28" s="2" t="s">
        <v>108</v>
      </c>
      <c r="B28" s="65">
        <f t="shared" si="1"/>
        <v>608002.23480767175</v>
      </c>
      <c r="C28" s="65">
        <f t="shared" si="1"/>
        <v>608002.23480767175</v>
      </c>
      <c r="D28" s="66">
        <f t="shared" si="1"/>
        <v>958686.8899999999</v>
      </c>
      <c r="E28" s="65">
        <f t="shared" si="1"/>
        <v>1109025.5899999999</v>
      </c>
      <c r="F28" s="65">
        <f t="shared" si="1"/>
        <v>1334492.6800000002</v>
      </c>
      <c r="G28" s="65">
        <f t="shared" si="1"/>
        <v>1551270.0299999998</v>
      </c>
      <c r="H28" s="67">
        <f t="shared" si="1"/>
        <v>1765147.3099999996</v>
      </c>
      <c r="J28" s="35">
        <f t="shared" si="2"/>
        <v>0</v>
      </c>
      <c r="K28" s="50">
        <f t="shared" si="2"/>
        <v>0.57678185229575618</v>
      </c>
      <c r="L28" s="51">
        <f t="shared" si="2"/>
        <v>0.15681731081145789</v>
      </c>
      <c r="M28" s="51">
        <f t="shared" si="2"/>
        <v>0.2033019725000218</v>
      </c>
      <c r="N28" s="51">
        <f t="shared" si="2"/>
        <v>0.16244176775851593</v>
      </c>
      <c r="O28" s="52">
        <f t="shared" si="2"/>
        <v>0.13787237287114995</v>
      </c>
      <c r="P28" s="35"/>
      <c r="T28" s="2" t="s">
        <v>109</v>
      </c>
      <c r="U28" s="49">
        <v>6857005.0592674911</v>
      </c>
      <c r="V28" s="49">
        <f>SUMIF('Charges by GXP_GIP_DETERMINED'!$B$7:$B$567,$T28,'Charges by GXP_GIP_DETERMINED'!$K$7:$K$567)</f>
        <v>6857005.0592674911</v>
      </c>
      <c r="W28" s="49">
        <f>SUMIF('Charges by GXP_GIP_DETERMINED'!$B$7:$B$567,$T28,'Charges by GXP_GIP_DETERMINED'!$U$7:$U$567)</f>
        <v>8500719.3300000001</v>
      </c>
      <c r="X28" s="49">
        <f>SUMIF('Charges by GXP_GIP_DETERMINED'!$B$7:$B$567,$T28,'Charges by GXP_GIP_DETERMINED'!$Y$7:$Y$567)</f>
        <v>9861086.4499999993</v>
      </c>
      <c r="Y28" s="49">
        <f>SUMIF('Charges by GXP_GIP_DETERMINED'!$B$7:$B$567,$T28,'Charges by GXP_GIP_DETERMINED'!$AC$7:$AC$567)</f>
        <v>10279329.210000001</v>
      </c>
      <c r="Z28" s="49">
        <f>SUMIF('Charges by GXP_GIP_DETERMINED'!$B$7:$B$567,$T28,'Charges by GXP_GIP_DETERMINED'!$AG$7:$AG$567)</f>
        <v>10734230.09</v>
      </c>
      <c r="AA28" s="49">
        <f>SUMIF('Charges by GXP_GIP_DETERMINED'!$B$7:$B$567,$T28,'Charges by GXP_GIP_DETERMINED'!$AK$7:$AK$567)</f>
        <v>11211565.629999999</v>
      </c>
    </row>
    <row r="29" spans="1:27" x14ac:dyDescent="0.3">
      <c r="A29" s="2" t="s">
        <v>79</v>
      </c>
      <c r="B29" s="65">
        <f t="shared" si="1"/>
        <v>66467430.007708721</v>
      </c>
      <c r="C29" s="65">
        <f t="shared" si="1"/>
        <v>66467430.007708713</v>
      </c>
      <c r="D29" s="66">
        <f t="shared" si="1"/>
        <v>74237320.649999991</v>
      </c>
      <c r="E29" s="65">
        <f t="shared" si="1"/>
        <v>81036336.179999992</v>
      </c>
      <c r="F29" s="65">
        <f t="shared" si="1"/>
        <v>85291642.99000001</v>
      </c>
      <c r="G29" s="65">
        <f t="shared" si="1"/>
        <v>92539336.159999982</v>
      </c>
      <c r="H29" s="67">
        <f t="shared" si="1"/>
        <v>100369528.83999999</v>
      </c>
      <c r="J29" s="35">
        <f t="shared" si="2"/>
        <v>-1.1102230246251565E-16</v>
      </c>
      <c r="K29" s="50">
        <f t="shared" si="2"/>
        <v>0.11689771428487816</v>
      </c>
      <c r="L29" s="51">
        <f t="shared" si="2"/>
        <v>9.1584872278118734E-2</v>
      </c>
      <c r="M29" s="51">
        <f t="shared" si="2"/>
        <v>5.2511095770026106E-2</v>
      </c>
      <c r="N29" s="51">
        <f t="shared" si="2"/>
        <v>8.4975419817504561E-2</v>
      </c>
      <c r="O29" s="52">
        <f t="shared" si="2"/>
        <v>8.4614748764370251E-2</v>
      </c>
      <c r="P29" s="35"/>
      <c r="T29" s="2" t="s">
        <v>110</v>
      </c>
      <c r="U29" s="49">
        <v>6768844.5983703025</v>
      </c>
      <c r="V29" s="49">
        <f>SUMIF('Charges by GXP_GIP_DETERMINED'!$B$7:$B$567,$T29,'Charges by GXP_GIP_DETERMINED'!$K$7:$K$567)</f>
        <v>6768844.5983703025</v>
      </c>
      <c r="W29" s="49">
        <f>SUMIF('Charges by GXP_GIP_DETERMINED'!$B$7:$B$567,$T29,'Charges by GXP_GIP_DETERMINED'!$U$7:$U$567)</f>
        <v>8313157.3000000007</v>
      </c>
      <c r="X29" s="49">
        <f>SUMIF('Charges by GXP_GIP_DETERMINED'!$B$7:$B$567,$T29,'Charges by GXP_GIP_DETERMINED'!$Y$7:$Y$567)</f>
        <v>9651819.5499999989</v>
      </c>
      <c r="Y29" s="49">
        <f>SUMIF('Charges by GXP_GIP_DETERMINED'!$B$7:$B$567,$T29,'Charges by GXP_GIP_DETERMINED'!$AC$7:$AC$567)</f>
        <v>10000887.199999999</v>
      </c>
      <c r="Z29" s="49">
        <f>SUMIF('Charges by GXP_GIP_DETERMINED'!$B$7:$B$567,$T29,'Charges by GXP_GIP_DETERMINED'!$AG$7:$AG$567)</f>
        <v>10485177.99</v>
      </c>
      <c r="AA29" s="49">
        <f>SUMIF('Charges by GXP_GIP_DETERMINED'!$B$7:$B$567,$T29,'Charges by GXP_GIP_DETERMINED'!$AK$7:$AK$567)</f>
        <v>10939906.739999998</v>
      </c>
    </row>
    <row r="30" spans="1:27" x14ac:dyDescent="0.3">
      <c r="A30" s="2" t="s">
        <v>111</v>
      </c>
      <c r="B30" s="65">
        <f t="shared" si="1"/>
        <v>1046149.5962426647</v>
      </c>
      <c r="C30" s="65">
        <f t="shared" si="1"/>
        <v>1046149.5962426647</v>
      </c>
      <c r="D30" s="66">
        <f t="shared" si="1"/>
        <v>1311923.22</v>
      </c>
      <c r="E30" s="65">
        <f t="shared" si="1"/>
        <v>1494417.2999999998</v>
      </c>
      <c r="F30" s="65">
        <f t="shared" si="1"/>
        <v>1535868</v>
      </c>
      <c r="G30" s="65">
        <f t="shared" si="1"/>
        <v>1618088.0999999999</v>
      </c>
      <c r="H30" s="67">
        <f t="shared" si="1"/>
        <v>1680732.8599999999</v>
      </c>
      <c r="J30" s="35">
        <f t="shared" si="2"/>
        <v>0</v>
      </c>
      <c r="K30" s="50">
        <f t="shared" si="2"/>
        <v>0.25404934888077557</v>
      </c>
      <c r="L30" s="51">
        <f t="shared" si="2"/>
        <v>0.13910423812759398</v>
      </c>
      <c r="M30" s="51">
        <f t="shared" si="2"/>
        <v>2.7737031684523572E-2</v>
      </c>
      <c r="N30" s="51">
        <f t="shared" si="2"/>
        <v>5.3533311456453125E-2</v>
      </c>
      <c r="O30" s="52">
        <f t="shared" si="2"/>
        <v>3.8715296157236345E-2</v>
      </c>
      <c r="P30" s="35"/>
      <c r="T30" s="2" t="s">
        <v>112</v>
      </c>
      <c r="U30" s="49">
        <v>6330530.3139538458</v>
      </c>
      <c r="V30" s="49">
        <f>SUMIF('Charges by GXP_GIP_DETERMINED'!$B$7:$B$567,$T30,'Charges by GXP_GIP_DETERMINED'!$K$7:$K$567)</f>
        <v>6330530.3139538458</v>
      </c>
      <c r="W30" s="49">
        <f>SUMIF('Charges by GXP_GIP_DETERMINED'!$B$7:$B$567,$T30,'Charges by GXP_GIP_DETERMINED'!$U$7:$U$567)</f>
        <v>7600509.7300000004</v>
      </c>
      <c r="X30" s="49">
        <f>SUMIF('Charges by GXP_GIP_DETERMINED'!$B$7:$B$567,$T30,'Charges by GXP_GIP_DETERMINED'!$Y$7:$Y$567)</f>
        <v>8896525.4199999999</v>
      </c>
      <c r="Y30" s="49">
        <f>SUMIF('Charges by GXP_GIP_DETERMINED'!$B$7:$B$567,$T30,'Charges by GXP_GIP_DETERMINED'!$AC$7:$AC$567)</f>
        <v>9200661.410000002</v>
      </c>
      <c r="Z30" s="49">
        <f>SUMIF('Charges by GXP_GIP_DETERMINED'!$B$7:$B$567,$T30,'Charges by GXP_GIP_DETERMINED'!$AG$7:$AG$567)</f>
        <v>9551159.7400000002</v>
      </c>
      <c r="AA30" s="49">
        <f>SUMIF('Charges by GXP_GIP_DETERMINED'!$B$7:$B$567,$T30,'Charges by GXP_GIP_DETERMINED'!$AK$7:$AK$567)</f>
        <v>9897223.4399999995</v>
      </c>
    </row>
    <row r="31" spans="1:27" x14ac:dyDescent="0.3">
      <c r="A31" s="2" t="s">
        <v>113</v>
      </c>
      <c r="B31" s="65">
        <f t="shared" si="1"/>
        <v>934311.81936350011</v>
      </c>
      <c r="C31" s="65">
        <f t="shared" si="1"/>
        <v>934311.81936350022</v>
      </c>
      <c r="D31" s="66">
        <f t="shared" si="1"/>
        <v>1114435.68</v>
      </c>
      <c r="E31" s="65">
        <f t="shared" si="1"/>
        <v>1333596.68</v>
      </c>
      <c r="F31" s="65">
        <f t="shared" si="1"/>
        <v>1385401.85</v>
      </c>
      <c r="G31" s="65">
        <f t="shared" si="1"/>
        <v>1422238.8399999999</v>
      </c>
      <c r="H31" s="67">
        <f t="shared" si="1"/>
        <v>1466227.88</v>
      </c>
      <c r="J31" s="35">
        <f t="shared" si="2"/>
        <v>2.2204460492503131E-16</v>
      </c>
      <c r="K31" s="50">
        <f t="shared" si="2"/>
        <v>0.19278773628188617</v>
      </c>
      <c r="L31" s="51">
        <f t="shared" si="2"/>
        <v>0.19665648178098527</v>
      </c>
      <c r="M31" s="51">
        <f t="shared" si="2"/>
        <v>3.8846204986053401E-2</v>
      </c>
      <c r="N31" s="51">
        <f t="shared" si="2"/>
        <v>2.658938993043769E-2</v>
      </c>
      <c r="O31" s="52">
        <f t="shared" si="2"/>
        <v>3.0929432358913767E-2</v>
      </c>
      <c r="P31" s="35"/>
      <c r="T31" s="2" t="s">
        <v>114</v>
      </c>
      <c r="U31" s="49">
        <v>6355944.2862183759</v>
      </c>
      <c r="V31" s="49">
        <f>SUMIF('Charges by GXP_GIP_DETERMINED'!$B$7:$B$567,$T31,'Charges by GXP_GIP_DETERMINED'!$K$7:$K$567)</f>
        <v>6355944.2862183759</v>
      </c>
      <c r="W31" s="49">
        <f>SUMIF('Charges by GXP_GIP_DETERMINED'!$B$7:$B$567,$T31,'Charges by GXP_GIP_DETERMINED'!$U$7:$U$567)</f>
        <v>7167712.04</v>
      </c>
      <c r="X31" s="49">
        <f>SUMIF('Charges by GXP_GIP_DETERMINED'!$B$7:$B$567,$T31,'Charges by GXP_GIP_DETERMINED'!$Y$7:$Y$567)</f>
        <v>8519726.709999999</v>
      </c>
      <c r="Y31" s="49">
        <f>SUMIF('Charges by GXP_GIP_DETERMINED'!$B$7:$B$567,$T31,'Charges by GXP_GIP_DETERMINED'!$AC$7:$AC$567)</f>
        <v>9125598.8800000008</v>
      </c>
      <c r="Z31" s="49">
        <f>SUMIF('Charges by GXP_GIP_DETERMINED'!$B$7:$B$567,$T31,'Charges by GXP_GIP_DETERMINED'!$AG$7:$AG$567)</f>
        <v>9717284.0099999979</v>
      </c>
      <c r="AA31" s="49">
        <f>SUMIF('Charges by GXP_GIP_DETERMINED'!$B$7:$B$567,$T31,'Charges by GXP_GIP_DETERMINED'!$AK$7:$AK$567)</f>
        <v>10320544.640000001</v>
      </c>
    </row>
    <row r="32" spans="1:27" x14ac:dyDescent="0.3">
      <c r="A32" s="2" t="s">
        <v>105</v>
      </c>
      <c r="B32" s="65">
        <f t="shared" si="1"/>
        <v>10770384.238172308</v>
      </c>
      <c r="C32" s="65">
        <f t="shared" si="1"/>
        <v>10770384.238172308</v>
      </c>
      <c r="D32" s="66">
        <f t="shared" si="1"/>
        <v>13036482.27</v>
      </c>
      <c r="E32" s="65">
        <f t="shared" si="1"/>
        <v>15482471.85</v>
      </c>
      <c r="F32" s="65">
        <f t="shared" si="1"/>
        <v>16095927.489999996</v>
      </c>
      <c r="G32" s="65">
        <f t="shared" si="1"/>
        <v>16673067.77</v>
      </c>
      <c r="H32" s="67">
        <f t="shared" si="1"/>
        <v>17274660.370000001</v>
      </c>
      <c r="J32" s="35">
        <f t="shared" si="2"/>
        <v>0</v>
      </c>
      <c r="K32" s="50">
        <f t="shared" si="2"/>
        <v>0.21040085309084944</v>
      </c>
      <c r="L32" s="51">
        <f t="shared" si="2"/>
        <v>0.1876265030198212</v>
      </c>
      <c r="M32" s="51">
        <f t="shared" si="2"/>
        <v>3.9622590368216803E-2</v>
      </c>
      <c r="N32" s="51">
        <f t="shared" si="2"/>
        <v>3.5856292242777865E-2</v>
      </c>
      <c r="O32" s="52">
        <f t="shared" si="2"/>
        <v>3.6081698239267768E-2</v>
      </c>
      <c r="P32" s="35"/>
      <c r="T32" s="2" t="s">
        <v>104</v>
      </c>
      <c r="U32" s="49">
        <v>5663089.3461611075</v>
      </c>
      <c r="V32" s="49">
        <f>SUMIF('Charges by GXP_GIP_DETERMINED'!$B$7:$B$567,$T32,'Charges by GXP_GIP_DETERMINED'!$K$7:$K$567)</f>
        <v>5663089.3461611075</v>
      </c>
      <c r="W32" s="49">
        <f>SUMIF('Charges by GXP_GIP_DETERMINED'!$B$7:$B$567,$T32,'Charges by GXP_GIP_DETERMINED'!$U$7:$U$567)</f>
        <v>7107352.2400000002</v>
      </c>
      <c r="X32" s="49">
        <f>SUMIF('Charges by GXP_GIP_DETERMINED'!$B$7:$B$567,$T32,'Charges by GXP_GIP_DETERMINED'!$Y$7:$Y$567)</f>
        <v>8528985.6699999999</v>
      </c>
      <c r="Y32" s="49">
        <f>SUMIF('Charges by GXP_GIP_DETERMINED'!$B$7:$B$567,$T32,'Charges by GXP_GIP_DETERMINED'!$AC$7:$AC$567)</f>
        <v>9407136.6799999997</v>
      </c>
      <c r="Z32" s="49">
        <f>SUMIF('Charges by GXP_GIP_DETERMINED'!$B$7:$B$567,$T32,'Charges by GXP_GIP_DETERMINED'!$AG$7:$AG$567)</f>
        <v>10118028.929999998</v>
      </c>
      <c r="AA32" s="49">
        <f>SUMIF('Charges by GXP_GIP_DETERMINED'!$B$7:$B$567,$T32,'Charges by GXP_GIP_DETERMINED'!$AK$7:$AK$567)</f>
        <v>10837612.219999999</v>
      </c>
    </row>
    <row r="33" spans="1:27" x14ac:dyDescent="0.3">
      <c r="A33" s="2" t="s">
        <v>115</v>
      </c>
      <c r="B33" s="65">
        <f t="shared" si="1"/>
        <v>5130028.712779996</v>
      </c>
      <c r="C33" s="65">
        <f t="shared" si="1"/>
        <v>5130028.7127799951</v>
      </c>
      <c r="D33" s="66">
        <f t="shared" si="1"/>
        <v>6311276.7599999998</v>
      </c>
      <c r="E33" s="65">
        <f t="shared" si="1"/>
        <v>7520003.79</v>
      </c>
      <c r="F33" s="65">
        <f t="shared" si="1"/>
        <v>7927760.3200000003</v>
      </c>
      <c r="G33" s="65">
        <f t="shared" si="1"/>
        <v>8367803.9199999999</v>
      </c>
      <c r="H33" s="67">
        <f t="shared" si="1"/>
        <v>8802141.7400000002</v>
      </c>
      <c r="J33" s="35">
        <f t="shared" si="2"/>
        <v>-2.2204460492503131E-16</v>
      </c>
      <c r="K33" s="50">
        <f t="shared" si="2"/>
        <v>0.23026148845468719</v>
      </c>
      <c r="L33" s="51">
        <f t="shared" si="2"/>
        <v>0.1915186222953722</v>
      </c>
      <c r="M33" s="51">
        <f t="shared" si="2"/>
        <v>5.4222915491376478E-2</v>
      </c>
      <c r="N33" s="51">
        <f t="shared" si="2"/>
        <v>5.5506673037259535E-2</v>
      </c>
      <c r="O33" s="52">
        <f t="shared" si="2"/>
        <v>5.1905831464559515E-2</v>
      </c>
      <c r="P33" s="35"/>
      <c r="T33" s="2" t="s">
        <v>115</v>
      </c>
      <c r="U33" s="49">
        <v>5130028.712779996</v>
      </c>
      <c r="V33" s="49">
        <f>SUMIF('Charges by GXP_GIP_DETERMINED'!$B$7:$B$567,$T33,'Charges by GXP_GIP_DETERMINED'!$K$7:$K$567)</f>
        <v>5130028.7127799951</v>
      </c>
      <c r="W33" s="49">
        <f>SUMIF('Charges by GXP_GIP_DETERMINED'!$B$7:$B$567,$T33,'Charges by GXP_GIP_DETERMINED'!$U$7:$U$567)</f>
        <v>6311276.7599999998</v>
      </c>
      <c r="X33" s="49">
        <f>SUMIF('Charges by GXP_GIP_DETERMINED'!$B$7:$B$567,$T33,'Charges by GXP_GIP_DETERMINED'!$Y$7:$Y$567)</f>
        <v>7520003.79</v>
      </c>
      <c r="Y33" s="49">
        <f>SUMIF('Charges by GXP_GIP_DETERMINED'!$B$7:$B$567,$T33,'Charges by GXP_GIP_DETERMINED'!$AC$7:$AC$567)</f>
        <v>7927760.3200000003</v>
      </c>
      <c r="Z33" s="49">
        <f>SUMIF('Charges by GXP_GIP_DETERMINED'!$B$7:$B$567,$T33,'Charges by GXP_GIP_DETERMINED'!$AG$7:$AG$567)</f>
        <v>8367803.9199999999</v>
      </c>
      <c r="AA33" s="49">
        <f>SUMIF('Charges by GXP_GIP_DETERMINED'!$B$7:$B$567,$T33,'Charges by GXP_GIP_DETERMINED'!$AK$7:$AK$567)</f>
        <v>8802141.7400000002</v>
      </c>
    </row>
    <row r="34" spans="1:27" x14ac:dyDescent="0.3">
      <c r="A34" s="2" t="s">
        <v>116</v>
      </c>
      <c r="B34" s="65">
        <f t="shared" si="1"/>
        <v>2918303.0079952395</v>
      </c>
      <c r="C34" s="65">
        <f t="shared" si="1"/>
        <v>2918303.0079952395</v>
      </c>
      <c r="D34" s="66">
        <f t="shared" si="1"/>
        <v>3674684.0300000003</v>
      </c>
      <c r="E34" s="65">
        <f t="shared" si="1"/>
        <v>4036662.1799999997</v>
      </c>
      <c r="F34" s="65">
        <f t="shared" si="1"/>
        <v>4478320.1500000004</v>
      </c>
      <c r="G34" s="65">
        <f t="shared" si="1"/>
        <v>4966556.54</v>
      </c>
      <c r="H34" s="67">
        <f t="shared" si="1"/>
        <v>5390636.4499999993</v>
      </c>
      <c r="J34" s="35">
        <f t="shared" si="2"/>
        <v>0</v>
      </c>
      <c r="K34" s="50">
        <f t="shared" si="2"/>
        <v>0.25918522508886599</v>
      </c>
      <c r="L34" s="51">
        <f t="shared" si="2"/>
        <v>9.8505925147528872E-2</v>
      </c>
      <c r="M34" s="51">
        <f t="shared" si="2"/>
        <v>0.10941167487044967</v>
      </c>
      <c r="N34" s="51">
        <f t="shared" si="2"/>
        <v>0.10902221673454937</v>
      </c>
      <c r="O34" s="52">
        <f t="shared" si="2"/>
        <v>8.5387110080095807E-2</v>
      </c>
      <c r="P34" s="35"/>
      <c r="T34" s="2" t="s">
        <v>90</v>
      </c>
      <c r="U34" s="49">
        <v>4415511.7684972296</v>
      </c>
      <c r="V34" s="49">
        <f>SUMIF('Charges by GXP_GIP_DETERMINED'!$B$7:$B$567,$T34,'Charges by GXP_GIP_DETERMINED'!$K$7:$K$567)</f>
        <v>4415511.7684972296</v>
      </c>
      <c r="W34" s="49">
        <f>SUMIF('Charges by GXP_GIP_DETERMINED'!$B$7:$B$567,$T34,'Charges by GXP_GIP_DETERMINED'!$U$7:$U$567)</f>
        <v>5254864.8199999994</v>
      </c>
      <c r="X34" s="49">
        <f>SUMIF('Charges by GXP_GIP_DETERMINED'!$B$7:$B$567,$T34,'Charges by GXP_GIP_DETERMINED'!$Y$7:$Y$567)</f>
        <v>6471322.6799999997</v>
      </c>
      <c r="Y34" s="49">
        <f>SUMIF('Charges by GXP_GIP_DETERMINED'!$B$7:$B$567,$T34,'Charges by GXP_GIP_DETERMINED'!$AC$7:$AC$567)</f>
        <v>7080418.5000000009</v>
      </c>
      <c r="Z34" s="49">
        <f>SUMIF('Charges by GXP_GIP_DETERMINED'!$B$7:$B$567,$T34,'Charges by GXP_GIP_DETERMINED'!$AG$7:$AG$567)</f>
        <v>7461533.1000000006</v>
      </c>
      <c r="AA34" s="49">
        <f>SUMIF('Charges by GXP_GIP_DETERMINED'!$B$7:$B$567,$T34,'Charges by GXP_GIP_DETERMINED'!$AK$7:$AK$567)</f>
        <v>7886701.1299999999</v>
      </c>
    </row>
    <row r="35" spans="1:27" x14ac:dyDescent="0.3">
      <c r="A35" s="2" t="s">
        <v>117</v>
      </c>
      <c r="B35" s="65">
        <f t="shared" si="1"/>
        <v>1690422.728527765</v>
      </c>
      <c r="C35" s="65">
        <f t="shared" si="1"/>
        <v>1690422.728527765</v>
      </c>
      <c r="D35" s="66">
        <f t="shared" si="1"/>
        <v>2178649.42</v>
      </c>
      <c r="E35" s="65">
        <f t="shared" si="1"/>
        <v>2387591.7799999998</v>
      </c>
      <c r="F35" s="65">
        <f t="shared" si="1"/>
        <v>2658093.4699999997</v>
      </c>
      <c r="G35" s="65">
        <f t="shared" si="1"/>
        <v>2957399.99</v>
      </c>
      <c r="H35" s="67">
        <f t="shared" si="1"/>
        <v>3217057.3499999996</v>
      </c>
      <c r="J35" s="35">
        <f t="shared" si="2"/>
        <v>0</v>
      </c>
      <c r="K35" s="50">
        <f t="shared" si="2"/>
        <v>0.28881928953797531</v>
      </c>
      <c r="L35" s="51">
        <f t="shared" si="2"/>
        <v>9.5904535205117991E-2</v>
      </c>
      <c r="M35" s="51">
        <f t="shared" si="2"/>
        <v>0.1132947819078185</v>
      </c>
      <c r="N35" s="51">
        <f t="shared" si="2"/>
        <v>0.11260195451290911</v>
      </c>
      <c r="O35" s="52">
        <f t="shared" si="2"/>
        <v>8.7799202298637802E-2</v>
      </c>
      <c r="P35" s="35"/>
      <c r="T35" s="2" t="s">
        <v>101</v>
      </c>
      <c r="U35" s="49">
        <v>3205009.9806858716</v>
      </c>
      <c r="V35" s="49">
        <f>SUMIF('Charges by GXP_GIP_DETERMINED'!$B$7:$B$567,$T35,'Charges by GXP_GIP_DETERMINED'!$K$7:$K$567)</f>
        <v>3205009.9806858716</v>
      </c>
      <c r="W35" s="49">
        <f>SUMIF('Charges by GXP_GIP_DETERMINED'!$B$7:$B$567,$T35,'Charges by GXP_GIP_DETERMINED'!$U$7:$U$567)</f>
        <v>4295810.5299999993</v>
      </c>
      <c r="X35" s="49">
        <f>SUMIF('Charges by GXP_GIP_DETERMINED'!$B$7:$B$567,$T35,'Charges by GXP_GIP_DETERMINED'!$Y$7:$Y$567)</f>
        <v>5398896.6299999999</v>
      </c>
      <c r="Y35" s="49">
        <f>SUMIF('Charges by GXP_GIP_DETERMINED'!$B$7:$B$567,$T35,'Charges by GXP_GIP_DETERMINED'!$AC$7:$AC$567)</f>
        <v>5374208.2299999995</v>
      </c>
      <c r="Z35" s="49">
        <f>SUMIF('Charges by GXP_GIP_DETERMINED'!$B$7:$B$567,$T35,'Charges by GXP_GIP_DETERMINED'!$AG$7:$AG$567)</f>
        <v>5573836.8999999994</v>
      </c>
      <c r="AA35" s="49">
        <f>SUMIF('Charges by GXP_GIP_DETERMINED'!$B$7:$B$567,$T35,'Charges by GXP_GIP_DETERMINED'!$AK$7:$AK$567)</f>
        <v>5704605.7700000005</v>
      </c>
    </row>
    <row r="36" spans="1:27" x14ac:dyDescent="0.3">
      <c r="A36" s="2" t="s">
        <v>118</v>
      </c>
      <c r="B36" s="65">
        <f t="shared" si="1"/>
        <v>6163604.2851503016</v>
      </c>
      <c r="C36" s="65">
        <f t="shared" si="1"/>
        <v>6163604.2851503016</v>
      </c>
      <c r="D36" s="66">
        <f t="shared" si="1"/>
        <v>0</v>
      </c>
      <c r="E36" s="65">
        <f t="shared" si="1"/>
        <v>0</v>
      </c>
      <c r="F36" s="65">
        <f t="shared" si="1"/>
        <v>0</v>
      </c>
      <c r="G36" s="65">
        <f t="shared" si="1"/>
        <v>0</v>
      </c>
      <c r="H36" s="67">
        <f t="shared" si="1"/>
        <v>0</v>
      </c>
      <c r="J36" s="35">
        <f t="shared" si="2"/>
        <v>0</v>
      </c>
      <c r="K36" s="50">
        <f t="shared" si="2"/>
        <v>-1</v>
      </c>
      <c r="L36" s="51">
        <f t="shared" si="2"/>
        <v>0</v>
      </c>
      <c r="M36" s="51">
        <f t="shared" si="2"/>
        <v>0</v>
      </c>
      <c r="N36" s="51">
        <f t="shared" si="2"/>
        <v>0</v>
      </c>
      <c r="O36" s="52">
        <f t="shared" si="2"/>
        <v>0</v>
      </c>
      <c r="P36" s="35"/>
      <c r="T36" s="2" t="s">
        <v>119</v>
      </c>
      <c r="U36" s="49">
        <v>4070700.5220600748</v>
      </c>
      <c r="V36" s="49">
        <f>SUMIF('Charges by GXP_GIP_DETERMINED'!$B$7:$B$567,$T36,'Charges by GXP_GIP_DETERMINED'!$K$7:$K$567)</f>
        <v>4070700.5220600748</v>
      </c>
      <c r="W36" s="49">
        <f>SUMIF('Charges by GXP_GIP_DETERMINED'!$B$7:$B$567,$T36,'Charges by GXP_GIP_DETERMINED'!$U$7:$U$567)</f>
        <v>4926844.9400000004</v>
      </c>
      <c r="X36" s="49">
        <f>SUMIF('Charges by GXP_GIP_DETERMINED'!$B$7:$B$567,$T36,'Charges by GXP_GIP_DETERMINED'!$Y$7:$Y$567)</f>
        <v>5619821.3600000003</v>
      </c>
      <c r="Y36" s="49">
        <f>SUMIF('Charges by GXP_GIP_DETERMINED'!$B$7:$B$567,$T36,'Charges by GXP_GIP_DETERMINED'!$AC$7:$AC$567)</f>
        <v>5683244.8499999996</v>
      </c>
      <c r="Z36" s="49">
        <f>SUMIF('Charges by GXP_GIP_DETERMINED'!$B$7:$B$567,$T36,'Charges by GXP_GIP_DETERMINED'!$AG$7:$AG$567)</f>
        <v>5955139.5999999996</v>
      </c>
      <c r="AA36" s="49">
        <f>SUMIF('Charges by GXP_GIP_DETERMINED'!$B$7:$B$567,$T36,'Charges by GXP_GIP_DETERMINED'!$AK$7:$AK$567)</f>
        <v>6151324.3100000005</v>
      </c>
    </row>
    <row r="37" spans="1:27" x14ac:dyDescent="0.3">
      <c r="A37" s="2" t="s">
        <v>95</v>
      </c>
      <c r="B37" s="65">
        <f t="shared" si="1"/>
        <v>21555359.256501727</v>
      </c>
      <c r="C37" s="65">
        <f t="shared" si="1"/>
        <v>21555359.256501727</v>
      </c>
      <c r="D37" s="66">
        <f t="shared" si="1"/>
        <v>22645982.129999999</v>
      </c>
      <c r="E37" s="65">
        <f t="shared" si="1"/>
        <v>26099664.549999997</v>
      </c>
      <c r="F37" s="65">
        <f t="shared" si="1"/>
        <v>27949830.450000003</v>
      </c>
      <c r="G37" s="65">
        <f t="shared" si="1"/>
        <v>29939483.16</v>
      </c>
      <c r="H37" s="67">
        <f t="shared" si="1"/>
        <v>31915890.890000001</v>
      </c>
      <c r="J37" s="35">
        <f t="shared" si="2"/>
        <v>0</v>
      </c>
      <c r="K37" s="50">
        <f t="shared" si="2"/>
        <v>5.0596367266266151E-2</v>
      </c>
      <c r="L37" s="51">
        <f t="shared" si="2"/>
        <v>0.15250751326102896</v>
      </c>
      <c r="M37" s="51">
        <f t="shared" si="2"/>
        <v>7.0888493469162484E-2</v>
      </c>
      <c r="N37" s="51">
        <f t="shared" si="2"/>
        <v>7.1186575301747324E-2</v>
      </c>
      <c r="O37" s="52">
        <f t="shared" si="2"/>
        <v>6.6013421789476112E-2</v>
      </c>
      <c r="P37" s="35"/>
      <c r="T37" s="2" t="s">
        <v>120</v>
      </c>
      <c r="U37" s="49">
        <v>3642766.323496141</v>
      </c>
      <c r="V37" s="49">
        <f>SUMIF('Charges by GXP_GIP_DETERMINED'!$B$7:$B$567,$T37,'Charges by GXP_GIP_DETERMINED'!$K$7:$K$567)</f>
        <v>3642766.3234961419</v>
      </c>
      <c r="W37" s="49">
        <f>SUMIF('Charges by GXP_GIP_DETERMINED'!$B$7:$B$567,$T37,'Charges by GXP_GIP_DETERMINED'!$U$7:$U$567)</f>
        <v>4300578.4400000004</v>
      </c>
      <c r="X37" s="49">
        <f>SUMIF('Charges by GXP_GIP_DETERMINED'!$B$7:$B$567,$T37,'Charges by GXP_GIP_DETERMINED'!$Y$7:$Y$567)</f>
        <v>5203876.1899999995</v>
      </c>
      <c r="Y37" s="49">
        <f>SUMIF('Charges by GXP_GIP_DETERMINED'!$B$7:$B$567,$T37,'Charges by GXP_GIP_DETERMINED'!$AC$7:$AC$567)</f>
        <v>5408309.8300000019</v>
      </c>
      <c r="Z37" s="49">
        <f>SUMIF('Charges by GXP_GIP_DETERMINED'!$B$7:$B$567,$T37,'Charges by GXP_GIP_DETERMINED'!$AG$7:$AG$567)</f>
        <v>5596089.8000000007</v>
      </c>
      <c r="AA37" s="49">
        <f>SUMIF('Charges by GXP_GIP_DETERMINED'!$B$7:$B$567,$T37,'Charges by GXP_GIP_DETERMINED'!$AK$7:$AK$567)</f>
        <v>5802613.1799999997</v>
      </c>
    </row>
    <row r="38" spans="1:27" x14ac:dyDescent="0.3">
      <c r="A38" s="2" t="s">
        <v>121</v>
      </c>
      <c r="B38" s="65">
        <f t="shared" ref="B38:H62" si="3">VLOOKUP($A38,$T$6:$AA$62,U$2,FALSE)</f>
        <v>2142615.3815919426</v>
      </c>
      <c r="C38" s="65">
        <f t="shared" si="3"/>
        <v>2142615.3815919426</v>
      </c>
      <c r="D38" s="66">
        <f t="shared" si="3"/>
        <v>2781624.4</v>
      </c>
      <c r="E38" s="65">
        <f t="shared" si="3"/>
        <v>3084931.63</v>
      </c>
      <c r="F38" s="65">
        <f t="shared" si="3"/>
        <v>3407618.96</v>
      </c>
      <c r="G38" s="65">
        <f t="shared" si="3"/>
        <v>3697014.39</v>
      </c>
      <c r="H38" s="67">
        <f t="shared" si="3"/>
        <v>3957900.31</v>
      </c>
      <c r="J38" s="35">
        <f t="shared" ref="J38:O62" si="4">IFERROR(C38/B38-1,0)</f>
        <v>0</v>
      </c>
      <c r="K38" s="50">
        <f t="shared" si="4"/>
        <v>0.29823785635911926</v>
      </c>
      <c r="L38" s="51">
        <f t="shared" si="4"/>
        <v>0.10903960649755584</v>
      </c>
      <c r="M38" s="51">
        <f t="shared" si="4"/>
        <v>0.10460112855078085</v>
      </c>
      <c r="N38" s="51">
        <f t="shared" si="4"/>
        <v>8.4925994777303337E-2</v>
      </c>
      <c r="O38" s="52">
        <f t="shared" si="4"/>
        <v>7.0566649863648356E-2</v>
      </c>
      <c r="P38" s="35"/>
      <c r="T38" s="2" t="s">
        <v>116</v>
      </c>
      <c r="U38" s="49">
        <v>2918303.0079952395</v>
      </c>
      <c r="V38" s="49">
        <f>SUMIF('Charges by GXP_GIP_DETERMINED'!$B$7:$B$567,$T38,'Charges by GXP_GIP_DETERMINED'!$K$7:$K$567)</f>
        <v>2918303.0079952395</v>
      </c>
      <c r="W38" s="49">
        <f>SUMIF('Charges by GXP_GIP_DETERMINED'!$B$7:$B$567,$T38,'Charges by GXP_GIP_DETERMINED'!$U$7:$U$567)</f>
        <v>3674684.0300000003</v>
      </c>
      <c r="X38" s="49">
        <f>SUMIF('Charges by GXP_GIP_DETERMINED'!$B$7:$B$567,$T38,'Charges by GXP_GIP_DETERMINED'!$Y$7:$Y$567)</f>
        <v>4036662.1799999997</v>
      </c>
      <c r="Y38" s="49">
        <f>SUMIF('Charges by GXP_GIP_DETERMINED'!$B$7:$B$567,$T38,'Charges by GXP_GIP_DETERMINED'!$AC$7:$AC$567)</f>
        <v>4478320.1500000004</v>
      </c>
      <c r="Z38" s="49">
        <f>SUMIF('Charges by GXP_GIP_DETERMINED'!$B$7:$B$567,$T38,'Charges by GXP_GIP_DETERMINED'!$AG$7:$AG$567)</f>
        <v>4966556.54</v>
      </c>
      <c r="AA38" s="49">
        <f>SUMIF('Charges by GXP_GIP_DETERMINED'!$B$7:$B$567,$T38,'Charges by GXP_GIP_DETERMINED'!$AK$7:$AK$567)</f>
        <v>5390636.4499999993</v>
      </c>
    </row>
    <row r="39" spans="1:27" x14ac:dyDescent="0.3">
      <c r="A39" s="2" t="s">
        <v>85</v>
      </c>
      <c r="B39" s="65">
        <f t="shared" si="3"/>
        <v>45592561.126266867</v>
      </c>
      <c r="C39" s="65">
        <f t="shared" si="3"/>
        <v>45592561.126266867</v>
      </c>
      <c r="D39" s="66">
        <f t="shared" si="3"/>
        <v>51827924.519999996</v>
      </c>
      <c r="E39" s="65">
        <f t="shared" si="3"/>
        <v>61298740.140000001</v>
      </c>
      <c r="F39" s="65">
        <f t="shared" si="3"/>
        <v>64086566.890000001</v>
      </c>
      <c r="G39" s="65">
        <f t="shared" si="3"/>
        <v>66406081.320000008</v>
      </c>
      <c r="H39" s="67">
        <f t="shared" si="3"/>
        <v>68701937.539999992</v>
      </c>
      <c r="J39" s="35">
        <f t="shared" si="4"/>
        <v>0</v>
      </c>
      <c r="K39" s="50">
        <f t="shared" si="4"/>
        <v>0.13676273584334364</v>
      </c>
      <c r="L39" s="51">
        <f t="shared" si="4"/>
        <v>0.18273576855938511</v>
      </c>
      <c r="M39" s="51">
        <f t="shared" si="4"/>
        <v>4.5479348248151474E-2</v>
      </c>
      <c r="N39" s="51">
        <f t="shared" si="4"/>
        <v>3.6193457421136221E-2</v>
      </c>
      <c r="O39" s="52">
        <f t="shared" si="4"/>
        <v>3.4572981485485155E-2</v>
      </c>
      <c r="P39" s="35"/>
      <c r="T39" s="2" t="s">
        <v>80</v>
      </c>
      <c r="U39" s="49">
        <v>2350123.6710206</v>
      </c>
      <c r="V39" s="49">
        <f>SUMIF('Charges by GXP_GIP_DETERMINED'!$B$7:$B$567,$T39,'Charges by GXP_GIP_DETERMINED'!$K$7:$K$567)</f>
        <v>2350123.6710206</v>
      </c>
      <c r="W39" s="49">
        <f>SUMIF('Charges by GXP_GIP_DETERMINED'!$B$7:$B$567,$T39,'Charges by GXP_GIP_DETERMINED'!$U$7:$U$567)</f>
        <v>2608616.2199999997</v>
      </c>
      <c r="X39" s="49">
        <f>SUMIF('Charges by GXP_GIP_DETERMINED'!$B$7:$B$567,$T39,'Charges by GXP_GIP_DETERMINED'!$Y$7:$Y$567)</f>
        <v>2892044.35</v>
      </c>
      <c r="Y39" s="49">
        <f>SUMIF('Charges by GXP_GIP_DETERMINED'!$B$7:$B$567,$T39,'Charges by GXP_GIP_DETERMINED'!$AC$7:$AC$567)</f>
        <v>2837288.7800000003</v>
      </c>
      <c r="Z39" s="49">
        <f>SUMIF('Charges by GXP_GIP_DETERMINED'!$B$7:$B$567,$T39,'Charges by GXP_GIP_DETERMINED'!$AG$7:$AG$567)</f>
        <v>3023634.87</v>
      </c>
      <c r="AA39" s="49">
        <f>SUMIF('Charges by GXP_GIP_DETERMINED'!$B$7:$B$567,$T39,'Charges by GXP_GIP_DETERMINED'!$AK$7:$AK$567)</f>
        <v>3125879.5300000003</v>
      </c>
    </row>
    <row r="40" spans="1:27" x14ac:dyDescent="0.3">
      <c r="A40" s="2" t="s">
        <v>100</v>
      </c>
      <c r="B40" s="65">
        <f t="shared" si="3"/>
        <v>13783314.793000361</v>
      </c>
      <c r="C40" s="65">
        <f t="shared" si="3"/>
        <v>13783314.793000361</v>
      </c>
      <c r="D40" s="66">
        <f t="shared" si="3"/>
        <v>16397889.679999998</v>
      </c>
      <c r="E40" s="65">
        <f t="shared" si="3"/>
        <v>19063139.82</v>
      </c>
      <c r="F40" s="65">
        <f t="shared" si="3"/>
        <v>19666087.73</v>
      </c>
      <c r="G40" s="65">
        <f t="shared" si="3"/>
        <v>20408806.299999997</v>
      </c>
      <c r="H40" s="67">
        <f t="shared" si="3"/>
        <v>21126590.310000002</v>
      </c>
      <c r="J40" s="35">
        <f t="shared" si="4"/>
        <v>0</v>
      </c>
      <c r="K40" s="50">
        <f t="shared" si="4"/>
        <v>0.18969129895570602</v>
      </c>
      <c r="L40" s="51">
        <f t="shared" si="4"/>
        <v>0.16253616727588582</v>
      </c>
      <c r="M40" s="51">
        <f t="shared" si="4"/>
        <v>3.1628992689201274E-2</v>
      </c>
      <c r="N40" s="51">
        <f t="shared" si="4"/>
        <v>3.7766462765596476E-2</v>
      </c>
      <c r="O40" s="52">
        <f t="shared" si="4"/>
        <v>3.5170308319306454E-2</v>
      </c>
      <c r="P40" s="35"/>
      <c r="T40" s="2" t="s">
        <v>121</v>
      </c>
      <c r="U40" s="49">
        <v>2142615.3815919426</v>
      </c>
      <c r="V40" s="49">
        <f>SUMIF('Charges by GXP_GIP_DETERMINED'!$B$7:$B$567,$T40,'Charges by GXP_GIP_DETERMINED'!$K$7:$K$567)</f>
        <v>2142615.3815919426</v>
      </c>
      <c r="W40" s="49">
        <f>SUMIF('Charges by GXP_GIP_DETERMINED'!$B$7:$B$567,$T40,'Charges by GXP_GIP_DETERMINED'!$U$7:$U$567)</f>
        <v>2781624.4</v>
      </c>
      <c r="X40" s="49">
        <f>SUMIF('Charges by GXP_GIP_DETERMINED'!$B$7:$B$567,$T40,'Charges by GXP_GIP_DETERMINED'!$Y$7:$Y$567)</f>
        <v>3084931.63</v>
      </c>
      <c r="Y40" s="49">
        <f>SUMIF('Charges by GXP_GIP_DETERMINED'!$B$7:$B$567,$T40,'Charges by GXP_GIP_DETERMINED'!$AC$7:$AC$567)</f>
        <v>3407618.96</v>
      </c>
      <c r="Z40" s="49">
        <f>SUMIF('Charges by GXP_GIP_DETERMINED'!$B$7:$B$567,$T40,'Charges by GXP_GIP_DETERMINED'!$AG$7:$AG$567)</f>
        <v>3697014.39</v>
      </c>
      <c r="AA40" s="49">
        <f>SUMIF('Charges by GXP_GIP_DETERMINED'!$B$7:$B$567,$T40,'Charges by GXP_GIP_DETERMINED'!$AK$7:$AK$567)</f>
        <v>3957900.31</v>
      </c>
    </row>
    <row r="41" spans="1:27" x14ac:dyDescent="0.3">
      <c r="A41" s="2" t="s">
        <v>122</v>
      </c>
      <c r="B41" s="65">
        <f t="shared" si="3"/>
        <v>0</v>
      </c>
      <c r="C41" s="65">
        <f t="shared" si="3"/>
        <v>0</v>
      </c>
      <c r="D41" s="66">
        <f t="shared" si="3"/>
        <v>1097570.21</v>
      </c>
      <c r="E41" s="65">
        <f t="shared" si="3"/>
        <v>1172205.95</v>
      </c>
      <c r="F41" s="65">
        <f t="shared" si="3"/>
        <v>1173670.96</v>
      </c>
      <c r="G41" s="65">
        <f t="shared" si="3"/>
        <v>1297387.72</v>
      </c>
      <c r="H41" s="67">
        <f t="shared" si="3"/>
        <v>1478734.13</v>
      </c>
      <c r="J41" s="35">
        <f t="shared" si="4"/>
        <v>0</v>
      </c>
      <c r="K41" s="50">
        <f t="shared" si="4"/>
        <v>0</v>
      </c>
      <c r="L41" s="51">
        <f t="shared" si="4"/>
        <v>6.8000879870819375E-2</v>
      </c>
      <c r="M41" s="51">
        <f t="shared" si="4"/>
        <v>1.2497889129465811E-3</v>
      </c>
      <c r="N41" s="51">
        <f t="shared" si="4"/>
        <v>0.10541008870152169</v>
      </c>
      <c r="O41" s="52">
        <f t="shared" si="4"/>
        <v>0.13977811505723192</v>
      </c>
      <c r="P41" s="35"/>
      <c r="T41" s="2" t="s">
        <v>82</v>
      </c>
      <c r="U41" s="49">
        <v>2090198.3897482033</v>
      </c>
      <c r="V41" s="49">
        <f>SUMIF('Charges by GXP_GIP_DETERMINED'!$B$7:$B$567,$T41,'Charges by GXP_GIP_DETERMINED'!$K$7:$K$567)</f>
        <v>2090198.3897482033</v>
      </c>
      <c r="W41" s="49">
        <f>SUMIF('Charges by GXP_GIP_DETERMINED'!$B$7:$B$567,$T41,'Charges by GXP_GIP_DETERMINED'!$U$7:$U$567)</f>
        <v>2561125.0300000003</v>
      </c>
      <c r="X41" s="49">
        <f>SUMIF('Charges by GXP_GIP_DETERMINED'!$B$7:$B$567,$T41,'Charges by GXP_GIP_DETERMINED'!$Y$7:$Y$567)</f>
        <v>2963556.67</v>
      </c>
      <c r="Y41" s="49">
        <f>SUMIF('Charges by GXP_GIP_DETERMINED'!$B$7:$B$567,$T41,'Charges by GXP_GIP_DETERMINED'!$AC$7:$AC$567)</f>
        <v>3119151.7699999996</v>
      </c>
      <c r="Z41" s="49">
        <f>SUMIF('Charges by GXP_GIP_DETERMINED'!$B$7:$B$567,$T41,'Charges by GXP_GIP_DETERMINED'!$AG$7:$AG$567)</f>
        <v>3276932.57</v>
      </c>
      <c r="AA41" s="49">
        <f>SUMIF('Charges by GXP_GIP_DETERMINED'!$B$7:$B$567,$T41,'Charges by GXP_GIP_DETERMINED'!$AK$7:$AK$567)</f>
        <v>3418288.15</v>
      </c>
    </row>
    <row r="42" spans="1:27" x14ac:dyDescent="0.3">
      <c r="A42" s="2" t="s">
        <v>123</v>
      </c>
      <c r="B42" s="65">
        <f t="shared" si="3"/>
        <v>598963.6868924147</v>
      </c>
      <c r="C42" s="65">
        <f t="shared" si="3"/>
        <v>598963.68689241458</v>
      </c>
      <c r="D42" s="66">
        <f t="shared" si="3"/>
        <v>1034918.65</v>
      </c>
      <c r="E42" s="65">
        <f t="shared" si="3"/>
        <v>1160363.55</v>
      </c>
      <c r="F42" s="65">
        <f t="shared" si="3"/>
        <v>1205384.29</v>
      </c>
      <c r="G42" s="65">
        <f t="shared" si="3"/>
        <v>1279784.54</v>
      </c>
      <c r="H42" s="67">
        <f t="shared" si="3"/>
        <v>1337098.2799999998</v>
      </c>
      <c r="J42" s="35">
        <f t="shared" si="4"/>
        <v>-2.2204460492503131E-16</v>
      </c>
      <c r="K42" s="50">
        <f t="shared" si="4"/>
        <v>0.7278487371570681</v>
      </c>
      <c r="L42" s="51">
        <f t="shared" si="4"/>
        <v>0.12121232910432145</v>
      </c>
      <c r="M42" s="51">
        <f t="shared" si="4"/>
        <v>3.8798823006806815E-2</v>
      </c>
      <c r="N42" s="51">
        <f t="shared" si="4"/>
        <v>6.1723261715979305E-2</v>
      </c>
      <c r="O42" s="52">
        <f t="shared" si="4"/>
        <v>4.4783897764540725E-2</v>
      </c>
      <c r="P42" s="35"/>
      <c r="T42" s="2" t="s">
        <v>103</v>
      </c>
      <c r="U42" s="49">
        <v>1966504.5385045114</v>
      </c>
      <c r="V42" s="49">
        <f>SUMIF('Charges by GXP_GIP_DETERMINED'!$B$7:$B$567,$T42,'Charges by GXP_GIP_DETERMINED'!$K$7:$K$567)</f>
        <v>1966504.5385045111</v>
      </c>
      <c r="W42" s="49">
        <f>SUMIF('Charges by GXP_GIP_DETERMINED'!$B$7:$B$567,$T42,'Charges by GXP_GIP_DETERMINED'!$U$7:$U$567)</f>
        <v>2364277.1799999997</v>
      </c>
      <c r="X42" s="49">
        <f>SUMIF('Charges by GXP_GIP_DETERMINED'!$B$7:$B$567,$T42,'Charges by GXP_GIP_DETERMINED'!$Y$7:$Y$567)</f>
        <v>2638133.4899999998</v>
      </c>
      <c r="Y42" s="49">
        <f>SUMIF('Charges by GXP_GIP_DETERMINED'!$B$7:$B$567,$T42,'Charges by GXP_GIP_DETERMINED'!$AC$7:$AC$567)</f>
        <v>2806032.6999999997</v>
      </c>
      <c r="Z42" s="49">
        <f>SUMIF('Charges by GXP_GIP_DETERMINED'!$B$7:$B$567,$T42,'Charges by GXP_GIP_DETERMINED'!$AG$7:$AG$567)</f>
        <v>3070058.73</v>
      </c>
      <c r="AA42" s="49">
        <f>SUMIF('Charges by GXP_GIP_DETERMINED'!$B$7:$B$567,$T42,'Charges by GXP_GIP_DETERMINED'!$AK$7:$AK$567)</f>
        <v>3460159.75</v>
      </c>
    </row>
    <row r="43" spans="1:27" x14ac:dyDescent="0.3">
      <c r="A43" s="2" t="s">
        <v>81</v>
      </c>
      <c r="B43" s="65">
        <f t="shared" si="3"/>
        <v>55056641.928416342</v>
      </c>
      <c r="C43" s="65">
        <f t="shared" si="3"/>
        <v>55056641.928416334</v>
      </c>
      <c r="D43" s="66">
        <f t="shared" si="3"/>
        <v>65992716.270000003</v>
      </c>
      <c r="E43" s="65">
        <f t="shared" si="3"/>
        <v>79525840.040000021</v>
      </c>
      <c r="F43" s="65">
        <f t="shared" si="3"/>
        <v>83013093.960000008</v>
      </c>
      <c r="G43" s="65">
        <f t="shared" si="3"/>
        <v>85709064.909999996</v>
      </c>
      <c r="H43" s="67">
        <f t="shared" si="3"/>
        <v>88936486.980000004</v>
      </c>
      <c r="J43" s="35">
        <f t="shared" si="4"/>
        <v>-1.1102230246251565E-16</v>
      </c>
      <c r="K43" s="50">
        <f t="shared" si="4"/>
        <v>0.1986331523052669</v>
      </c>
      <c r="L43" s="51">
        <f t="shared" si="4"/>
        <v>0.20506996127619792</v>
      </c>
      <c r="M43" s="51">
        <f t="shared" si="4"/>
        <v>4.385057634406575E-2</v>
      </c>
      <c r="N43" s="51">
        <f t="shared" si="4"/>
        <v>3.2476454272371225E-2</v>
      </c>
      <c r="O43" s="52">
        <f t="shared" si="4"/>
        <v>3.7655551059727621E-2</v>
      </c>
      <c r="P43" s="35"/>
      <c r="T43" s="2" t="s">
        <v>117</v>
      </c>
      <c r="U43" s="49">
        <v>1690422.728527765</v>
      </c>
      <c r="V43" s="49">
        <f>SUMIF('Charges by GXP_GIP_DETERMINED'!$B$7:$B$567,$T43,'Charges by GXP_GIP_DETERMINED'!$K$7:$K$567)</f>
        <v>1690422.728527765</v>
      </c>
      <c r="W43" s="49">
        <f>SUMIF('Charges by GXP_GIP_DETERMINED'!$B$7:$B$567,$T43,'Charges by GXP_GIP_DETERMINED'!$U$7:$U$567)</f>
        <v>2178649.42</v>
      </c>
      <c r="X43" s="49">
        <f>SUMIF('Charges by GXP_GIP_DETERMINED'!$B$7:$B$567,$T43,'Charges by GXP_GIP_DETERMINED'!$Y$7:$Y$567)</f>
        <v>2387591.7799999998</v>
      </c>
      <c r="Y43" s="49">
        <f>SUMIF('Charges by GXP_GIP_DETERMINED'!$B$7:$B$567,$T43,'Charges by GXP_GIP_DETERMINED'!$AC$7:$AC$567)</f>
        <v>2658093.4699999997</v>
      </c>
      <c r="Z43" s="49">
        <f>SUMIF('Charges by GXP_GIP_DETERMINED'!$B$7:$B$567,$T43,'Charges by GXP_GIP_DETERMINED'!$AG$7:$AG$567)</f>
        <v>2957399.99</v>
      </c>
      <c r="AA43" s="49">
        <f>SUMIF('Charges by GXP_GIP_DETERMINED'!$B$7:$B$567,$T43,'Charges by GXP_GIP_DETERMINED'!$AK$7:$AK$567)</f>
        <v>3217057.3499999996</v>
      </c>
    </row>
    <row r="44" spans="1:27" x14ac:dyDescent="0.3">
      <c r="A44" s="2" t="s">
        <v>114</v>
      </c>
      <c r="B44" s="65">
        <f t="shared" si="3"/>
        <v>6355944.2862183759</v>
      </c>
      <c r="C44" s="65">
        <f t="shared" si="3"/>
        <v>6355944.2862183759</v>
      </c>
      <c r="D44" s="66">
        <f t="shared" si="3"/>
        <v>7167712.04</v>
      </c>
      <c r="E44" s="65">
        <f t="shared" si="3"/>
        <v>8519726.709999999</v>
      </c>
      <c r="F44" s="65">
        <f t="shared" si="3"/>
        <v>9125598.8800000008</v>
      </c>
      <c r="G44" s="65">
        <f t="shared" si="3"/>
        <v>9717284.0099999979</v>
      </c>
      <c r="H44" s="67">
        <f t="shared" si="3"/>
        <v>10320544.640000001</v>
      </c>
      <c r="J44" s="35">
        <f t="shared" si="4"/>
        <v>0</v>
      </c>
      <c r="K44" s="50">
        <f t="shared" si="4"/>
        <v>0.12771788379923099</v>
      </c>
      <c r="L44" s="51">
        <f t="shared" si="4"/>
        <v>0.18862569568294196</v>
      </c>
      <c r="M44" s="51">
        <f t="shared" si="4"/>
        <v>7.111403811684025E-2</v>
      </c>
      <c r="N44" s="51">
        <f t="shared" si="4"/>
        <v>6.4837950668285016E-2</v>
      </c>
      <c r="O44" s="52">
        <f t="shared" si="4"/>
        <v>6.2081197727594573E-2</v>
      </c>
      <c r="P44" s="35"/>
      <c r="T44" s="2" t="s">
        <v>94</v>
      </c>
      <c r="U44" s="49">
        <v>1635254.3645683017</v>
      </c>
      <c r="V44" s="49">
        <f>SUMIF('Charges by GXP_GIP_DETERMINED'!$B$7:$B$567,$T44,'Charges by GXP_GIP_DETERMINED'!$K$7:$K$567)</f>
        <v>1635254.3645683017</v>
      </c>
      <c r="W44" s="49">
        <f>SUMIF('Charges by GXP_GIP_DETERMINED'!$B$7:$B$567,$T44,'Charges by GXP_GIP_DETERMINED'!$U$7:$U$567)</f>
        <v>2080792.69</v>
      </c>
      <c r="X44" s="49">
        <f>SUMIF('Charges by GXP_GIP_DETERMINED'!$B$7:$B$567,$T44,'Charges by GXP_GIP_DETERMINED'!$Y$7:$Y$567)</f>
        <v>2501232.86</v>
      </c>
      <c r="Y44" s="49">
        <f>SUMIF('Charges by GXP_GIP_DETERMINED'!$B$7:$B$567,$T44,'Charges by GXP_GIP_DETERMINED'!$AC$7:$AC$567)</f>
        <v>2628724.1799999997</v>
      </c>
      <c r="Z44" s="49">
        <f>SUMIF('Charges by GXP_GIP_DETERMINED'!$B$7:$B$567,$T44,'Charges by GXP_GIP_DETERMINED'!$AG$7:$AG$567)</f>
        <v>2713051.79</v>
      </c>
      <c r="AA44" s="49">
        <f>SUMIF('Charges by GXP_GIP_DETERMINED'!$B$7:$B$567,$T44,'Charges by GXP_GIP_DETERMINED'!$AK$7:$AK$567)</f>
        <v>2808072.71</v>
      </c>
    </row>
    <row r="45" spans="1:27" x14ac:dyDescent="0.3">
      <c r="A45" s="2" t="s">
        <v>77</v>
      </c>
      <c r="B45" s="65">
        <f t="shared" si="3"/>
        <v>86711442.845659092</v>
      </c>
      <c r="C45" s="65">
        <f t="shared" si="3"/>
        <v>86711442.845659092</v>
      </c>
      <c r="D45" s="66">
        <f t="shared" si="3"/>
        <v>104933370.32000001</v>
      </c>
      <c r="E45" s="65">
        <f t="shared" si="3"/>
        <v>122858860.55</v>
      </c>
      <c r="F45" s="65">
        <f t="shared" si="3"/>
        <v>127616386.80999999</v>
      </c>
      <c r="G45" s="65">
        <f t="shared" si="3"/>
        <v>132762260.14000005</v>
      </c>
      <c r="H45" s="67">
        <f t="shared" si="3"/>
        <v>138665082.02000004</v>
      </c>
      <c r="J45" s="35">
        <f t="shared" si="4"/>
        <v>0</v>
      </c>
      <c r="K45" s="50">
        <f t="shared" si="4"/>
        <v>0.21014443856936849</v>
      </c>
      <c r="L45" s="51">
        <f t="shared" si="4"/>
        <v>0.17082735621028111</v>
      </c>
      <c r="M45" s="51">
        <f t="shared" si="4"/>
        <v>3.8723509551546131E-2</v>
      </c>
      <c r="N45" s="51">
        <f t="shared" si="4"/>
        <v>4.0322982483914194E-2</v>
      </c>
      <c r="O45" s="52">
        <f t="shared" si="4"/>
        <v>4.4461595289017941E-2</v>
      </c>
      <c r="P45" s="35"/>
      <c r="T45" s="2" t="s">
        <v>124</v>
      </c>
      <c r="U45" s="49">
        <v>1741875.8672624021</v>
      </c>
      <c r="V45" s="49">
        <f>SUMIF('Charges by GXP_GIP_DETERMINED'!$B$7:$B$567,$T45,'Charges by GXP_GIP_DETERMINED'!$K$7:$K$567)</f>
        <v>1741875.8672624021</v>
      </c>
      <c r="W45" s="49">
        <f>SUMIF('Charges by GXP_GIP_DETERMINED'!$B$7:$B$567,$T45,'Charges by GXP_GIP_DETERMINED'!$U$7:$U$567)</f>
        <v>2117755.27</v>
      </c>
      <c r="X45" s="49">
        <f>SUMIF('Charges by GXP_GIP_DETERMINED'!$B$7:$B$567,$T45,'Charges by GXP_GIP_DETERMINED'!$Y$7:$Y$567)</f>
        <v>2423355.5700000003</v>
      </c>
      <c r="Y45" s="49">
        <f>SUMIF('Charges by GXP_GIP_DETERMINED'!$B$7:$B$567,$T45,'Charges by GXP_GIP_DETERMINED'!$AC$7:$AC$567)</f>
        <v>2508079.35</v>
      </c>
      <c r="Z45" s="49">
        <f>SUMIF('Charges by GXP_GIP_DETERMINED'!$B$7:$B$567,$T45,'Charges by GXP_GIP_DETERMINED'!$AG$7:$AG$567)</f>
        <v>2637879.6</v>
      </c>
      <c r="AA45" s="49">
        <f>SUMIF('Charges by GXP_GIP_DETERMINED'!$B$7:$B$567,$T45,'Charges by GXP_GIP_DETERMINED'!$AK$7:$AK$567)</f>
        <v>2741877.7199999997</v>
      </c>
    </row>
    <row r="46" spans="1:27" x14ac:dyDescent="0.3">
      <c r="A46" s="2" t="s">
        <v>91</v>
      </c>
      <c r="B46" s="65">
        <f t="shared" si="3"/>
        <v>21981665.943167526</v>
      </c>
      <c r="C46" s="65">
        <f t="shared" si="3"/>
        <v>21981665.943167523</v>
      </c>
      <c r="D46" s="66">
        <f t="shared" si="3"/>
        <v>27310735.770000007</v>
      </c>
      <c r="E46" s="65">
        <f t="shared" si="3"/>
        <v>32119835.359999996</v>
      </c>
      <c r="F46" s="65">
        <f t="shared" si="3"/>
        <v>33113227.099999998</v>
      </c>
      <c r="G46" s="65">
        <f t="shared" si="3"/>
        <v>34467718.939999998</v>
      </c>
      <c r="H46" s="67">
        <f t="shared" si="3"/>
        <v>35770299.13000001</v>
      </c>
      <c r="J46" s="35">
        <f t="shared" si="4"/>
        <v>-2.2204460492503131E-16</v>
      </c>
      <c r="K46" s="50">
        <f t="shared" si="4"/>
        <v>0.24243248171501297</v>
      </c>
      <c r="L46" s="51">
        <f t="shared" si="4"/>
        <v>0.17608824714574833</v>
      </c>
      <c r="M46" s="51">
        <f t="shared" si="4"/>
        <v>3.0927672227022418E-2</v>
      </c>
      <c r="N46" s="51">
        <f t="shared" si="4"/>
        <v>4.0904857624100233E-2</v>
      </c>
      <c r="O46" s="52">
        <f t="shared" si="4"/>
        <v>3.7791308217044906E-2</v>
      </c>
      <c r="P46" s="35"/>
      <c r="T46" s="2" t="s">
        <v>111</v>
      </c>
      <c r="U46" s="49">
        <v>1046149.5962426647</v>
      </c>
      <c r="V46" s="49">
        <f>SUMIF('Charges by GXP_GIP_DETERMINED'!$B$7:$B$567,$T46,'Charges by GXP_GIP_DETERMINED'!$K$7:$K$567)</f>
        <v>1046149.5962426647</v>
      </c>
      <c r="W46" s="49">
        <f>SUMIF('Charges by GXP_GIP_DETERMINED'!$B$7:$B$567,$T46,'Charges by GXP_GIP_DETERMINED'!$U$7:$U$567)</f>
        <v>1311923.22</v>
      </c>
      <c r="X46" s="49">
        <f>SUMIF('Charges by GXP_GIP_DETERMINED'!$B$7:$B$567,$T46,'Charges by GXP_GIP_DETERMINED'!$Y$7:$Y$567)</f>
        <v>1494417.2999999998</v>
      </c>
      <c r="Y46" s="49">
        <f>SUMIF('Charges by GXP_GIP_DETERMINED'!$B$7:$B$567,$T46,'Charges by GXP_GIP_DETERMINED'!$AC$7:$AC$567)</f>
        <v>1535868</v>
      </c>
      <c r="Z46" s="49">
        <f>SUMIF('Charges by GXP_GIP_DETERMINED'!$B$7:$B$567,$T46,'Charges by GXP_GIP_DETERMINED'!$AG$7:$AG$567)</f>
        <v>1618088.0999999999</v>
      </c>
      <c r="AA46" s="49">
        <f>SUMIF('Charges by GXP_GIP_DETERMINED'!$B$7:$B$567,$T46,'Charges by GXP_GIP_DETERMINED'!$AK$7:$AK$567)</f>
        <v>1680732.8599999999</v>
      </c>
    </row>
    <row r="47" spans="1:27" x14ac:dyDescent="0.3">
      <c r="A47" s="2" t="s">
        <v>125</v>
      </c>
      <c r="B47" s="65">
        <f t="shared" si="3"/>
        <v>11446.473470254152</v>
      </c>
      <c r="C47" s="65">
        <f t="shared" si="3"/>
        <v>11446.473470254154</v>
      </c>
      <c r="D47" s="66">
        <f t="shared" si="3"/>
        <v>9486.1</v>
      </c>
      <c r="E47" s="65">
        <f t="shared" si="3"/>
        <v>17580.57</v>
      </c>
      <c r="F47" s="65">
        <f t="shared" si="3"/>
        <v>17830.189999999999</v>
      </c>
      <c r="G47" s="65">
        <f t="shared" si="3"/>
        <v>18401.7</v>
      </c>
      <c r="H47" s="67">
        <f t="shared" si="3"/>
        <v>18904.550000000003</v>
      </c>
      <c r="J47" s="35">
        <f t="shared" si="4"/>
        <v>2.2204460492503131E-16</v>
      </c>
      <c r="K47" s="50">
        <f t="shared" si="4"/>
        <v>-0.17126440517671737</v>
      </c>
      <c r="L47" s="51">
        <f t="shared" si="4"/>
        <v>0.85329798336513418</v>
      </c>
      <c r="M47" s="51">
        <f t="shared" si="4"/>
        <v>1.419862950973716E-2</v>
      </c>
      <c r="N47" s="51">
        <f t="shared" si="4"/>
        <v>3.205293942465004E-2</v>
      </c>
      <c r="O47" s="52">
        <f t="shared" si="4"/>
        <v>2.7326279637207573E-2</v>
      </c>
      <c r="P47" s="35"/>
      <c r="T47" s="2" t="s">
        <v>113</v>
      </c>
      <c r="U47" s="49">
        <v>934311.81936350011</v>
      </c>
      <c r="V47" s="49">
        <f>SUMIF('Charges by GXP_GIP_DETERMINED'!$B$7:$B$567,$T47,'Charges by GXP_GIP_DETERMINED'!$K$7:$K$567)</f>
        <v>934311.81936350022</v>
      </c>
      <c r="W47" s="49">
        <f>SUMIF('Charges by GXP_GIP_DETERMINED'!$B$7:$B$567,$T47,'Charges by GXP_GIP_DETERMINED'!$U$7:$U$567)</f>
        <v>1114435.68</v>
      </c>
      <c r="X47" s="49">
        <f>SUMIF('Charges by GXP_GIP_DETERMINED'!$B$7:$B$567,$T47,'Charges by GXP_GIP_DETERMINED'!$Y$7:$Y$567)</f>
        <v>1333596.68</v>
      </c>
      <c r="Y47" s="49">
        <f>SUMIF('Charges by GXP_GIP_DETERMINED'!$B$7:$B$567,$T47,'Charges by GXP_GIP_DETERMINED'!$AC$7:$AC$567)</f>
        <v>1385401.85</v>
      </c>
      <c r="Z47" s="49">
        <f>SUMIF('Charges by GXP_GIP_DETERMINED'!$B$7:$B$567,$T47,'Charges by GXP_GIP_DETERMINED'!$AG$7:$AG$567)</f>
        <v>1422238.8399999999</v>
      </c>
      <c r="AA47" s="49">
        <f>SUMIF('Charges by GXP_GIP_DETERMINED'!$B$7:$B$567,$T47,'Charges by GXP_GIP_DETERMINED'!$AK$7:$AK$567)</f>
        <v>1466227.88</v>
      </c>
    </row>
    <row r="48" spans="1:27" x14ac:dyDescent="0.3">
      <c r="A48" s="2" t="s">
        <v>124</v>
      </c>
      <c r="B48" s="65">
        <f t="shared" si="3"/>
        <v>1741875.8672624021</v>
      </c>
      <c r="C48" s="65">
        <f t="shared" si="3"/>
        <v>1741875.8672624021</v>
      </c>
      <c r="D48" s="66">
        <f t="shared" si="3"/>
        <v>2117755.27</v>
      </c>
      <c r="E48" s="65">
        <f t="shared" si="3"/>
        <v>2423355.5700000003</v>
      </c>
      <c r="F48" s="65">
        <f t="shared" si="3"/>
        <v>2508079.35</v>
      </c>
      <c r="G48" s="65">
        <f t="shared" si="3"/>
        <v>2637879.6</v>
      </c>
      <c r="H48" s="67">
        <f t="shared" si="3"/>
        <v>2741877.7199999997</v>
      </c>
      <c r="J48" s="35">
        <f t="shared" si="4"/>
        <v>0</v>
      </c>
      <c r="K48" s="50">
        <f t="shared" si="4"/>
        <v>0.21579000536263493</v>
      </c>
      <c r="L48" s="51">
        <f t="shared" si="4"/>
        <v>0.14430387888965113</v>
      </c>
      <c r="M48" s="51">
        <f t="shared" si="4"/>
        <v>3.496134906855608E-2</v>
      </c>
      <c r="N48" s="51">
        <f t="shared" si="4"/>
        <v>5.1752848250195882E-2</v>
      </c>
      <c r="O48" s="52">
        <f t="shared" si="4"/>
        <v>3.9424892629670971E-2</v>
      </c>
      <c r="P48" s="35"/>
      <c r="T48" s="2" t="s">
        <v>87</v>
      </c>
      <c r="U48" s="49">
        <v>895804.55053906143</v>
      </c>
      <c r="V48" s="49">
        <f>SUMIF('Charges by GXP_GIP_DETERMINED'!$B$7:$B$567,$T48,'Charges by GXP_GIP_DETERMINED'!$K$7:$K$567)</f>
        <v>895804.55053906143</v>
      </c>
      <c r="W48" s="49">
        <f>SUMIF('Charges by GXP_GIP_DETERMINED'!$B$7:$B$567,$T48,'Charges by GXP_GIP_DETERMINED'!$U$7:$U$567)</f>
        <v>1046332.89</v>
      </c>
      <c r="X48" s="49">
        <f>SUMIF('Charges by GXP_GIP_DETERMINED'!$B$7:$B$567,$T48,'Charges by GXP_GIP_DETERMINED'!$Y$7:$Y$567)</f>
        <v>1217341.58</v>
      </c>
      <c r="Y48" s="49">
        <f>SUMIF('Charges by GXP_GIP_DETERMINED'!$B$7:$B$567,$T48,'Charges by GXP_GIP_DETERMINED'!$AC$7:$AC$567)</f>
        <v>1267983.43</v>
      </c>
      <c r="Z48" s="49">
        <f>SUMIF('Charges by GXP_GIP_DETERMINED'!$B$7:$B$567,$T48,'Charges by GXP_GIP_DETERMINED'!$AG$7:$AG$567)</f>
        <v>1343097.3099999998</v>
      </c>
      <c r="AA48" s="49">
        <f>SUMIF('Charges by GXP_GIP_DETERMINED'!$B$7:$B$567,$T48,'Charges by GXP_GIP_DETERMINED'!$AK$7:$AK$567)</f>
        <v>1417380.93</v>
      </c>
    </row>
    <row r="49" spans="1:27" x14ac:dyDescent="0.3">
      <c r="A49" s="2" t="s">
        <v>126</v>
      </c>
      <c r="B49" s="65">
        <f t="shared" si="3"/>
        <v>125358.64995890357</v>
      </c>
      <c r="C49" s="65">
        <f t="shared" si="3"/>
        <v>125358.64995890357</v>
      </c>
      <c r="D49" s="66">
        <f t="shared" si="3"/>
        <v>92524.15</v>
      </c>
      <c r="E49" s="65">
        <f t="shared" si="3"/>
        <v>113904.21</v>
      </c>
      <c r="F49" s="65">
        <f t="shared" si="3"/>
        <v>118094.45</v>
      </c>
      <c r="G49" s="65">
        <f t="shared" si="3"/>
        <v>119492.89</v>
      </c>
      <c r="H49" s="67">
        <f t="shared" si="3"/>
        <v>122035.06</v>
      </c>
      <c r="J49" s="35">
        <f t="shared" si="4"/>
        <v>0</v>
      </c>
      <c r="K49" s="50">
        <f t="shared" si="4"/>
        <v>-0.26192448602204743</v>
      </c>
      <c r="L49" s="51">
        <f t="shared" si="4"/>
        <v>0.23107545435434984</v>
      </c>
      <c r="M49" s="51">
        <f t="shared" si="4"/>
        <v>3.6787402326920127E-2</v>
      </c>
      <c r="N49" s="51">
        <f t="shared" si="4"/>
        <v>1.1841708056559819E-2</v>
      </c>
      <c r="O49" s="52">
        <f t="shared" si="4"/>
        <v>2.1274654918798985E-2</v>
      </c>
      <c r="P49" s="35"/>
      <c r="T49" s="2" t="s">
        <v>78</v>
      </c>
      <c r="U49" s="49">
        <v>879780.16436122253</v>
      </c>
      <c r="V49" s="49">
        <f>SUMIF('Charges by GXP_GIP_DETERMINED'!$B$7:$B$567,$T49,'Charges by GXP_GIP_DETERMINED'!$K$7:$K$567)</f>
        <v>879780.16436122253</v>
      </c>
      <c r="W49" s="49">
        <f>SUMIF('Charges by GXP_GIP_DETERMINED'!$B$7:$B$567,$T49,'Charges by GXP_GIP_DETERMINED'!$U$7:$U$567)</f>
        <v>1097072.31</v>
      </c>
      <c r="X49" s="49">
        <f>SUMIF('Charges by GXP_GIP_DETERMINED'!$B$7:$B$567,$T49,'Charges by GXP_GIP_DETERMINED'!$Y$7:$Y$567)</f>
        <v>1282325.4800000002</v>
      </c>
      <c r="Y49" s="49">
        <f>SUMIF('Charges by GXP_GIP_DETERMINED'!$B$7:$B$567,$T49,'Charges by GXP_GIP_DETERMINED'!$AC$7:$AC$567)</f>
        <v>1375223.6600000001</v>
      </c>
      <c r="Z49" s="49">
        <f>SUMIF('Charges by GXP_GIP_DETERMINED'!$B$7:$B$567,$T49,'Charges by GXP_GIP_DETERMINED'!$AG$7:$AG$567)</f>
        <v>1447215.55</v>
      </c>
      <c r="AA49" s="49">
        <f>SUMIF('Charges by GXP_GIP_DETERMINED'!$B$7:$B$567,$T49,'Charges by GXP_GIP_DETERMINED'!$AK$7:$AK$567)</f>
        <v>1518156.83</v>
      </c>
    </row>
    <row r="50" spans="1:27" x14ac:dyDescent="0.3">
      <c r="A50" s="2" t="s">
        <v>127</v>
      </c>
      <c r="B50" s="65">
        <f t="shared" si="3"/>
        <v>227635.35678620971</v>
      </c>
      <c r="C50" s="65">
        <f t="shared" si="3"/>
        <v>227635.35678620971</v>
      </c>
      <c r="D50" s="66">
        <f t="shared" si="3"/>
        <v>305744.64999999997</v>
      </c>
      <c r="E50" s="65">
        <f t="shared" si="3"/>
        <v>329890.13</v>
      </c>
      <c r="F50" s="65">
        <f t="shared" si="3"/>
        <v>325006.88</v>
      </c>
      <c r="G50" s="65">
        <f t="shared" si="3"/>
        <v>362046.62000000005</v>
      </c>
      <c r="H50" s="67">
        <f t="shared" si="3"/>
        <v>419026.72000000003</v>
      </c>
      <c r="J50" s="35">
        <f t="shared" si="4"/>
        <v>0</v>
      </c>
      <c r="K50" s="50">
        <f t="shared" si="4"/>
        <v>0.34313339683496014</v>
      </c>
      <c r="L50" s="51">
        <f t="shared" si="4"/>
        <v>7.8972698295783905E-2</v>
      </c>
      <c r="M50" s="51">
        <f t="shared" si="4"/>
        <v>-1.480265565993133E-2</v>
      </c>
      <c r="N50" s="51">
        <f t="shared" si="4"/>
        <v>0.11396601819629182</v>
      </c>
      <c r="O50" s="52">
        <f t="shared" si="4"/>
        <v>0.1573833226229262</v>
      </c>
      <c r="P50" s="35"/>
      <c r="T50" s="2" t="s">
        <v>122</v>
      </c>
      <c r="U50" s="49">
        <v>0</v>
      </c>
      <c r="V50" s="49">
        <f>SUMIF('Charges by GXP_GIP_DETERMINED'!$B$7:$B$567,$T50,'Charges by GXP_GIP_DETERMINED'!$K$7:$K$567)</f>
        <v>0</v>
      </c>
      <c r="W50" s="49">
        <f>SUMIF('Charges by GXP_GIP_DETERMINED'!$B$7:$B$567,$T50,'Charges by GXP_GIP_DETERMINED'!$U$7:$U$567)</f>
        <v>1097570.21</v>
      </c>
      <c r="X50" s="49">
        <f>SUMIF('Charges by GXP_GIP_DETERMINED'!$B$7:$B$567,$T50,'Charges by GXP_GIP_DETERMINED'!$Y$7:$Y$567)</f>
        <v>1172205.95</v>
      </c>
      <c r="Y50" s="49">
        <f>SUMIF('Charges by GXP_GIP_DETERMINED'!$B$7:$B$567,$T50,'Charges by GXP_GIP_DETERMINED'!$AC$7:$AC$567)</f>
        <v>1173670.96</v>
      </c>
      <c r="Z50" s="49">
        <f>SUMIF('Charges by GXP_GIP_DETERMINED'!$B$7:$B$567,$T50,'Charges by GXP_GIP_DETERMINED'!$AG$7:$AG$567)</f>
        <v>1297387.72</v>
      </c>
      <c r="AA50" s="49">
        <f>SUMIF('Charges by GXP_GIP_DETERMINED'!$B$7:$B$567,$T50,'Charges by GXP_GIP_DETERMINED'!$AK$7:$AK$567)</f>
        <v>1478734.13</v>
      </c>
    </row>
    <row r="51" spans="1:27" x14ac:dyDescent="0.3">
      <c r="A51" s="2" t="s">
        <v>128</v>
      </c>
      <c r="B51" s="65">
        <f t="shared" si="3"/>
        <v>34585.174974801252</v>
      </c>
      <c r="C51" s="65">
        <f t="shared" si="3"/>
        <v>34585.174974801252</v>
      </c>
      <c r="D51" s="66">
        <f t="shared" si="3"/>
        <v>42881.88</v>
      </c>
      <c r="E51" s="65">
        <f t="shared" si="3"/>
        <v>47367.429999999993</v>
      </c>
      <c r="F51" s="65">
        <f t="shared" si="3"/>
        <v>45388.649999999994</v>
      </c>
      <c r="G51" s="65">
        <f t="shared" si="3"/>
        <v>47964.480000000003</v>
      </c>
      <c r="H51" s="67">
        <f t="shared" si="3"/>
        <v>49075.99</v>
      </c>
      <c r="J51" s="35">
        <f t="shared" si="4"/>
        <v>0</v>
      </c>
      <c r="K51" s="50">
        <f t="shared" si="4"/>
        <v>0.23989194882615816</v>
      </c>
      <c r="L51" s="51">
        <f t="shared" si="4"/>
        <v>0.10460245679527103</v>
      </c>
      <c r="M51" s="51">
        <f t="shared" si="4"/>
        <v>-4.1775118472756501E-2</v>
      </c>
      <c r="N51" s="51">
        <f t="shared" si="4"/>
        <v>5.6750531245146396E-2</v>
      </c>
      <c r="O51" s="52">
        <f t="shared" si="4"/>
        <v>2.3173606802366908E-2</v>
      </c>
      <c r="P51" s="35"/>
      <c r="T51" s="2" t="s">
        <v>123</v>
      </c>
      <c r="U51" s="49">
        <v>598963.6868924147</v>
      </c>
      <c r="V51" s="49">
        <f>SUMIF('Charges by GXP_GIP_DETERMINED'!$B$7:$B$567,$T51,'Charges by GXP_GIP_DETERMINED'!$K$7:$K$567)</f>
        <v>598963.68689241458</v>
      </c>
      <c r="W51" s="49">
        <f>SUMIF('Charges by GXP_GIP_DETERMINED'!$B$7:$B$567,$T51,'Charges by GXP_GIP_DETERMINED'!$U$7:$U$567)</f>
        <v>1034918.65</v>
      </c>
      <c r="X51" s="49">
        <f>SUMIF('Charges by GXP_GIP_DETERMINED'!$B$7:$B$567,$T51,'Charges by GXP_GIP_DETERMINED'!$Y$7:$Y$567)</f>
        <v>1160363.55</v>
      </c>
      <c r="Y51" s="49">
        <f>SUMIF('Charges by GXP_GIP_DETERMINED'!$B$7:$B$567,$T51,'Charges by GXP_GIP_DETERMINED'!$AC$7:$AC$567)</f>
        <v>1205384.29</v>
      </c>
      <c r="Z51" s="49">
        <f>SUMIF('Charges by GXP_GIP_DETERMINED'!$B$7:$B$567,$T51,'Charges by GXP_GIP_DETERMINED'!$AG$7:$AG$567)</f>
        <v>1279784.54</v>
      </c>
      <c r="AA51" s="49">
        <f>SUMIF('Charges by GXP_GIP_DETERMINED'!$B$7:$B$567,$T51,'Charges by GXP_GIP_DETERMINED'!$AK$7:$AK$567)</f>
        <v>1337098.2799999998</v>
      </c>
    </row>
    <row r="52" spans="1:27" x14ac:dyDescent="0.3">
      <c r="A52" s="2" t="s">
        <v>129</v>
      </c>
      <c r="B52" s="65">
        <f t="shared" si="3"/>
        <v>459474.22608777857</v>
      </c>
      <c r="C52" s="65">
        <f t="shared" si="3"/>
        <v>459474.22608777857</v>
      </c>
      <c r="D52" s="66">
        <f t="shared" si="3"/>
        <v>692436.75999999989</v>
      </c>
      <c r="E52" s="65">
        <f t="shared" si="3"/>
        <v>808526.49</v>
      </c>
      <c r="F52" s="65">
        <f t="shared" si="3"/>
        <v>974625.74999999977</v>
      </c>
      <c r="G52" s="65">
        <f t="shared" si="3"/>
        <v>1131008.5999999999</v>
      </c>
      <c r="H52" s="67">
        <f t="shared" si="3"/>
        <v>1286679.18</v>
      </c>
      <c r="J52" s="35">
        <f t="shared" si="4"/>
        <v>0</v>
      </c>
      <c r="K52" s="50">
        <f t="shared" si="4"/>
        <v>0.50701980804406599</v>
      </c>
      <c r="L52" s="51">
        <f t="shared" si="4"/>
        <v>0.16765390965089733</v>
      </c>
      <c r="M52" s="51">
        <f t="shared" si="4"/>
        <v>0.20543453066083184</v>
      </c>
      <c r="N52" s="51">
        <f t="shared" si="4"/>
        <v>0.1604542564158602</v>
      </c>
      <c r="O52" s="52">
        <f t="shared" si="4"/>
        <v>0.13763872352517925</v>
      </c>
      <c r="P52" s="35"/>
      <c r="T52" s="2" t="s">
        <v>108</v>
      </c>
      <c r="U52" s="49">
        <v>608002.23480767175</v>
      </c>
      <c r="V52" s="49">
        <f>SUMIF('Charges by GXP_GIP_DETERMINED'!$B$7:$B$567,$T52,'Charges by GXP_GIP_DETERMINED'!$K$7:$K$567)</f>
        <v>608002.23480767175</v>
      </c>
      <c r="W52" s="49">
        <f>SUMIF('Charges by GXP_GIP_DETERMINED'!$B$7:$B$567,$T52,'Charges by GXP_GIP_DETERMINED'!$U$7:$U$567)</f>
        <v>958686.8899999999</v>
      </c>
      <c r="X52" s="49">
        <f>SUMIF('Charges by GXP_GIP_DETERMINED'!$B$7:$B$567,$T52,'Charges by GXP_GIP_DETERMINED'!$Y$7:$Y$567)</f>
        <v>1109025.5899999999</v>
      </c>
      <c r="Y52" s="49">
        <f>SUMIF('Charges by GXP_GIP_DETERMINED'!$B$7:$B$567,$T52,'Charges by GXP_GIP_DETERMINED'!$AC$7:$AC$567)</f>
        <v>1334492.6800000002</v>
      </c>
      <c r="Z52" s="49">
        <f>SUMIF('Charges by GXP_GIP_DETERMINED'!$B$7:$B$567,$T52,'Charges by GXP_GIP_DETERMINED'!$AG$7:$AG$567)</f>
        <v>1551270.0299999998</v>
      </c>
      <c r="AA52" s="49">
        <f>SUMIF('Charges by GXP_GIP_DETERMINED'!$B$7:$B$567,$T52,'Charges by GXP_GIP_DETERMINED'!$AK$7:$AK$567)</f>
        <v>1765147.3099999996</v>
      </c>
    </row>
    <row r="53" spans="1:27" x14ac:dyDescent="0.3">
      <c r="A53" s="2" t="s">
        <v>112</v>
      </c>
      <c r="B53" s="65">
        <f t="shared" si="3"/>
        <v>6330530.3139538458</v>
      </c>
      <c r="C53" s="65">
        <f t="shared" si="3"/>
        <v>6330530.3139538458</v>
      </c>
      <c r="D53" s="66">
        <f t="shared" si="3"/>
        <v>7600509.7300000004</v>
      </c>
      <c r="E53" s="65">
        <f t="shared" si="3"/>
        <v>8896525.4199999999</v>
      </c>
      <c r="F53" s="65">
        <f t="shared" si="3"/>
        <v>9200661.410000002</v>
      </c>
      <c r="G53" s="65">
        <f t="shared" si="3"/>
        <v>9551159.7400000002</v>
      </c>
      <c r="H53" s="67">
        <f t="shared" si="3"/>
        <v>9897223.4399999995</v>
      </c>
      <c r="J53" s="35">
        <f t="shared" si="4"/>
        <v>0</v>
      </c>
      <c r="K53" s="50">
        <f t="shared" si="4"/>
        <v>0.20061185288803496</v>
      </c>
      <c r="L53" s="51">
        <f t="shared" si="4"/>
        <v>0.1705169437366143</v>
      </c>
      <c r="M53" s="51">
        <f t="shared" si="4"/>
        <v>3.418592940973153E-2</v>
      </c>
      <c r="N53" s="51">
        <f t="shared" si="4"/>
        <v>3.8094905831340453E-2</v>
      </c>
      <c r="O53" s="52">
        <f t="shared" si="4"/>
        <v>3.6232636603353408E-2</v>
      </c>
      <c r="P53" s="35"/>
      <c r="T53" s="2" t="s">
        <v>107</v>
      </c>
      <c r="U53" s="49">
        <v>666377.86240192445</v>
      </c>
      <c r="V53" s="49">
        <f>SUMIF('Charges by GXP_GIP_DETERMINED'!$B$7:$B$567,$T53,'Charges by GXP_GIP_DETERMINED'!$K$7:$K$567)</f>
        <v>666377.86240192456</v>
      </c>
      <c r="W53" s="49">
        <f>SUMIF('Charges by GXP_GIP_DETERMINED'!$B$7:$B$567,$T53,'Charges by GXP_GIP_DETERMINED'!$U$7:$U$567)</f>
        <v>769635.82</v>
      </c>
      <c r="X53" s="49">
        <f>SUMIF('Charges by GXP_GIP_DETERMINED'!$B$7:$B$567,$T53,'Charges by GXP_GIP_DETERMINED'!$Y$7:$Y$567)</f>
        <v>811546.80999999994</v>
      </c>
      <c r="Y53" s="49">
        <f>SUMIF('Charges by GXP_GIP_DETERMINED'!$B$7:$B$567,$T53,'Charges by GXP_GIP_DETERMINED'!$AC$7:$AC$567)</f>
        <v>907198.26</v>
      </c>
      <c r="Z53" s="49">
        <f>SUMIF('Charges by GXP_GIP_DETERMINED'!$B$7:$B$567,$T53,'Charges by GXP_GIP_DETERMINED'!$AG$7:$AG$567)</f>
        <v>999745.26000000013</v>
      </c>
      <c r="AA53" s="49">
        <f>SUMIF('Charges by GXP_GIP_DETERMINED'!$B$7:$B$567,$T53,'Charges by GXP_GIP_DETERMINED'!$AK$7:$AK$567)</f>
        <v>1108054.9500000002</v>
      </c>
    </row>
    <row r="54" spans="1:27" x14ac:dyDescent="0.3">
      <c r="A54" s="2" t="s">
        <v>110</v>
      </c>
      <c r="B54" s="65">
        <f t="shared" si="3"/>
        <v>6768844.5983703025</v>
      </c>
      <c r="C54" s="65">
        <f t="shared" si="3"/>
        <v>6768844.5983703025</v>
      </c>
      <c r="D54" s="66">
        <f t="shared" si="3"/>
        <v>8313157.3000000007</v>
      </c>
      <c r="E54" s="65">
        <f t="shared" si="3"/>
        <v>9651819.5499999989</v>
      </c>
      <c r="F54" s="65">
        <f t="shared" si="3"/>
        <v>10000887.199999999</v>
      </c>
      <c r="G54" s="65">
        <f t="shared" si="3"/>
        <v>10485177.99</v>
      </c>
      <c r="H54" s="67">
        <f t="shared" si="3"/>
        <v>10939906.739999998</v>
      </c>
      <c r="J54" s="35">
        <f t="shared" si="4"/>
        <v>0</v>
      </c>
      <c r="K54" s="50">
        <f t="shared" si="4"/>
        <v>0.22815011915054373</v>
      </c>
      <c r="L54" s="51">
        <f t="shared" si="4"/>
        <v>0.16102934200463137</v>
      </c>
      <c r="M54" s="51">
        <f t="shared" si="4"/>
        <v>3.6165994214013342E-2</v>
      </c>
      <c r="N54" s="51">
        <f t="shared" si="4"/>
        <v>4.842478275327422E-2</v>
      </c>
      <c r="O54" s="52">
        <f t="shared" si="4"/>
        <v>4.3368720152741735E-2</v>
      </c>
      <c r="P54" s="35"/>
      <c r="T54" s="2" t="s">
        <v>129</v>
      </c>
      <c r="U54" s="49">
        <v>459474.22608777857</v>
      </c>
      <c r="V54" s="49">
        <f>SUMIF('Charges by GXP_GIP_DETERMINED'!$B$7:$B$567,$T54,'Charges by GXP_GIP_DETERMINED'!$K$7:$K$567)</f>
        <v>459474.22608777857</v>
      </c>
      <c r="W54" s="49">
        <f>SUMIF('Charges by GXP_GIP_DETERMINED'!$B$7:$B$567,$T54,'Charges by GXP_GIP_DETERMINED'!$U$7:$U$567)</f>
        <v>692436.75999999989</v>
      </c>
      <c r="X54" s="49">
        <f>SUMIF('Charges by GXP_GIP_DETERMINED'!$B$7:$B$567,$T54,'Charges by GXP_GIP_DETERMINED'!$Y$7:$Y$567)</f>
        <v>808526.49</v>
      </c>
      <c r="Y54" s="49">
        <f>SUMIF('Charges by GXP_GIP_DETERMINED'!$B$7:$B$567,$T54,'Charges by GXP_GIP_DETERMINED'!$AC$7:$AC$567)</f>
        <v>974625.74999999977</v>
      </c>
      <c r="Z54" s="49">
        <f>SUMIF('Charges by GXP_GIP_DETERMINED'!$B$7:$B$567,$T54,'Charges by GXP_GIP_DETERMINED'!$AG$7:$AG$567)</f>
        <v>1131008.5999999999</v>
      </c>
      <c r="AA54" s="49">
        <f>SUMIF('Charges by GXP_GIP_DETERMINED'!$B$7:$B$567,$T54,'Charges by GXP_GIP_DETERMINED'!$AK$7:$AK$567)</f>
        <v>1286679.18</v>
      </c>
    </row>
    <row r="55" spans="1:27" x14ac:dyDescent="0.3">
      <c r="A55" s="2" t="s">
        <v>88</v>
      </c>
      <c r="B55" s="65">
        <f t="shared" si="3"/>
        <v>28145549.373739459</v>
      </c>
      <c r="C55" s="65">
        <f t="shared" si="3"/>
        <v>28145549.373739466</v>
      </c>
      <c r="D55" s="66">
        <f t="shared" si="3"/>
        <v>34406050.439999998</v>
      </c>
      <c r="E55" s="65">
        <f t="shared" si="3"/>
        <v>41150975.100000009</v>
      </c>
      <c r="F55" s="65">
        <f t="shared" si="3"/>
        <v>43254739.949999996</v>
      </c>
      <c r="G55" s="65">
        <f t="shared" si="3"/>
        <v>45291487.369999997</v>
      </c>
      <c r="H55" s="67">
        <f t="shared" si="3"/>
        <v>47520926.649999999</v>
      </c>
      <c r="J55" s="35">
        <f t="shared" si="4"/>
        <v>2.2204460492503131E-16</v>
      </c>
      <c r="K55" s="50">
        <f t="shared" si="4"/>
        <v>0.22243307398724088</v>
      </c>
      <c r="L55" s="51">
        <f t="shared" si="4"/>
        <v>0.19603891099800452</v>
      </c>
      <c r="M55" s="51">
        <f t="shared" si="4"/>
        <v>5.112308626679396E-2</v>
      </c>
      <c r="N55" s="51">
        <f t="shared" si="4"/>
        <v>4.7087265403846335E-2</v>
      </c>
      <c r="O55" s="52">
        <f t="shared" si="4"/>
        <v>4.9224245204999129E-2</v>
      </c>
      <c r="P55" s="35"/>
      <c r="T55" s="2" t="s">
        <v>99</v>
      </c>
      <c r="U55" s="49">
        <v>184963.18209425843</v>
      </c>
      <c r="V55" s="49">
        <f>SUMIF('Charges by GXP_GIP_DETERMINED'!$B$7:$B$567,$T55,'Charges by GXP_GIP_DETERMINED'!$K$7:$K$567)</f>
        <v>184963.18209425843</v>
      </c>
      <c r="W55" s="49">
        <f>SUMIF('Charges by GXP_GIP_DETERMINED'!$B$7:$B$567,$T55,'Charges by GXP_GIP_DETERMINED'!$U$7:$U$567)</f>
        <v>647103.19000000018</v>
      </c>
      <c r="X55" s="49">
        <f>SUMIF('Charges by GXP_GIP_DETERMINED'!$B$7:$B$567,$T55,'Charges by GXP_GIP_DETERMINED'!$Y$7:$Y$567)</f>
        <v>740762.84</v>
      </c>
      <c r="Y55" s="49">
        <f>SUMIF('Charges by GXP_GIP_DETERMINED'!$B$7:$B$567,$T55,'Charges by GXP_GIP_DETERMINED'!$AC$7:$AC$567)</f>
        <v>915407.54999999981</v>
      </c>
      <c r="Z55" s="49">
        <f>SUMIF('Charges by GXP_GIP_DETERMINED'!$B$7:$B$567,$T55,'Charges by GXP_GIP_DETERMINED'!$AG$7:$AG$567)</f>
        <v>1087862.3399999999</v>
      </c>
      <c r="AA55" s="49">
        <f>SUMIF('Charges by GXP_GIP_DETERMINED'!$B$7:$B$567,$T55,'Charges by GXP_GIP_DETERMINED'!$AK$7:$AK$567)</f>
        <v>1551093.97</v>
      </c>
    </row>
    <row r="56" spans="1:27" x14ac:dyDescent="0.3">
      <c r="A56" s="2" t="s">
        <v>75</v>
      </c>
      <c r="B56" s="65">
        <f t="shared" si="3"/>
        <v>180205971.46342006</v>
      </c>
      <c r="C56" s="65">
        <f t="shared" si="3"/>
        <v>180205971.46342015</v>
      </c>
      <c r="D56" s="66">
        <f t="shared" si="3"/>
        <v>213325083.56999999</v>
      </c>
      <c r="E56" s="65">
        <f t="shared" si="3"/>
        <v>247695509.59</v>
      </c>
      <c r="F56" s="65">
        <f t="shared" si="3"/>
        <v>261712493.86000004</v>
      </c>
      <c r="G56" s="65">
        <f t="shared" si="3"/>
        <v>273445346.91000003</v>
      </c>
      <c r="H56" s="67">
        <f t="shared" si="3"/>
        <v>286047229.52999997</v>
      </c>
      <c r="J56" s="35">
        <f t="shared" si="4"/>
        <v>4.4408920985006262E-16</v>
      </c>
      <c r="K56" s="50">
        <f t="shared" si="4"/>
        <v>0.18378476494216867</v>
      </c>
      <c r="L56" s="51">
        <f t="shared" si="4"/>
        <v>0.16111760250979468</v>
      </c>
      <c r="M56" s="51">
        <f t="shared" si="4"/>
        <v>5.6589577635871358E-2</v>
      </c>
      <c r="N56" s="51">
        <f t="shared" si="4"/>
        <v>4.4831077328223889E-2</v>
      </c>
      <c r="O56" s="52">
        <f t="shared" si="4"/>
        <v>4.6085562480416398E-2</v>
      </c>
      <c r="P56" s="35"/>
      <c r="T56" s="2" t="s">
        <v>130</v>
      </c>
      <c r="U56" s="49">
        <v>371585.22392996383</v>
      </c>
      <c r="V56" s="49">
        <f>SUMIF('Charges by GXP_GIP_DETERMINED'!$B$7:$B$567,$T56,'Charges by GXP_GIP_DETERMINED'!$K$7:$K$567)</f>
        <v>371585.22392996383</v>
      </c>
      <c r="W56" s="49">
        <f>SUMIF('Charges by GXP_GIP_DETERMINED'!$B$7:$B$567,$T56,'Charges by GXP_GIP_DETERMINED'!$U$7:$U$567)</f>
        <v>568122.96</v>
      </c>
      <c r="X56" s="49">
        <f>SUMIF('Charges by GXP_GIP_DETERMINED'!$B$7:$B$567,$T56,'Charges by GXP_GIP_DETERMINED'!$Y$7:$Y$567)</f>
        <v>655023.25</v>
      </c>
      <c r="Y56" s="49">
        <f>SUMIF('Charges by GXP_GIP_DETERMINED'!$B$7:$B$567,$T56,'Charges by GXP_GIP_DETERMINED'!$AC$7:$AC$567)</f>
        <v>788459.44000000006</v>
      </c>
      <c r="Z56" s="49">
        <f>SUMIF('Charges by GXP_GIP_DETERMINED'!$B$7:$B$567,$T56,'Charges by GXP_GIP_DETERMINED'!$AG$7:$AG$567)</f>
        <v>918747.2100000002</v>
      </c>
      <c r="AA56" s="49">
        <f>SUMIF('Charges by GXP_GIP_DETERMINED'!$B$7:$B$567,$T56,'Charges by GXP_GIP_DETERMINED'!$AK$7:$AK$567)</f>
        <v>1046579.4199999997</v>
      </c>
    </row>
    <row r="57" spans="1:27" x14ac:dyDescent="0.3">
      <c r="A57" s="2" t="s">
        <v>109</v>
      </c>
      <c r="B57" s="65">
        <f t="shared" si="3"/>
        <v>6857005.0592674911</v>
      </c>
      <c r="C57" s="65">
        <f t="shared" si="3"/>
        <v>6857005.0592674911</v>
      </c>
      <c r="D57" s="66">
        <f t="shared" si="3"/>
        <v>8500719.3300000001</v>
      </c>
      <c r="E57" s="65">
        <f t="shared" si="3"/>
        <v>9861086.4499999993</v>
      </c>
      <c r="F57" s="65">
        <f t="shared" si="3"/>
        <v>10279329.210000001</v>
      </c>
      <c r="G57" s="65">
        <f t="shared" si="3"/>
        <v>10734230.09</v>
      </c>
      <c r="H57" s="67">
        <f t="shared" si="3"/>
        <v>11211565.629999999</v>
      </c>
      <c r="J57" s="35">
        <f t="shared" si="4"/>
        <v>0</v>
      </c>
      <c r="K57" s="50">
        <f t="shared" si="4"/>
        <v>0.23971314830969392</v>
      </c>
      <c r="L57" s="51">
        <f t="shared" si="4"/>
        <v>0.16002964774982154</v>
      </c>
      <c r="M57" s="51">
        <f t="shared" si="4"/>
        <v>4.2413456379342573E-2</v>
      </c>
      <c r="N57" s="51">
        <f t="shared" si="4"/>
        <v>4.4253946021833634E-2</v>
      </c>
      <c r="O57" s="52">
        <f t="shared" si="4"/>
        <v>4.4468539988227418E-2</v>
      </c>
      <c r="P57" s="35"/>
      <c r="T57" s="2" t="s">
        <v>106</v>
      </c>
      <c r="U57" s="49">
        <v>389303.80314787471</v>
      </c>
      <c r="V57" s="49">
        <f>SUMIF('Charges by GXP_GIP_DETERMINED'!$B$7:$B$567,$T57,'Charges by GXP_GIP_DETERMINED'!$K$7:$K$567)</f>
        <v>389303.80314787477</v>
      </c>
      <c r="W57" s="49">
        <f>SUMIF('Charges by GXP_GIP_DETERMINED'!$B$7:$B$567,$T57,'Charges by GXP_GIP_DETERMINED'!$U$7:$U$567)</f>
        <v>516952.42</v>
      </c>
      <c r="X57" s="49">
        <f>SUMIF('Charges by GXP_GIP_DETERMINED'!$B$7:$B$567,$T57,'Charges by GXP_GIP_DETERMINED'!$Y$7:$Y$567)</f>
        <v>578232.17000000004</v>
      </c>
      <c r="Y57" s="49">
        <f>SUMIF('Charges by GXP_GIP_DETERMINED'!$B$7:$B$567,$T57,'Charges by GXP_GIP_DETERMINED'!$AC$7:$AC$567)</f>
        <v>681257.89999999991</v>
      </c>
      <c r="Z57" s="49">
        <f>SUMIF('Charges by GXP_GIP_DETERMINED'!$B$7:$B$567,$T57,'Charges by GXP_GIP_DETERMINED'!$AG$7:$AG$567)</f>
        <v>758624.43000000017</v>
      </c>
      <c r="AA57" s="49">
        <f>SUMIF('Charges by GXP_GIP_DETERMINED'!$B$7:$B$567,$T57,'Charges by GXP_GIP_DETERMINED'!$AK$7:$AK$567)</f>
        <v>839284.51</v>
      </c>
    </row>
    <row r="58" spans="1:27" x14ac:dyDescent="0.3">
      <c r="A58" s="2" t="s">
        <v>130</v>
      </c>
      <c r="B58" s="65">
        <f t="shared" si="3"/>
        <v>371585.22392996383</v>
      </c>
      <c r="C58" s="65">
        <f t="shared" si="3"/>
        <v>371585.22392996383</v>
      </c>
      <c r="D58" s="66">
        <f t="shared" si="3"/>
        <v>568122.96</v>
      </c>
      <c r="E58" s="65">
        <f t="shared" si="3"/>
        <v>655023.25</v>
      </c>
      <c r="F58" s="65">
        <f t="shared" si="3"/>
        <v>788459.44000000006</v>
      </c>
      <c r="G58" s="65">
        <f t="shared" si="3"/>
        <v>918747.2100000002</v>
      </c>
      <c r="H58" s="67">
        <f t="shared" si="3"/>
        <v>1046579.4199999997</v>
      </c>
      <c r="J58" s="35">
        <f t="shared" si="4"/>
        <v>0</v>
      </c>
      <c r="K58" s="50">
        <f t="shared" si="4"/>
        <v>0.52891698434994683</v>
      </c>
      <c r="L58" s="51">
        <f t="shared" si="4"/>
        <v>0.15296035562442345</v>
      </c>
      <c r="M58" s="51">
        <f t="shared" si="4"/>
        <v>0.20371214304225083</v>
      </c>
      <c r="N58" s="51">
        <f t="shared" si="4"/>
        <v>0.16524346515529076</v>
      </c>
      <c r="O58" s="52">
        <f t="shared" si="4"/>
        <v>0.13913752184346717</v>
      </c>
      <c r="P58" s="35"/>
      <c r="T58" s="2" t="s">
        <v>127</v>
      </c>
      <c r="U58" s="49">
        <v>227635.35678620971</v>
      </c>
      <c r="V58" s="49">
        <f>SUMIF('Charges by GXP_GIP_DETERMINED'!$B$7:$B$567,$T58,'Charges by GXP_GIP_DETERMINED'!$K$7:$K$567)</f>
        <v>227635.35678620971</v>
      </c>
      <c r="W58" s="49">
        <f>SUMIF('Charges by GXP_GIP_DETERMINED'!$B$7:$B$567,$T58,'Charges by GXP_GIP_DETERMINED'!$U$7:$U$567)</f>
        <v>305744.64999999997</v>
      </c>
      <c r="X58" s="49">
        <f>SUMIF('Charges by GXP_GIP_DETERMINED'!$B$7:$B$567,$T58,'Charges by GXP_GIP_DETERMINED'!$Y$7:$Y$567)</f>
        <v>329890.13</v>
      </c>
      <c r="Y58" s="49">
        <f>SUMIF('Charges by GXP_GIP_DETERMINED'!$B$7:$B$567,$T58,'Charges by GXP_GIP_DETERMINED'!$AC$7:$AC$567)</f>
        <v>325006.88</v>
      </c>
      <c r="Z58" s="49">
        <f>SUMIF('Charges by GXP_GIP_DETERMINED'!$B$7:$B$567,$T58,'Charges by GXP_GIP_DETERMINED'!$AG$7:$AG$567)</f>
        <v>362046.62000000005</v>
      </c>
      <c r="AA58" s="49">
        <f>SUMIF('Charges by GXP_GIP_DETERMINED'!$B$7:$B$567,$T58,'Charges by GXP_GIP_DETERMINED'!$AK$7:$AK$567)</f>
        <v>419026.72000000003</v>
      </c>
    </row>
    <row r="59" spans="1:27" x14ac:dyDescent="0.3">
      <c r="A59" s="2" t="s">
        <v>93</v>
      </c>
      <c r="B59" s="65">
        <f t="shared" si="3"/>
        <v>20420680.516028736</v>
      </c>
      <c r="C59" s="65">
        <f t="shared" si="3"/>
        <v>20420680.516028736</v>
      </c>
      <c r="D59" s="66">
        <f t="shared" si="3"/>
        <v>24465517.640000004</v>
      </c>
      <c r="E59" s="65">
        <f t="shared" si="3"/>
        <v>29238636.689999998</v>
      </c>
      <c r="F59" s="65">
        <f t="shared" si="3"/>
        <v>30661446.41</v>
      </c>
      <c r="G59" s="65">
        <f t="shared" si="3"/>
        <v>31577247.859999999</v>
      </c>
      <c r="H59" s="67">
        <f t="shared" si="3"/>
        <v>32767059.049999997</v>
      </c>
      <c r="J59" s="35">
        <f t="shared" si="4"/>
        <v>0</v>
      </c>
      <c r="K59" s="50">
        <f t="shared" si="4"/>
        <v>0.19807553038187775</v>
      </c>
      <c r="L59" s="51">
        <f t="shared" si="4"/>
        <v>0.19509577194459848</v>
      </c>
      <c r="M59" s="51">
        <f t="shared" si="4"/>
        <v>4.8661972002498333E-2</v>
      </c>
      <c r="N59" s="51">
        <f t="shared" si="4"/>
        <v>2.9868175093700655E-2</v>
      </c>
      <c r="O59" s="52">
        <f t="shared" si="4"/>
        <v>3.7679382170197728E-2</v>
      </c>
      <c r="P59" s="35"/>
      <c r="T59" s="2" t="s">
        <v>126</v>
      </c>
      <c r="U59" s="49">
        <v>125358.64995890357</v>
      </c>
      <c r="V59" s="49">
        <f>SUMIF('Charges by GXP_GIP_DETERMINED'!$B$7:$B$567,$T59,'Charges by GXP_GIP_DETERMINED'!$K$7:$K$567)</f>
        <v>125358.64995890357</v>
      </c>
      <c r="W59" s="49">
        <f>SUMIF('Charges by GXP_GIP_DETERMINED'!$B$7:$B$567,$T59,'Charges by GXP_GIP_DETERMINED'!$U$7:$U$567)</f>
        <v>92524.15</v>
      </c>
      <c r="X59" s="49">
        <f>SUMIF('Charges by GXP_GIP_DETERMINED'!$B$7:$B$567,$T59,'Charges by GXP_GIP_DETERMINED'!$Y$7:$Y$567)</f>
        <v>113904.21</v>
      </c>
      <c r="Y59" s="49">
        <f>SUMIF('Charges by GXP_GIP_DETERMINED'!$B$7:$B$567,$T59,'Charges by GXP_GIP_DETERMINED'!$AC$7:$AC$567)</f>
        <v>118094.45</v>
      </c>
      <c r="Z59" s="49">
        <f>SUMIF('Charges by GXP_GIP_DETERMINED'!$B$7:$B$567,$T59,'Charges by GXP_GIP_DETERMINED'!$AG$7:$AG$567)</f>
        <v>119492.89</v>
      </c>
      <c r="AA59" s="49">
        <f>SUMIF('Charges by GXP_GIP_DETERMINED'!$B$7:$B$567,$T59,'Charges by GXP_GIP_DETERMINED'!$AK$7:$AK$567)</f>
        <v>122035.06</v>
      </c>
    </row>
    <row r="60" spans="1:27" x14ac:dyDescent="0.3">
      <c r="A60" s="2" t="s">
        <v>83</v>
      </c>
      <c r="B60" s="65">
        <f t="shared" si="3"/>
        <v>49058619.232326113</v>
      </c>
      <c r="C60" s="65">
        <f t="shared" si="3"/>
        <v>49058619.232326113</v>
      </c>
      <c r="D60" s="66">
        <f t="shared" si="3"/>
        <v>58154919.400000021</v>
      </c>
      <c r="E60" s="65">
        <f t="shared" si="3"/>
        <v>67751153.069999993</v>
      </c>
      <c r="F60" s="65">
        <f t="shared" si="3"/>
        <v>70254569.590000018</v>
      </c>
      <c r="G60" s="65">
        <f t="shared" si="3"/>
        <v>73030887.620000005</v>
      </c>
      <c r="H60" s="67">
        <f t="shared" si="3"/>
        <v>75667466.350000024</v>
      </c>
      <c r="J60" s="35">
        <f t="shared" si="4"/>
        <v>0</v>
      </c>
      <c r="K60" s="50">
        <f t="shared" si="4"/>
        <v>0.18541696260542317</v>
      </c>
      <c r="L60" s="51">
        <f t="shared" si="4"/>
        <v>0.16501155480923879</v>
      </c>
      <c r="M60" s="51">
        <f t="shared" si="4"/>
        <v>3.6950168470395006E-2</v>
      </c>
      <c r="N60" s="51">
        <f t="shared" si="4"/>
        <v>3.9517970805349023E-2</v>
      </c>
      <c r="O60" s="52">
        <f t="shared" si="4"/>
        <v>3.6102241338197505E-2</v>
      </c>
      <c r="P60" s="35"/>
      <c r="T60" s="2" t="s">
        <v>128</v>
      </c>
      <c r="U60" s="49">
        <v>34585.174974801252</v>
      </c>
      <c r="V60" s="49">
        <f>SUMIF('Charges by GXP_GIP_DETERMINED'!$B$7:$B$567,$T60,'Charges by GXP_GIP_DETERMINED'!$K$7:$K$567)</f>
        <v>34585.174974801252</v>
      </c>
      <c r="W60" s="49">
        <f>SUMIF('Charges by GXP_GIP_DETERMINED'!$B$7:$B$567,$T60,'Charges by GXP_GIP_DETERMINED'!$U$7:$U$567)</f>
        <v>42881.88</v>
      </c>
      <c r="X60" s="49">
        <f>SUMIF('Charges by GXP_GIP_DETERMINED'!$B$7:$B$567,$T60,'Charges by GXP_GIP_DETERMINED'!$Y$7:$Y$567)</f>
        <v>47367.429999999993</v>
      </c>
      <c r="Y60" s="49">
        <f>SUMIF('Charges by GXP_GIP_DETERMINED'!$B$7:$B$567,$T60,'Charges by GXP_GIP_DETERMINED'!$AC$7:$AC$567)</f>
        <v>45388.649999999994</v>
      </c>
      <c r="Z60" s="49">
        <f>SUMIF('Charges by GXP_GIP_DETERMINED'!$B$7:$B$567,$T60,'Charges by GXP_GIP_DETERMINED'!$AG$7:$AG$567)</f>
        <v>47964.480000000003</v>
      </c>
      <c r="AA60" s="49">
        <f>SUMIF('Charges by GXP_GIP_DETERMINED'!$B$7:$B$567,$T60,'Charges by GXP_GIP_DETERMINED'!$AK$7:$AK$567)</f>
        <v>49075.99</v>
      </c>
    </row>
    <row r="61" spans="1:27" x14ac:dyDescent="0.3">
      <c r="A61" s="2" t="s">
        <v>120</v>
      </c>
      <c r="B61" s="65">
        <f t="shared" si="3"/>
        <v>3642766.323496141</v>
      </c>
      <c r="C61" s="65">
        <f t="shared" si="3"/>
        <v>3642766.3234961419</v>
      </c>
      <c r="D61" s="66">
        <f t="shared" si="3"/>
        <v>4300578.4400000004</v>
      </c>
      <c r="E61" s="65">
        <f t="shared" si="3"/>
        <v>5203876.1899999995</v>
      </c>
      <c r="F61" s="65">
        <f t="shared" si="3"/>
        <v>5408309.8300000019</v>
      </c>
      <c r="G61" s="65">
        <f t="shared" si="3"/>
        <v>5596089.8000000007</v>
      </c>
      <c r="H61" s="67">
        <f t="shared" si="3"/>
        <v>5802613.1799999997</v>
      </c>
      <c r="J61" s="35">
        <f t="shared" si="4"/>
        <v>2.2204460492503131E-16</v>
      </c>
      <c r="K61" s="50">
        <f t="shared" si="4"/>
        <v>0.18058037713287178</v>
      </c>
      <c r="L61" s="51">
        <f t="shared" si="4"/>
        <v>0.21004098927678183</v>
      </c>
      <c r="M61" s="51">
        <f t="shared" si="4"/>
        <v>3.9284877759553805E-2</v>
      </c>
      <c r="N61" s="51">
        <f t="shared" si="4"/>
        <v>3.472063840691586E-2</v>
      </c>
      <c r="O61" s="52">
        <f t="shared" si="4"/>
        <v>3.6904943877061891E-2</v>
      </c>
      <c r="P61" s="35"/>
      <c r="T61" s="2" t="s">
        <v>125</v>
      </c>
      <c r="U61" s="49">
        <v>11446.473470254152</v>
      </c>
      <c r="V61" s="49">
        <f>SUMIF('Charges by GXP_GIP_DETERMINED'!$B$7:$B$567,$T61,'Charges by GXP_GIP_DETERMINED'!$K$7:$K$567)</f>
        <v>11446.473470254154</v>
      </c>
      <c r="W61" s="49">
        <f>SUMIF('Charges by GXP_GIP_DETERMINED'!$B$7:$B$567,$T61,'Charges by GXP_GIP_DETERMINED'!$U$7:$U$567)</f>
        <v>9486.1</v>
      </c>
      <c r="X61" s="49">
        <f>SUMIF('Charges by GXP_GIP_DETERMINED'!$B$7:$B$567,$T61,'Charges by GXP_GIP_DETERMINED'!$Y$7:$Y$567)</f>
        <v>17580.57</v>
      </c>
      <c r="Y61" s="49">
        <f>SUMIF('Charges by GXP_GIP_DETERMINED'!$B$7:$B$567,$T61,'Charges by GXP_GIP_DETERMINED'!$AC$7:$AC$567)</f>
        <v>17830.189999999999</v>
      </c>
      <c r="Z61" s="49">
        <f>SUMIF('Charges by GXP_GIP_DETERMINED'!$B$7:$B$567,$T61,'Charges by GXP_GIP_DETERMINED'!$AG$7:$AG$567)</f>
        <v>18401.7</v>
      </c>
      <c r="AA61" s="49">
        <f>SUMIF('Charges by GXP_GIP_DETERMINED'!$B$7:$B$567,$T61,'Charges by GXP_GIP_DETERMINED'!$AK$7:$AK$567)</f>
        <v>18904.550000000003</v>
      </c>
    </row>
    <row r="62" spans="1:27" x14ac:dyDescent="0.3">
      <c r="A62" s="2" t="s">
        <v>119</v>
      </c>
      <c r="B62" s="65">
        <f t="shared" si="3"/>
        <v>4070700.5220600748</v>
      </c>
      <c r="C62" s="65">
        <f t="shared" si="3"/>
        <v>4070700.5220600748</v>
      </c>
      <c r="D62" s="66">
        <f t="shared" si="3"/>
        <v>4926844.9400000004</v>
      </c>
      <c r="E62" s="65">
        <f t="shared" si="3"/>
        <v>5619821.3600000003</v>
      </c>
      <c r="F62" s="65">
        <f t="shared" si="3"/>
        <v>5683244.8499999996</v>
      </c>
      <c r="G62" s="65">
        <f t="shared" si="3"/>
        <v>5955139.5999999996</v>
      </c>
      <c r="H62" s="67">
        <f t="shared" si="3"/>
        <v>6151324.3100000005</v>
      </c>
      <c r="J62" s="35">
        <f t="shared" si="4"/>
        <v>0</v>
      </c>
      <c r="K62" s="50">
        <f t="shared" si="4"/>
        <v>0.21031869411672011</v>
      </c>
      <c r="L62" s="51">
        <f t="shared" si="4"/>
        <v>0.14065318239952562</v>
      </c>
      <c r="M62" s="51">
        <f t="shared" si="4"/>
        <v>1.1285677237256486E-2</v>
      </c>
      <c r="N62" s="51">
        <f t="shared" si="4"/>
        <v>4.7841463314747035E-2</v>
      </c>
      <c r="O62" s="52">
        <f t="shared" si="4"/>
        <v>3.294376340060956E-2</v>
      </c>
      <c r="P62" s="35"/>
      <c r="T62" s="2" t="s">
        <v>118</v>
      </c>
      <c r="U62" s="49">
        <v>6163604.2851503016</v>
      </c>
      <c r="V62" s="49">
        <f>SUMIF('Charges by GXP_GIP_DETERMINED'!$B$7:$B$567,$T62,'Charges by GXP_GIP_DETERMINED'!$K$7:$K$567)</f>
        <v>6163604.2851503016</v>
      </c>
      <c r="W62" s="49">
        <f>SUMIF('Charges by GXP_GIP_DETERMINED'!$B$7:$B$567,$T62,'Charges by GXP_GIP_DETERMINED'!$U$7:$U$567)</f>
        <v>0</v>
      </c>
      <c r="X62" s="49">
        <f>SUMIF('Charges by GXP_GIP_DETERMINED'!$B$7:$B$567,$T62,'Charges by GXP_GIP_DETERMINED'!$Y$7:$Y$567)</f>
        <v>0</v>
      </c>
      <c r="Y62" s="49">
        <f>SUMIF('Charges by GXP_GIP_DETERMINED'!$B$7:$B$567,$T62,'Charges by GXP_GIP_DETERMINED'!$AC$7:$AC$567)</f>
        <v>0</v>
      </c>
      <c r="Z62" s="49">
        <f>SUMIF('Charges by GXP_GIP_DETERMINED'!$B$7:$B$567,$T62,'Charges by GXP_GIP_DETERMINED'!$AG$7:$AG$567)</f>
        <v>0</v>
      </c>
      <c r="AA62" s="49">
        <f>SUMIF('Charges by GXP_GIP_DETERMINED'!$B$7:$B$567,$T62,'Charges by GXP_GIP_DETERMINED'!$AK$7:$AK$567)</f>
        <v>0</v>
      </c>
    </row>
    <row r="63" spans="1:27" x14ac:dyDescent="0.3">
      <c r="B63" s="65"/>
      <c r="C63" s="65"/>
      <c r="D63" s="66"/>
      <c r="E63" s="65"/>
      <c r="F63" s="65"/>
      <c r="G63" s="65"/>
      <c r="H63" s="67"/>
      <c r="K63" s="53"/>
      <c r="O63" s="54"/>
    </row>
    <row r="64" spans="1:27" x14ac:dyDescent="0.3">
      <c r="B64" s="68">
        <f t="shared" ref="B64:H64" si="5">SUM(B6:B63)</f>
        <v>828091237.07990062</v>
      </c>
      <c r="C64" s="68">
        <f t="shared" si="5"/>
        <v>828091237.07990062</v>
      </c>
      <c r="D64" s="69">
        <f t="shared" si="5"/>
        <v>976752411.78999984</v>
      </c>
      <c r="E64" s="70">
        <f t="shared" si="5"/>
        <v>1135462829.4000001</v>
      </c>
      <c r="F64" s="70">
        <f t="shared" si="5"/>
        <v>1192235970.73</v>
      </c>
      <c r="G64" s="70">
        <f t="shared" si="5"/>
        <v>1251847769.6699998</v>
      </c>
      <c r="H64" s="71">
        <f t="shared" si="5"/>
        <v>1314440157.6200001</v>
      </c>
      <c r="J64" s="55">
        <f t="shared" ref="J64:O64" si="6">IFERROR(C64/B64-1,0)</f>
        <v>0</v>
      </c>
      <c r="K64" s="56">
        <f t="shared" si="6"/>
        <v>0.17952269997968262</v>
      </c>
      <c r="L64" s="57">
        <f t="shared" si="6"/>
        <v>0.16248786866996001</v>
      </c>
      <c r="M64" s="57">
        <f t="shared" si="6"/>
        <v>4.9999999876702228E-2</v>
      </c>
      <c r="N64" s="57">
        <f t="shared" si="6"/>
        <v>5.0000000338439543E-2</v>
      </c>
      <c r="O64" s="58">
        <f t="shared" si="6"/>
        <v>4.9999999573830278E-2</v>
      </c>
    </row>
    <row r="65" spans="3:8" x14ac:dyDescent="0.3">
      <c r="C65" s="65"/>
      <c r="D65" s="65"/>
      <c r="E65" s="65"/>
      <c r="F65" s="65"/>
      <c r="G65" s="65"/>
      <c r="H65" s="65"/>
    </row>
  </sheetData>
  <autoFilter ref="A5:O5" xr:uid="{A66F5D04-7EF2-4BE6-93D5-EE332BE8F063}">
    <sortState xmlns:xlrd2="http://schemas.microsoft.com/office/spreadsheetml/2017/richdata2" ref="A6:O62">
      <sortCondition ref="A5"/>
    </sortState>
  </autoFilter>
  <pageMargins left="0.7" right="0.7" top="0.75" bottom="0.75" header="0.3" footer="0.3"/>
  <pageSetup paperSize="9" orientation="portrait" r:id="rId1"/>
  <extLst>
    <ext xmlns:x14="http://schemas.microsoft.com/office/spreadsheetml/2009/9/main" uri="{05C60535-1F16-4fd2-B633-F4F36F0B64E0}">
      <x14:sparklineGroups xmlns:xm="http://schemas.microsoft.com/office/excel/2006/main">
        <x14:sparklineGroup manualMax="0" manualMin="0" type="column" displayEmptyCellsAs="gap" xr2:uid="{7CCD73AB-AD07-42D1-9FB9-3CAF89B43572}">
          <x14:colorSeries rgb="FF376092"/>
          <x14:colorNegative rgb="FFD00000"/>
          <x14:colorAxis rgb="FF000000"/>
          <x14:colorMarkers rgb="FFD00000"/>
          <x14:colorFirst rgb="FFD00000"/>
          <x14:colorLast rgb="FFD00000"/>
          <x14:colorHigh rgb="FFD00000"/>
          <x14:colorLow rgb="FFD00000"/>
          <x14:sparklines>
            <x14:sparkline>
              <xm:f>'Charges by Customer DETERMINTN'!B6:H6</xm:f>
              <xm:sqref>I6</xm:sqref>
            </x14:sparkline>
            <x14:sparkline>
              <xm:f>'Charges by Customer DETERMINTN'!B7:H7</xm:f>
              <xm:sqref>I7</xm:sqref>
            </x14:sparkline>
            <x14:sparkline>
              <xm:f>'Charges by Customer DETERMINTN'!B8:H8</xm:f>
              <xm:sqref>I8</xm:sqref>
            </x14:sparkline>
            <x14:sparkline>
              <xm:f>'Charges by Customer DETERMINTN'!B9:H9</xm:f>
              <xm:sqref>I9</xm:sqref>
            </x14:sparkline>
            <x14:sparkline>
              <xm:f>'Charges by Customer DETERMINTN'!B10:H10</xm:f>
              <xm:sqref>I10</xm:sqref>
            </x14:sparkline>
            <x14:sparkline>
              <xm:f>'Charges by Customer DETERMINTN'!B11:H11</xm:f>
              <xm:sqref>I11</xm:sqref>
            </x14:sparkline>
            <x14:sparkline>
              <xm:f>'Charges by Customer DETERMINTN'!B12:H12</xm:f>
              <xm:sqref>I12</xm:sqref>
            </x14:sparkline>
            <x14:sparkline>
              <xm:f>'Charges by Customer DETERMINTN'!B13:H13</xm:f>
              <xm:sqref>I13</xm:sqref>
            </x14:sparkline>
            <x14:sparkline>
              <xm:f>'Charges by Customer DETERMINTN'!B14:H14</xm:f>
              <xm:sqref>I14</xm:sqref>
            </x14:sparkline>
            <x14:sparkline>
              <xm:f>'Charges by Customer DETERMINTN'!B15:H15</xm:f>
              <xm:sqref>I15</xm:sqref>
            </x14:sparkline>
            <x14:sparkline>
              <xm:f>'Charges by Customer DETERMINTN'!B16:H16</xm:f>
              <xm:sqref>I16</xm:sqref>
            </x14:sparkline>
            <x14:sparkline>
              <xm:f>'Charges by Customer DETERMINTN'!B17:H17</xm:f>
              <xm:sqref>I17</xm:sqref>
            </x14:sparkline>
            <x14:sparkline>
              <xm:f>'Charges by Customer DETERMINTN'!B18:H18</xm:f>
              <xm:sqref>I18</xm:sqref>
            </x14:sparkline>
            <x14:sparkline>
              <xm:f>'Charges by Customer DETERMINTN'!B19:H19</xm:f>
              <xm:sqref>I19</xm:sqref>
            </x14:sparkline>
            <x14:sparkline>
              <xm:f>'Charges by Customer DETERMINTN'!B20:H20</xm:f>
              <xm:sqref>I20</xm:sqref>
            </x14:sparkline>
            <x14:sparkline>
              <xm:f>'Charges by Customer DETERMINTN'!B21:H21</xm:f>
              <xm:sqref>I21</xm:sqref>
            </x14:sparkline>
            <x14:sparkline>
              <xm:f>'Charges by Customer DETERMINTN'!B22:H22</xm:f>
              <xm:sqref>I22</xm:sqref>
            </x14:sparkline>
            <x14:sparkline>
              <xm:f>'Charges by Customer DETERMINTN'!B23:H23</xm:f>
              <xm:sqref>I23</xm:sqref>
            </x14:sparkline>
            <x14:sparkline>
              <xm:f>'Charges by Customer DETERMINTN'!B24:H24</xm:f>
              <xm:sqref>I24</xm:sqref>
            </x14:sparkline>
            <x14:sparkline>
              <xm:f>'Charges by Customer DETERMINTN'!B25:H25</xm:f>
              <xm:sqref>I25</xm:sqref>
            </x14:sparkline>
            <x14:sparkline>
              <xm:f>'Charges by Customer DETERMINTN'!B26:H26</xm:f>
              <xm:sqref>I26</xm:sqref>
            </x14:sparkline>
            <x14:sparkline>
              <xm:f>'Charges by Customer DETERMINTN'!B27:H27</xm:f>
              <xm:sqref>I27</xm:sqref>
            </x14:sparkline>
            <x14:sparkline>
              <xm:f>'Charges by Customer DETERMINTN'!B28:H28</xm:f>
              <xm:sqref>I28</xm:sqref>
            </x14:sparkline>
            <x14:sparkline>
              <xm:f>'Charges by Customer DETERMINTN'!B29:H29</xm:f>
              <xm:sqref>I29</xm:sqref>
            </x14:sparkline>
            <x14:sparkline>
              <xm:f>'Charges by Customer DETERMINTN'!B30:H30</xm:f>
              <xm:sqref>I30</xm:sqref>
            </x14:sparkline>
            <x14:sparkline>
              <xm:f>'Charges by Customer DETERMINTN'!B31:H31</xm:f>
              <xm:sqref>I31</xm:sqref>
            </x14:sparkline>
            <x14:sparkline>
              <xm:f>'Charges by Customer DETERMINTN'!B32:H32</xm:f>
              <xm:sqref>I32</xm:sqref>
            </x14:sparkline>
            <x14:sparkline>
              <xm:f>'Charges by Customer DETERMINTN'!B33:H33</xm:f>
              <xm:sqref>I33</xm:sqref>
            </x14:sparkline>
            <x14:sparkline>
              <xm:f>'Charges by Customer DETERMINTN'!B34:H34</xm:f>
              <xm:sqref>I34</xm:sqref>
            </x14:sparkline>
            <x14:sparkline>
              <xm:f>'Charges by Customer DETERMINTN'!B35:H35</xm:f>
              <xm:sqref>I35</xm:sqref>
            </x14:sparkline>
            <x14:sparkline>
              <xm:f>'Charges by Customer DETERMINTN'!B36:H36</xm:f>
              <xm:sqref>I36</xm:sqref>
            </x14:sparkline>
            <x14:sparkline>
              <xm:f>'Charges by Customer DETERMINTN'!B37:H37</xm:f>
              <xm:sqref>I37</xm:sqref>
            </x14:sparkline>
            <x14:sparkline>
              <xm:f>'Charges by Customer DETERMINTN'!B38:H38</xm:f>
              <xm:sqref>I38</xm:sqref>
            </x14:sparkline>
            <x14:sparkline>
              <xm:f>'Charges by Customer DETERMINTN'!B39:H39</xm:f>
              <xm:sqref>I39</xm:sqref>
            </x14:sparkline>
            <x14:sparkline>
              <xm:f>'Charges by Customer DETERMINTN'!B40:H40</xm:f>
              <xm:sqref>I40</xm:sqref>
            </x14:sparkline>
            <x14:sparkline>
              <xm:f>'Charges by Customer DETERMINTN'!B41:H41</xm:f>
              <xm:sqref>I41</xm:sqref>
            </x14:sparkline>
            <x14:sparkline>
              <xm:f>'Charges by Customer DETERMINTN'!B42:H42</xm:f>
              <xm:sqref>I42</xm:sqref>
            </x14:sparkline>
            <x14:sparkline>
              <xm:f>'Charges by Customer DETERMINTN'!B43:H43</xm:f>
              <xm:sqref>I43</xm:sqref>
            </x14:sparkline>
            <x14:sparkline>
              <xm:f>'Charges by Customer DETERMINTN'!B44:H44</xm:f>
              <xm:sqref>I44</xm:sqref>
            </x14:sparkline>
            <x14:sparkline>
              <xm:f>'Charges by Customer DETERMINTN'!B45:H45</xm:f>
              <xm:sqref>I45</xm:sqref>
            </x14:sparkline>
            <x14:sparkline>
              <xm:f>'Charges by Customer DETERMINTN'!B46:H46</xm:f>
              <xm:sqref>I46</xm:sqref>
            </x14:sparkline>
            <x14:sparkline>
              <xm:f>'Charges by Customer DETERMINTN'!B47:H47</xm:f>
              <xm:sqref>I47</xm:sqref>
            </x14:sparkline>
            <x14:sparkline>
              <xm:f>'Charges by Customer DETERMINTN'!B48:H48</xm:f>
              <xm:sqref>I48</xm:sqref>
            </x14:sparkline>
            <x14:sparkline>
              <xm:f>'Charges by Customer DETERMINTN'!B49:H49</xm:f>
              <xm:sqref>I49</xm:sqref>
            </x14:sparkline>
            <x14:sparkline>
              <xm:f>'Charges by Customer DETERMINTN'!B50:H50</xm:f>
              <xm:sqref>I50</xm:sqref>
            </x14:sparkline>
            <x14:sparkline>
              <xm:f>'Charges by Customer DETERMINTN'!B51:H51</xm:f>
              <xm:sqref>I51</xm:sqref>
            </x14:sparkline>
            <x14:sparkline>
              <xm:f>'Charges by Customer DETERMINTN'!B52:H52</xm:f>
              <xm:sqref>I52</xm:sqref>
            </x14:sparkline>
            <x14:sparkline>
              <xm:f>'Charges by Customer DETERMINTN'!B53:H53</xm:f>
              <xm:sqref>I53</xm:sqref>
            </x14:sparkline>
            <x14:sparkline>
              <xm:f>'Charges by Customer DETERMINTN'!B54:H54</xm:f>
              <xm:sqref>I54</xm:sqref>
            </x14:sparkline>
            <x14:sparkline>
              <xm:f>'Charges by Customer DETERMINTN'!B55:H55</xm:f>
              <xm:sqref>I55</xm:sqref>
            </x14:sparkline>
            <x14:sparkline>
              <xm:f>'Charges by Customer DETERMINTN'!B56:H56</xm:f>
              <xm:sqref>I56</xm:sqref>
            </x14:sparkline>
            <x14:sparkline>
              <xm:f>'Charges by Customer DETERMINTN'!B57:H57</xm:f>
              <xm:sqref>I57</xm:sqref>
            </x14:sparkline>
            <x14:sparkline>
              <xm:f>'Charges by Customer DETERMINTN'!B58:H58</xm:f>
              <xm:sqref>I58</xm:sqref>
            </x14:sparkline>
            <x14:sparkline>
              <xm:f>'Charges by Customer DETERMINTN'!B59:H59</xm:f>
              <xm:sqref>I59</xm:sqref>
            </x14:sparkline>
            <x14:sparkline>
              <xm:f>'Charges by Customer DETERMINTN'!B60:H60</xm:f>
              <xm:sqref>I60</xm:sqref>
            </x14:sparkline>
            <x14:sparkline>
              <xm:f>'Charges by Customer DETERMINTN'!B61:H61</xm:f>
              <xm:sqref>I61</xm:sqref>
            </x14:sparkline>
            <x14:sparkline>
              <xm:f>'Charges by Customer DETERMINTN'!B62:H62</xm:f>
              <xm:sqref>I62</xm:sqref>
            </x14:sparkline>
          </x14:sparklines>
        </x14:sparklineGroup>
        <x14:sparklineGroup manualMax="0" manualMin="0" type="column" displayEmptyCellsAs="gap" negative="1" xr2:uid="{AFFB73D0-6626-49DC-B3D3-C4036F379BB7}">
          <x14:colorSeries rgb="FF376092"/>
          <x14:colorNegative rgb="FFFF0000"/>
          <x14:colorAxis rgb="FF000000"/>
          <x14:colorMarkers rgb="FFD00000"/>
          <x14:colorFirst rgb="FFD00000"/>
          <x14:colorLast rgb="FFD00000"/>
          <x14:colorHigh rgb="FFD00000"/>
          <x14:colorLow rgb="FFD00000"/>
          <x14:sparklines>
            <x14:sparkline>
              <xm:f>'Charges by Customer DETERMINTN'!J6:O6</xm:f>
              <xm:sqref>P6</xm:sqref>
            </x14:sparkline>
            <x14:sparkline>
              <xm:f>'Charges by Customer DETERMINTN'!J7:O7</xm:f>
              <xm:sqref>P7</xm:sqref>
            </x14:sparkline>
            <x14:sparkline>
              <xm:f>'Charges by Customer DETERMINTN'!J8:O8</xm:f>
              <xm:sqref>P8</xm:sqref>
            </x14:sparkline>
            <x14:sparkline>
              <xm:f>'Charges by Customer DETERMINTN'!J9:O9</xm:f>
              <xm:sqref>P9</xm:sqref>
            </x14:sparkline>
            <x14:sparkline>
              <xm:f>'Charges by Customer DETERMINTN'!J10:O10</xm:f>
              <xm:sqref>P10</xm:sqref>
            </x14:sparkline>
            <x14:sparkline>
              <xm:f>'Charges by Customer DETERMINTN'!J11:O11</xm:f>
              <xm:sqref>P11</xm:sqref>
            </x14:sparkline>
            <x14:sparkline>
              <xm:f>'Charges by Customer DETERMINTN'!J12:O12</xm:f>
              <xm:sqref>P12</xm:sqref>
            </x14:sparkline>
            <x14:sparkline>
              <xm:f>'Charges by Customer DETERMINTN'!J13:O13</xm:f>
              <xm:sqref>P13</xm:sqref>
            </x14:sparkline>
            <x14:sparkline>
              <xm:f>'Charges by Customer DETERMINTN'!J14:O14</xm:f>
              <xm:sqref>P14</xm:sqref>
            </x14:sparkline>
            <x14:sparkline>
              <xm:f>'Charges by Customer DETERMINTN'!J15:O15</xm:f>
              <xm:sqref>P15</xm:sqref>
            </x14:sparkline>
            <x14:sparkline>
              <xm:f>'Charges by Customer DETERMINTN'!J16:O16</xm:f>
              <xm:sqref>P16</xm:sqref>
            </x14:sparkline>
            <x14:sparkline>
              <xm:f>'Charges by Customer DETERMINTN'!J17:O17</xm:f>
              <xm:sqref>P17</xm:sqref>
            </x14:sparkline>
            <x14:sparkline>
              <xm:f>'Charges by Customer DETERMINTN'!J18:O18</xm:f>
              <xm:sqref>P18</xm:sqref>
            </x14:sparkline>
            <x14:sparkline>
              <xm:f>'Charges by Customer DETERMINTN'!J19:O19</xm:f>
              <xm:sqref>P19</xm:sqref>
            </x14:sparkline>
            <x14:sparkline>
              <xm:f>'Charges by Customer DETERMINTN'!J20:O20</xm:f>
              <xm:sqref>P20</xm:sqref>
            </x14:sparkline>
            <x14:sparkline>
              <xm:f>'Charges by Customer DETERMINTN'!J21:O21</xm:f>
              <xm:sqref>P21</xm:sqref>
            </x14:sparkline>
            <x14:sparkline>
              <xm:f>'Charges by Customer DETERMINTN'!J22:O22</xm:f>
              <xm:sqref>P22</xm:sqref>
            </x14:sparkline>
            <x14:sparkline>
              <xm:f>'Charges by Customer DETERMINTN'!J23:O23</xm:f>
              <xm:sqref>P23</xm:sqref>
            </x14:sparkline>
            <x14:sparkline>
              <xm:f>'Charges by Customer DETERMINTN'!J24:O24</xm:f>
              <xm:sqref>P24</xm:sqref>
            </x14:sparkline>
            <x14:sparkline>
              <xm:f>'Charges by Customer DETERMINTN'!J25:O25</xm:f>
              <xm:sqref>P25</xm:sqref>
            </x14:sparkline>
            <x14:sparkline>
              <xm:f>'Charges by Customer DETERMINTN'!J26:O26</xm:f>
              <xm:sqref>P26</xm:sqref>
            </x14:sparkline>
            <x14:sparkline>
              <xm:f>'Charges by Customer DETERMINTN'!J27:O27</xm:f>
              <xm:sqref>P27</xm:sqref>
            </x14:sparkline>
            <x14:sparkline>
              <xm:f>'Charges by Customer DETERMINTN'!J28:O28</xm:f>
              <xm:sqref>P28</xm:sqref>
            </x14:sparkline>
            <x14:sparkline>
              <xm:f>'Charges by Customer DETERMINTN'!J29:O29</xm:f>
              <xm:sqref>P29</xm:sqref>
            </x14:sparkline>
            <x14:sparkline>
              <xm:f>'Charges by Customer DETERMINTN'!J30:O30</xm:f>
              <xm:sqref>P30</xm:sqref>
            </x14:sparkline>
            <x14:sparkline>
              <xm:f>'Charges by Customer DETERMINTN'!J31:O31</xm:f>
              <xm:sqref>P31</xm:sqref>
            </x14:sparkline>
            <x14:sparkline>
              <xm:f>'Charges by Customer DETERMINTN'!J32:O32</xm:f>
              <xm:sqref>P32</xm:sqref>
            </x14:sparkline>
            <x14:sparkline>
              <xm:f>'Charges by Customer DETERMINTN'!J33:O33</xm:f>
              <xm:sqref>P33</xm:sqref>
            </x14:sparkline>
            <x14:sparkline>
              <xm:f>'Charges by Customer DETERMINTN'!J34:O34</xm:f>
              <xm:sqref>P34</xm:sqref>
            </x14:sparkline>
            <x14:sparkline>
              <xm:f>'Charges by Customer DETERMINTN'!J35:O35</xm:f>
              <xm:sqref>P35</xm:sqref>
            </x14:sparkline>
            <x14:sparkline>
              <xm:f>'Charges by Customer DETERMINTN'!J36:O36</xm:f>
              <xm:sqref>P36</xm:sqref>
            </x14:sparkline>
            <x14:sparkline>
              <xm:f>'Charges by Customer DETERMINTN'!J37:O37</xm:f>
              <xm:sqref>P37</xm:sqref>
            </x14:sparkline>
            <x14:sparkline>
              <xm:f>'Charges by Customer DETERMINTN'!J38:O38</xm:f>
              <xm:sqref>P38</xm:sqref>
            </x14:sparkline>
            <x14:sparkline>
              <xm:f>'Charges by Customer DETERMINTN'!J39:O39</xm:f>
              <xm:sqref>P39</xm:sqref>
            </x14:sparkline>
            <x14:sparkline>
              <xm:f>'Charges by Customer DETERMINTN'!J40:O40</xm:f>
              <xm:sqref>P40</xm:sqref>
            </x14:sparkline>
            <x14:sparkline>
              <xm:f>'Charges by Customer DETERMINTN'!J41:O41</xm:f>
              <xm:sqref>P41</xm:sqref>
            </x14:sparkline>
            <x14:sparkline>
              <xm:f>'Charges by Customer DETERMINTN'!J42:O42</xm:f>
              <xm:sqref>P42</xm:sqref>
            </x14:sparkline>
            <x14:sparkline>
              <xm:f>'Charges by Customer DETERMINTN'!J43:O43</xm:f>
              <xm:sqref>P43</xm:sqref>
            </x14:sparkline>
            <x14:sparkline>
              <xm:f>'Charges by Customer DETERMINTN'!J44:O44</xm:f>
              <xm:sqref>P44</xm:sqref>
            </x14:sparkline>
            <x14:sparkline>
              <xm:f>'Charges by Customer DETERMINTN'!J45:O45</xm:f>
              <xm:sqref>P45</xm:sqref>
            </x14:sparkline>
            <x14:sparkline>
              <xm:f>'Charges by Customer DETERMINTN'!J46:O46</xm:f>
              <xm:sqref>P46</xm:sqref>
            </x14:sparkline>
            <x14:sparkline>
              <xm:f>'Charges by Customer DETERMINTN'!J47:O47</xm:f>
              <xm:sqref>P47</xm:sqref>
            </x14:sparkline>
            <x14:sparkline>
              <xm:f>'Charges by Customer DETERMINTN'!J48:O48</xm:f>
              <xm:sqref>P48</xm:sqref>
            </x14:sparkline>
            <x14:sparkline>
              <xm:f>'Charges by Customer DETERMINTN'!J49:O49</xm:f>
              <xm:sqref>P49</xm:sqref>
            </x14:sparkline>
            <x14:sparkline>
              <xm:f>'Charges by Customer DETERMINTN'!J50:O50</xm:f>
              <xm:sqref>P50</xm:sqref>
            </x14:sparkline>
            <x14:sparkline>
              <xm:f>'Charges by Customer DETERMINTN'!J51:O51</xm:f>
              <xm:sqref>P51</xm:sqref>
            </x14:sparkline>
            <x14:sparkline>
              <xm:f>'Charges by Customer DETERMINTN'!J52:O52</xm:f>
              <xm:sqref>P52</xm:sqref>
            </x14:sparkline>
            <x14:sparkline>
              <xm:f>'Charges by Customer DETERMINTN'!J53:O53</xm:f>
              <xm:sqref>P53</xm:sqref>
            </x14:sparkline>
            <x14:sparkline>
              <xm:f>'Charges by Customer DETERMINTN'!J54:O54</xm:f>
              <xm:sqref>P54</xm:sqref>
            </x14:sparkline>
            <x14:sparkline>
              <xm:f>'Charges by Customer DETERMINTN'!J55:O55</xm:f>
              <xm:sqref>P55</xm:sqref>
            </x14:sparkline>
            <x14:sparkline>
              <xm:f>'Charges by Customer DETERMINTN'!J56:O56</xm:f>
              <xm:sqref>P56</xm:sqref>
            </x14:sparkline>
            <x14:sparkline>
              <xm:f>'Charges by Customer DETERMINTN'!J57:O57</xm:f>
              <xm:sqref>P57</xm:sqref>
            </x14:sparkline>
            <x14:sparkline>
              <xm:f>'Charges by Customer DETERMINTN'!J58:O58</xm:f>
              <xm:sqref>P58</xm:sqref>
            </x14:sparkline>
            <x14:sparkline>
              <xm:f>'Charges by Customer DETERMINTN'!J59:O59</xm:f>
              <xm:sqref>P59</xm:sqref>
            </x14:sparkline>
            <x14:sparkline>
              <xm:f>'Charges by Customer DETERMINTN'!J60:O60</xm:f>
              <xm:sqref>P60</xm:sqref>
            </x14:sparkline>
            <x14:sparkline>
              <xm:f>'Charges by Customer DETERMINTN'!J61:O61</xm:f>
              <xm:sqref>P61</xm:sqref>
            </x14:sparkline>
            <x14:sparkline>
              <xm:f>'Charges by Customer DETERMINTN'!J62:O62</xm:f>
              <xm:sqref>P62</xm:sqref>
            </x14:sparkline>
          </x14:sparklines>
        </x14:sparklineGroup>
      </x14:sparklineGroup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F5D04-7EF2-4BE6-93D5-EE332BE8F063}">
  <sheetPr>
    <tabColor theme="8"/>
  </sheetPr>
  <dimension ref="A1:AA64"/>
  <sheetViews>
    <sheetView zoomScale="130" zoomScaleNormal="130" workbookViewId="0">
      <selection activeCell="D21" sqref="D21"/>
    </sheetView>
  </sheetViews>
  <sheetFormatPr defaultColWidth="8.7265625" defaultRowHeight="13" x14ac:dyDescent="0.3"/>
  <cols>
    <col min="1" max="1" width="20.54296875" style="2" bestFit="1" customWidth="1"/>
    <col min="2" max="8" width="9.54296875" style="2" customWidth="1"/>
    <col min="9" max="9" width="10.81640625" style="2" customWidth="1"/>
    <col min="10" max="10" width="12.26953125" style="2" bestFit="1" customWidth="1"/>
    <col min="11" max="15" width="12.1796875" style="2" bestFit="1" customWidth="1"/>
    <col min="16" max="16" width="8.7265625" style="2"/>
    <col min="17" max="17" width="1.54296875" style="4" customWidth="1"/>
    <col min="18" max="19" width="8.7265625" style="2" customWidth="1"/>
    <col min="20" max="20" width="8.7265625" style="7" customWidth="1"/>
    <col min="21" max="21" width="11.54296875" style="7" customWidth="1"/>
    <col min="22" max="23" width="8.7265625" style="7" customWidth="1"/>
    <col min="24" max="27" width="8.7265625" style="2" customWidth="1"/>
    <col min="28" max="16384" width="8.7265625" style="2"/>
  </cols>
  <sheetData>
    <row r="1" spans="1:27" ht="18.5" x14ac:dyDescent="0.45">
      <c r="A1" s="1" t="s">
        <v>2</v>
      </c>
    </row>
    <row r="2" spans="1:27" x14ac:dyDescent="0.3">
      <c r="U2" s="7">
        <v>2</v>
      </c>
      <c r="V2" s="7">
        <v>3</v>
      </c>
      <c r="W2" s="7">
        <v>4</v>
      </c>
      <c r="X2" s="2">
        <v>5</v>
      </c>
      <c r="Y2" s="2">
        <v>6</v>
      </c>
      <c r="Z2" s="2">
        <v>7</v>
      </c>
      <c r="AA2" s="2">
        <v>8</v>
      </c>
    </row>
    <row r="3" spans="1:27" x14ac:dyDescent="0.3">
      <c r="B3" s="16" t="s">
        <v>66</v>
      </c>
      <c r="J3" s="16" t="s">
        <v>67</v>
      </c>
      <c r="T3" s="2"/>
      <c r="U3" s="16" t="s">
        <v>66</v>
      </c>
      <c r="V3" s="2"/>
      <c r="W3" s="2"/>
    </row>
    <row r="4" spans="1:27" x14ac:dyDescent="0.3">
      <c r="A4" s="2" t="s">
        <v>68</v>
      </c>
      <c r="B4" s="37" t="s">
        <v>22</v>
      </c>
      <c r="C4" s="37" t="s">
        <v>23</v>
      </c>
      <c r="D4" s="38" t="s">
        <v>24</v>
      </c>
      <c r="E4" s="39" t="s">
        <v>25</v>
      </c>
      <c r="F4" s="39" t="s">
        <v>26</v>
      </c>
      <c r="G4" s="39" t="s">
        <v>27</v>
      </c>
      <c r="H4" s="40" t="s">
        <v>28</v>
      </c>
      <c r="T4" s="2"/>
      <c r="U4" s="37" t="s">
        <v>22</v>
      </c>
      <c r="V4" s="37" t="s">
        <v>23</v>
      </c>
      <c r="W4" s="38" t="s">
        <v>24</v>
      </c>
      <c r="X4" s="39" t="s">
        <v>25</v>
      </c>
      <c r="Y4" s="39" t="s">
        <v>26</v>
      </c>
      <c r="Z4" s="39" t="s">
        <v>27</v>
      </c>
      <c r="AA4" s="40" t="s">
        <v>28</v>
      </c>
    </row>
    <row r="5" spans="1:27" x14ac:dyDescent="0.3">
      <c r="A5" s="20" t="s">
        <v>69</v>
      </c>
      <c r="B5" s="42" t="s">
        <v>70</v>
      </c>
      <c r="C5" s="42" t="s">
        <v>71</v>
      </c>
      <c r="D5" s="43" t="s">
        <v>72</v>
      </c>
      <c r="E5" s="42" t="s">
        <v>72</v>
      </c>
      <c r="F5" s="42" t="s">
        <v>72</v>
      </c>
      <c r="G5" s="42" t="s">
        <v>72</v>
      </c>
      <c r="H5" s="44" t="s">
        <v>72</v>
      </c>
      <c r="I5" s="37"/>
      <c r="J5" s="41" t="str">
        <f t="shared" ref="J5:O5" si="0">C4</f>
        <v>PY24/25</v>
      </c>
      <c r="K5" s="45" t="str">
        <f t="shared" si="0"/>
        <v>PY25/26</v>
      </c>
      <c r="L5" s="46" t="str">
        <f t="shared" si="0"/>
        <v>PY26/27</v>
      </c>
      <c r="M5" s="46" t="str">
        <f t="shared" si="0"/>
        <v>PY27/28</v>
      </c>
      <c r="N5" s="46" t="str">
        <f t="shared" si="0"/>
        <v>PY28/29</v>
      </c>
      <c r="O5" s="47" t="str">
        <f t="shared" si="0"/>
        <v>PY29/30</v>
      </c>
      <c r="P5" s="48"/>
      <c r="T5" s="20" t="s">
        <v>69</v>
      </c>
      <c r="U5" s="42" t="s">
        <v>70</v>
      </c>
      <c r="V5" s="42" t="s">
        <v>73</v>
      </c>
      <c r="W5" s="43" t="s">
        <v>72</v>
      </c>
      <c r="X5" s="42" t="s">
        <v>72</v>
      </c>
      <c r="Y5" s="42" t="s">
        <v>72</v>
      </c>
      <c r="Z5" s="42" t="s">
        <v>72</v>
      </c>
      <c r="AA5" s="44" t="s">
        <v>72</v>
      </c>
    </row>
    <row r="6" spans="1:27" x14ac:dyDescent="0.3">
      <c r="A6" s="2" t="s">
        <v>74</v>
      </c>
      <c r="B6" s="65">
        <f t="shared" ref="B6:B37" si="1">VLOOKUP($A6,$T$6:$AA$62,U$2,FALSE)</f>
        <v>12815745.687770046</v>
      </c>
      <c r="C6" s="65">
        <f t="shared" ref="C6:C37" si="2">VLOOKUP($A6,$T$6:$AA$62,V$2,FALSE)</f>
        <v>12815745.687770046</v>
      </c>
      <c r="D6" s="65">
        <f t="shared" ref="D6:D37" si="3">VLOOKUP($A6,$T$6:$AA$62,W$2,FALSE)</f>
        <v>17058821.469999999</v>
      </c>
      <c r="E6" s="65">
        <f t="shared" ref="E6:E37" si="4">VLOOKUP($A6,$T$6:$AA$62,X$2,FALSE)</f>
        <v>17940432.329999998</v>
      </c>
      <c r="F6" s="65">
        <f t="shared" ref="F6:F37" si="5">VLOOKUP($A6,$T$6:$AA$62,Y$2,FALSE)</f>
        <v>18835290.499999996</v>
      </c>
      <c r="G6" s="65">
        <f t="shared" ref="G6:G37" si="6">VLOOKUP($A6,$T$6:$AA$62,Z$2,FALSE)</f>
        <v>19911273.619999997</v>
      </c>
      <c r="H6" s="65">
        <f t="shared" ref="H6:H37" si="7">VLOOKUP($A6,$T$6:$AA$62,AA$2,FALSE)</f>
        <v>20896481.560000002</v>
      </c>
      <c r="J6" s="35">
        <f t="shared" ref="J6:J37" si="8">IFERROR(C6/B6-1,0)</f>
        <v>0</v>
      </c>
      <c r="K6" s="50">
        <f t="shared" ref="K6:K37" si="9">IFERROR(D6/C6-1,0)</f>
        <v>0.33108301971683796</v>
      </c>
      <c r="L6" s="51">
        <f t="shared" ref="L6:L37" si="10">IFERROR(E6/D6-1,0)</f>
        <v>5.1680642859790682E-2</v>
      </c>
      <c r="M6" s="51">
        <f t="shared" ref="M6:M37" si="11">IFERROR(F6/E6-1,0)</f>
        <v>4.9879409455680479E-2</v>
      </c>
      <c r="N6" s="51">
        <f t="shared" ref="N6:N37" si="12">IFERROR(G6/F6-1,0)</f>
        <v>5.7125910534801649E-2</v>
      </c>
      <c r="O6" s="52">
        <f t="shared" ref="O6:O37" si="13">IFERROR(H6/G6-1,0)</f>
        <v>4.9479905645533728E-2</v>
      </c>
      <c r="P6" s="35"/>
      <c r="T6" s="2" t="s">
        <v>75</v>
      </c>
      <c r="U6" s="49">
        <v>180205971.46342006</v>
      </c>
      <c r="V6" s="49">
        <f>SUMIF('Charges by GXP_GIP_PROPOSAL'!$B$7:$B$694,'Charges by Customer PROPOSAL'!$T6,'Charges by GXP_GIP_PROPOSAL'!$L$7:$L$694)</f>
        <v>180205971.46342009</v>
      </c>
      <c r="W6" s="49">
        <f>SUMIF('Charges by GXP_GIP_PROPOSAL'!$B$7:$B$694,'Charges by Customer PROPOSAL'!$T6,'Charges by GXP_GIP_PROPOSAL'!$U$7:$U$694)</f>
        <v>231632662.19999999</v>
      </c>
      <c r="X6" s="49">
        <f>SUMIF('Charges by GXP_GIP_PROPOSAL'!$B$7:$B$694,'Charges by Customer PROPOSAL'!$T6,'Charges by GXP_GIP_PROPOSAL'!$Y$7:$Y$694)</f>
        <v>241017619.77000004</v>
      </c>
      <c r="Y6" s="49">
        <f>SUMIF('Charges by GXP_GIP_PROPOSAL'!$B$7:$B$694,'Charges by Customer PROPOSAL'!$T6,'Charges by GXP_GIP_PROPOSAL'!$AC$7:$AC$694)</f>
        <v>253481592.92999998</v>
      </c>
      <c r="Z6" s="49">
        <f>SUMIF('Charges by GXP_GIP_PROPOSAL'!$B$7:$B$694,'Charges by Customer PROPOSAL'!$T6,'Charges by GXP_GIP_PROPOSAL'!$AG$7:$AG$694)</f>
        <v>264190108.59999996</v>
      </c>
      <c r="AA6" s="49">
        <f>SUMIF('Charges by GXP_GIP_PROPOSAL'!$B$7:$B$694,'Charges by Customer PROPOSAL'!$T6,'Charges by GXP_GIP_PROPOSAL'!$AK$7:$AK$694)</f>
        <v>276442211.03000003</v>
      </c>
    </row>
    <row r="7" spans="1:27" x14ac:dyDescent="0.3">
      <c r="A7" s="2" t="s">
        <v>76</v>
      </c>
      <c r="B7" s="65">
        <f t="shared" si="1"/>
        <v>24889416.987264745</v>
      </c>
      <c r="C7" s="65">
        <f t="shared" si="2"/>
        <v>24889416.987264749</v>
      </c>
      <c r="D7" s="65">
        <f t="shared" si="3"/>
        <v>32931946.780000001</v>
      </c>
      <c r="E7" s="65">
        <f t="shared" si="4"/>
        <v>34052689.389999993</v>
      </c>
      <c r="F7" s="65">
        <f t="shared" si="5"/>
        <v>34552318.540000007</v>
      </c>
      <c r="G7" s="65">
        <f t="shared" si="6"/>
        <v>35903680.310000002</v>
      </c>
      <c r="H7" s="65">
        <f t="shared" si="7"/>
        <v>37168139.979999997</v>
      </c>
      <c r="J7" s="35">
        <f t="shared" si="8"/>
        <v>2.2204460492503131E-16</v>
      </c>
      <c r="K7" s="50">
        <f t="shared" si="9"/>
        <v>0.32313050148383948</v>
      </c>
      <c r="L7" s="51">
        <f t="shared" si="10"/>
        <v>3.4032078865153359E-2</v>
      </c>
      <c r="M7" s="51">
        <f t="shared" si="11"/>
        <v>1.4672237610305672E-2</v>
      </c>
      <c r="N7" s="51">
        <f t="shared" si="12"/>
        <v>3.9110595962918326E-2</v>
      </c>
      <c r="O7" s="52">
        <f t="shared" si="13"/>
        <v>3.5218107421923994E-2</v>
      </c>
      <c r="P7" s="35"/>
      <c r="T7" s="2" t="s">
        <v>77</v>
      </c>
      <c r="U7" s="49">
        <v>86711442.845659092</v>
      </c>
      <c r="V7" s="49">
        <f>SUMIF('Charges by GXP_GIP_PROPOSAL'!$B$7:$B$694,'Charges by Customer PROPOSAL'!$T7,'Charges by GXP_GIP_PROPOSAL'!$L$7:$L$694)</f>
        <v>86711442.845659077</v>
      </c>
      <c r="W7" s="49">
        <f>SUMIF('Charges by GXP_GIP_PROPOSAL'!$B$7:$B$694,'Charges by Customer PROPOSAL'!$T7,'Charges by GXP_GIP_PROPOSAL'!$U$7:$U$694)</f>
        <v>115139041.52999997</v>
      </c>
      <c r="X7" s="49">
        <f>SUMIF('Charges by GXP_GIP_PROPOSAL'!$B$7:$B$694,'Charges by Customer PROPOSAL'!$T7,'Charges by GXP_GIP_PROPOSAL'!$Y$7:$Y$694)</f>
        <v>119922276.17000002</v>
      </c>
      <c r="Y7" s="49">
        <f>SUMIF('Charges by GXP_GIP_PROPOSAL'!$B$7:$B$694,'Charges by Customer PROPOSAL'!$T7,'Charges by GXP_GIP_PROPOSAL'!$AC$7:$AC$694)</f>
        <v>123918269.63000005</v>
      </c>
      <c r="Z7" s="49">
        <f>SUMIF('Charges by GXP_GIP_PROPOSAL'!$B$7:$B$694,'Charges by Customer PROPOSAL'!$T7,'Charges by GXP_GIP_PROPOSAL'!$AG$7:$AG$694)</f>
        <v>129034526.60000002</v>
      </c>
      <c r="AA7" s="49">
        <f>SUMIF('Charges by GXP_GIP_PROPOSAL'!$B$7:$B$694,'Charges by Customer PROPOSAL'!$T7,'Charges by GXP_GIP_PROPOSAL'!$AK$7:$AK$694)</f>
        <v>135032547.84000003</v>
      </c>
    </row>
    <row r="8" spans="1:27" x14ac:dyDescent="0.3">
      <c r="A8" s="2" t="s">
        <v>78</v>
      </c>
      <c r="B8" s="65">
        <f t="shared" si="1"/>
        <v>879780.16436122253</v>
      </c>
      <c r="C8" s="65">
        <f t="shared" si="2"/>
        <v>879780.16436122253</v>
      </c>
      <c r="D8" s="65">
        <f t="shared" si="3"/>
        <v>1142009.1399999999</v>
      </c>
      <c r="E8" s="65">
        <f t="shared" si="4"/>
        <v>1209204.21</v>
      </c>
      <c r="F8" s="65">
        <f t="shared" si="5"/>
        <v>1294124.5599999998</v>
      </c>
      <c r="G8" s="65">
        <f t="shared" si="6"/>
        <v>1360708.56</v>
      </c>
      <c r="H8" s="65">
        <f t="shared" si="7"/>
        <v>1427027.06</v>
      </c>
      <c r="J8" s="35">
        <f t="shared" si="8"/>
        <v>0</v>
      </c>
      <c r="K8" s="50">
        <f t="shared" si="9"/>
        <v>0.29806193212957077</v>
      </c>
      <c r="L8" s="51">
        <f t="shared" si="10"/>
        <v>5.8839345191230352E-2</v>
      </c>
      <c r="M8" s="51">
        <f t="shared" si="11"/>
        <v>7.0228295020573706E-2</v>
      </c>
      <c r="N8" s="51">
        <f t="shared" si="12"/>
        <v>5.1450997885396976E-2</v>
      </c>
      <c r="O8" s="52">
        <f t="shared" si="13"/>
        <v>4.8738210333592713E-2</v>
      </c>
      <c r="P8" s="35"/>
      <c r="T8" s="2" t="s">
        <v>79</v>
      </c>
      <c r="U8" s="49">
        <v>66467430.007708721</v>
      </c>
      <c r="V8" s="49">
        <f>SUMIF('Charges by GXP_GIP_PROPOSAL'!$B$7:$B$694,'Charges by Customer PROPOSAL'!$T8,'Charges by GXP_GIP_PROPOSAL'!$L$7:$L$694)</f>
        <v>66467430.007708706</v>
      </c>
      <c r="W8" s="49">
        <f>SUMIF('Charges by GXP_GIP_PROPOSAL'!$B$7:$B$694,'Charges by Customer PROPOSAL'!$T8,'Charges by GXP_GIP_PROPOSAL'!$U$7:$U$694)</f>
        <v>70958688.340000004</v>
      </c>
      <c r="X8" s="49">
        <f>SUMIF('Charges by GXP_GIP_PROPOSAL'!$B$7:$B$694,'Charges by Customer PROPOSAL'!$T8,'Charges by GXP_GIP_PROPOSAL'!$Y$7:$Y$694)</f>
        <v>77537196.830000013</v>
      </c>
      <c r="Y8" s="49">
        <f>SUMIF('Charges by GXP_GIP_PROPOSAL'!$B$7:$B$694,'Charges by Customer PROPOSAL'!$T8,'Charges by GXP_GIP_PROPOSAL'!$AC$7:$AC$694)</f>
        <v>84725231.300000027</v>
      </c>
      <c r="Z8" s="49">
        <f>SUMIF('Charges by GXP_GIP_PROPOSAL'!$B$7:$B$694,'Charges by Customer PROPOSAL'!$T8,'Charges by GXP_GIP_PROPOSAL'!$AG$7:$AG$694)</f>
        <v>92242295.989999995</v>
      </c>
      <c r="AA8" s="49">
        <f>SUMIF('Charges by GXP_GIP_PROPOSAL'!$B$7:$B$694,'Charges by Customer PROPOSAL'!$T8,'Charges by GXP_GIP_PROPOSAL'!$AK$7:$AK$694)</f>
        <v>99486647.87000002</v>
      </c>
    </row>
    <row r="9" spans="1:27" x14ac:dyDescent="0.3">
      <c r="A9" s="2" t="s">
        <v>80</v>
      </c>
      <c r="B9" s="65">
        <f t="shared" si="1"/>
        <v>2350123.6710206</v>
      </c>
      <c r="C9" s="65">
        <f t="shared" si="2"/>
        <v>2350123.6710206</v>
      </c>
      <c r="D9" s="65">
        <f t="shared" si="3"/>
        <v>2937560.8000000003</v>
      </c>
      <c r="E9" s="65">
        <f t="shared" si="4"/>
        <v>3110530.28</v>
      </c>
      <c r="F9" s="65">
        <f t="shared" si="5"/>
        <v>3117388.71</v>
      </c>
      <c r="G9" s="65">
        <f t="shared" si="6"/>
        <v>3372433.7</v>
      </c>
      <c r="H9" s="65">
        <f t="shared" si="7"/>
        <v>3485889.0999999992</v>
      </c>
      <c r="J9" s="35">
        <f t="shared" si="8"/>
        <v>0</v>
      </c>
      <c r="K9" s="50">
        <f t="shared" si="9"/>
        <v>0.24996009198285774</v>
      </c>
      <c r="L9" s="51">
        <f t="shared" si="10"/>
        <v>5.8882008501747185E-2</v>
      </c>
      <c r="M9" s="51">
        <f t="shared" si="11"/>
        <v>2.2049070038310248E-3</v>
      </c>
      <c r="N9" s="51">
        <f t="shared" si="12"/>
        <v>8.181366320531791E-2</v>
      </c>
      <c r="O9" s="52">
        <f t="shared" si="13"/>
        <v>3.3641995689937199E-2</v>
      </c>
      <c r="P9" s="35"/>
      <c r="T9" s="2" t="s">
        <v>81</v>
      </c>
      <c r="U9" s="49">
        <v>55056641.928416342</v>
      </c>
      <c r="V9" s="49">
        <f>SUMIF('Charges by GXP_GIP_PROPOSAL'!$B$7:$B$694,'Charges by Customer PROPOSAL'!$T9,'Charges by GXP_GIP_PROPOSAL'!$L$7:$L$694)</f>
        <v>55056641.928416342</v>
      </c>
      <c r="W9" s="49">
        <f>SUMIF('Charges by GXP_GIP_PROPOSAL'!$B$7:$B$694,'Charges by Customer PROPOSAL'!$T9,'Charges by GXP_GIP_PROPOSAL'!$U$7:$U$694)</f>
        <v>72978559.99000001</v>
      </c>
      <c r="X9" s="49">
        <f>SUMIF('Charges by GXP_GIP_PROPOSAL'!$B$7:$B$694,'Charges by Customer PROPOSAL'!$T9,'Charges by GXP_GIP_PROPOSAL'!$Y$7:$Y$694)</f>
        <v>75608876.600000009</v>
      </c>
      <c r="Y9" s="49">
        <f>SUMIF('Charges by GXP_GIP_PROPOSAL'!$B$7:$B$694,'Charges by Customer PROPOSAL'!$T9,'Charges by GXP_GIP_PROPOSAL'!$AC$7:$AC$694)</f>
        <v>77992142.159999996</v>
      </c>
      <c r="Z9" s="49">
        <f>SUMIF('Charges by GXP_GIP_PROPOSAL'!$B$7:$B$694,'Charges by Customer PROPOSAL'!$T9,'Charges by GXP_GIP_PROPOSAL'!$AG$7:$AG$694)</f>
        <v>80361020.439999998</v>
      </c>
      <c r="AA9" s="49">
        <f>SUMIF('Charges by GXP_GIP_PROPOSAL'!$B$7:$B$694,'Charges by Customer PROPOSAL'!$T9,'Charges by GXP_GIP_PROPOSAL'!$AK$7:$AK$694)</f>
        <v>83574866.710000008</v>
      </c>
    </row>
    <row r="10" spans="1:27" x14ac:dyDescent="0.3">
      <c r="A10" s="2" t="s">
        <v>82</v>
      </c>
      <c r="B10" s="65">
        <f t="shared" si="1"/>
        <v>2090198.3897482033</v>
      </c>
      <c r="C10" s="65">
        <f t="shared" si="2"/>
        <v>2090198.3897482033</v>
      </c>
      <c r="D10" s="65">
        <f t="shared" si="3"/>
        <v>2712184.5100000002</v>
      </c>
      <c r="E10" s="65">
        <f t="shared" si="4"/>
        <v>2862199.94</v>
      </c>
      <c r="F10" s="65">
        <f t="shared" si="5"/>
        <v>3016408.8200000003</v>
      </c>
      <c r="G10" s="65">
        <f t="shared" si="6"/>
        <v>3172037.9800000004</v>
      </c>
      <c r="H10" s="65">
        <f t="shared" si="7"/>
        <v>3308766.4899999998</v>
      </c>
      <c r="J10" s="35">
        <f t="shared" si="8"/>
        <v>0</v>
      </c>
      <c r="K10" s="50">
        <f t="shared" si="9"/>
        <v>0.29757276787813658</v>
      </c>
      <c r="L10" s="51">
        <f t="shared" si="10"/>
        <v>5.5311660931209872E-2</v>
      </c>
      <c r="M10" s="51">
        <f t="shared" si="11"/>
        <v>5.3877745521859088E-2</v>
      </c>
      <c r="N10" s="51">
        <f t="shared" si="12"/>
        <v>5.1594186758809446E-2</v>
      </c>
      <c r="O10" s="52">
        <f t="shared" si="13"/>
        <v>4.3104310497568354E-2</v>
      </c>
      <c r="P10" s="35"/>
      <c r="T10" s="2" t="s">
        <v>83</v>
      </c>
      <c r="U10" s="49">
        <v>49058619.232326113</v>
      </c>
      <c r="V10" s="49">
        <f>SUMIF('Charges by GXP_GIP_PROPOSAL'!$B$7:$B$694,'Charges by Customer PROPOSAL'!$T10,'Charges by GXP_GIP_PROPOSAL'!$L$7:$L$694)</f>
        <v>49058619.232326113</v>
      </c>
      <c r="W10" s="49">
        <f>SUMIF('Charges by GXP_GIP_PROPOSAL'!$B$7:$B$694,'Charges by Customer PROPOSAL'!$T10,'Charges by GXP_GIP_PROPOSAL'!$U$7:$U$694)</f>
        <v>63827969.670000002</v>
      </c>
      <c r="X10" s="49">
        <f>SUMIF('Charges by GXP_GIP_PROPOSAL'!$B$7:$B$694,'Charges by Customer PROPOSAL'!$T10,'Charges by GXP_GIP_PROPOSAL'!$Y$7:$Y$694)</f>
        <v>66348269.280000001</v>
      </c>
      <c r="Y10" s="49">
        <f>SUMIF('Charges by GXP_GIP_PROPOSAL'!$B$7:$B$694,'Charges by Customer PROPOSAL'!$T10,'Charges by GXP_GIP_PROPOSAL'!$AC$7:$AC$694)</f>
        <v>68505714.169999987</v>
      </c>
      <c r="Z10" s="49">
        <f>SUMIF('Charges by GXP_GIP_PROPOSAL'!$B$7:$B$694,'Charges by Customer PROPOSAL'!$T10,'Charges by GXP_GIP_PROPOSAL'!$AG$7:$AG$694)</f>
        <v>71239957.819999993</v>
      </c>
      <c r="AA10" s="49">
        <f>SUMIF('Charges by GXP_GIP_PROPOSAL'!$B$7:$B$694,'Charges by Customer PROPOSAL'!$T10,'Charges by GXP_GIP_PROPOSAL'!$AK$7:$AK$694)</f>
        <v>73938198.63000001</v>
      </c>
    </row>
    <row r="11" spans="1:27" x14ac:dyDescent="0.3">
      <c r="A11" s="2" t="s">
        <v>84</v>
      </c>
      <c r="B11" s="65">
        <f t="shared" si="1"/>
        <v>29114471.684282351</v>
      </c>
      <c r="C11" s="65">
        <f t="shared" si="2"/>
        <v>29114471.684282359</v>
      </c>
      <c r="D11" s="65">
        <f t="shared" si="3"/>
        <v>31466582.479999997</v>
      </c>
      <c r="E11" s="65">
        <f t="shared" si="4"/>
        <v>34401957.079999991</v>
      </c>
      <c r="F11" s="65">
        <f t="shared" si="5"/>
        <v>38346933.730000012</v>
      </c>
      <c r="G11" s="65">
        <f t="shared" si="6"/>
        <v>41495031.150000013</v>
      </c>
      <c r="H11" s="65">
        <f t="shared" si="7"/>
        <v>44510393.580000013</v>
      </c>
      <c r="J11" s="35">
        <f t="shared" si="8"/>
        <v>2.2204460492503131E-16</v>
      </c>
      <c r="K11" s="50">
        <f t="shared" si="9"/>
        <v>8.0788372917219853E-2</v>
      </c>
      <c r="L11" s="51">
        <f t="shared" si="10"/>
        <v>9.3285459323893871E-2</v>
      </c>
      <c r="M11" s="51">
        <f t="shared" si="11"/>
        <v>0.11467302981705885</v>
      </c>
      <c r="N11" s="51">
        <f t="shared" si="12"/>
        <v>8.2095153739427884E-2</v>
      </c>
      <c r="O11" s="52">
        <f t="shared" si="13"/>
        <v>7.2668036302944161E-2</v>
      </c>
      <c r="P11" s="35"/>
      <c r="T11" s="2" t="s">
        <v>85</v>
      </c>
      <c r="U11" s="49">
        <v>45592561.126266867</v>
      </c>
      <c r="V11" s="49">
        <f>SUMIF('Charges by GXP_GIP_PROPOSAL'!$B$7:$B$694,'Charges by Customer PROPOSAL'!$T11,'Charges by GXP_GIP_PROPOSAL'!$L$7:$L$694)</f>
        <v>45592561.126266867</v>
      </c>
      <c r="W11" s="49">
        <f>SUMIF('Charges by GXP_GIP_PROPOSAL'!$B$7:$B$694,'Charges by Customer PROPOSAL'!$T11,'Charges by GXP_GIP_PROPOSAL'!$U$7:$U$694)</f>
        <v>57751590.18</v>
      </c>
      <c r="X11" s="49">
        <f>SUMIF('Charges by GXP_GIP_PROPOSAL'!$B$7:$B$694,'Charges by Customer PROPOSAL'!$T11,'Charges by GXP_GIP_PROPOSAL'!$Y$7:$Y$694)</f>
        <v>59574520.849999994</v>
      </c>
      <c r="Y11" s="49">
        <f>SUMIF('Charges by GXP_GIP_PROPOSAL'!$B$7:$B$694,'Charges by Customer PROPOSAL'!$T11,'Charges by GXP_GIP_PROPOSAL'!$AC$7:$AC$694)</f>
        <v>61465549.43</v>
      </c>
      <c r="Z11" s="49">
        <f>SUMIF('Charges by GXP_GIP_PROPOSAL'!$B$7:$B$694,'Charges by Customer PROPOSAL'!$T11,'Charges by GXP_GIP_PROPOSAL'!$AG$7:$AG$694)</f>
        <v>63470240.030000001</v>
      </c>
      <c r="AA11" s="49">
        <f>SUMIF('Charges by GXP_GIP_PROPOSAL'!$B$7:$B$694,'Charges by Customer PROPOSAL'!$T11,'Charges by GXP_GIP_PROPOSAL'!$AK$7:$AK$694)</f>
        <v>65816731.029999994</v>
      </c>
    </row>
    <row r="12" spans="1:27" x14ac:dyDescent="0.3">
      <c r="A12" s="2" t="s">
        <v>86</v>
      </c>
      <c r="B12" s="65">
        <f t="shared" si="1"/>
        <v>11868967.281981975</v>
      </c>
      <c r="C12" s="65">
        <f t="shared" si="2"/>
        <v>11868967.281981975</v>
      </c>
      <c r="D12" s="65">
        <f t="shared" si="3"/>
        <v>15384449.720000001</v>
      </c>
      <c r="E12" s="65">
        <f t="shared" si="4"/>
        <v>15922199.189999999</v>
      </c>
      <c r="F12" s="65">
        <f t="shared" si="5"/>
        <v>16604755.82</v>
      </c>
      <c r="G12" s="65">
        <f t="shared" si="6"/>
        <v>17219200.240000002</v>
      </c>
      <c r="H12" s="65">
        <f t="shared" si="7"/>
        <v>17936139.029999997</v>
      </c>
      <c r="J12" s="35">
        <f t="shared" si="8"/>
        <v>0</v>
      </c>
      <c r="K12" s="50">
        <f t="shared" si="9"/>
        <v>0.29619109687451961</v>
      </c>
      <c r="L12" s="51">
        <f t="shared" si="10"/>
        <v>3.4954091942652754E-2</v>
      </c>
      <c r="M12" s="51">
        <f t="shared" si="11"/>
        <v>4.2868238354201837E-2</v>
      </c>
      <c r="N12" s="51">
        <f t="shared" si="12"/>
        <v>3.7004122593595756E-2</v>
      </c>
      <c r="O12" s="52">
        <f t="shared" si="13"/>
        <v>4.1636009803437624E-2</v>
      </c>
      <c r="P12" s="35"/>
      <c r="T12" s="2" t="s">
        <v>84</v>
      </c>
      <c r="U12" s="49">
        <v>29114471.684282351</v>
      </c>
      <c r="V12" s="49">
        <f>SUMIF('Charges by GXP_GIP_PROPOSAL'!$B$7:$B$694,'Charges by Customer PROPOSAL'!$T12,'Charges by GXP_GIP_PROPOSAL'!$L$7:$L$694)</f>
        <v>29114471.684282359</v>
      </c>
      <c r="W12" s="49">
        <f>SUMIF('Charges by GXP_GIP_PROPOSAL'!$B$7:$B$694,'Charges by Customer PROPOSAL'!$T12,'Charges by GXP_GIP_PROPOSAL'!$U$7:$U$694)</f>
        <v>31466582.479999997</v>
      </c>
      <c r="X12" s="49">
        <f>SUMIF('Charges by GXP_GIP_PROPOSAL'!$B$7:$B$694,'Charges by Customer PROPOSAL'!$T12,'Charges by GXP_GIP_PROPOSAL'!$Y$7:$Y$694)</f>
        <v>34401957.079999991</v>
      </c>
      <c r="Y12" s="49">
        <f>SUMIF('Charges by GXP_GIP_PROPOSAL'!$B$7:$B$694,'Charges by Customer PROPOSAL'!$T12,'Charges by GXP_GIP_PROPOSAL'!$AC$7:$AC$694)</f>
        <v>38346933.730000012</v>
      </c>
      <c r="Z12" s="49">
        <f>SUMIF('Charges by GXP_GIP_PROPOSAL'!$B$7:$B$694,'Charges by Customer PROPOSAL'!$T12,'Charges by GXP_GIP_PROPOSAL'!$AG$7:$AG$694)</f>
        <v>41495031.150000013</v>
      </c>
      <c r="AA12" s="49">
        <f>SUMIF('Charges by GXP_GIP_PROPOSAL'!$B$7:$B$694,'Charges by Customer PROPOSAL'!$T12,'Charges by GXP_GIP_PROPOSAL'!$AK$7:$AK$694)</f>
        <v>44510393.580000013</v>
      </c>
    </row>
    <row r="13" spans="1:27" x14ac:dyDescent="0.3">
      <c r="A13" s="2" t="s">
        <v>87</v>
      </c>
      <c r="B13" s="65">
        <f t="shared" si="1"/>
        <v>895804.55053906143</v>
      </c>
      <c r="C13" s="65">
        <f t="shared" si="2"/>
        <v>895804.55053906143</v>
      </c>
      <c r="D13" s="65">
        <f t="shared" si="3"/>
        <v>1156915.55</v>
      </c>
      <c r="E13" s="65">
        <f t="shared" si="4"/>
        <v>1207984.44</v>
      </c>
      <c r="F13" s="65">
        <f t="shared" si="5"/>
        <v>1253095.1399999999</v>
      </c>
      <c r="G13" s="65">
        <f t="shared" si="6"/>
        <v>1331343.49</v>
      </c>
      <c r="H13" s="65">
        <f t="shared" si="7"/>
        <v>1405471.53</v>
      </c>
      <c r="J13" s="35">
        <f t="shared" si="8"/>
        <v>0</v>
      </c>
      <c r="K13" s="50">
        <f t="shared" si="9"/>
        <v>0.29148210879684844</v>
      </c>
      <c r="L13" s="51">
        <f t="shared" si="10"/>
        <v>4.4142279875138524E-2</v>
      </c>
      <c r="M13" s="51">
        <f t="shared" si="11"/>
        <v>3.7343775719495209E-2</v>
      </c>
      <c r="N13" s="51">
        <f t="shared" si="12"/>
        <v>6.244406150996662E-2</v>
      </c>
      <c r="O13" s="52">
        <f t="shared" si="13"/>
        <v>5.5679124551095471E-2</v>
      </c>
      <c r="P13" s="35"/>
      <c r="T13" s="2" t="s">
        <v>88</v>
      </c>
      <c r="U13" s="49">
        <v>28145549.373739459</v>
      </c>
      <c r="V13" s="49">
        <f>SUMIF('Charges by GXP_GIP_PROPOSAL'!$B$7:$B$694,'Charges by Customer PROPOSAL'!$T13,'Charges by GXP_GIP_PROPOSAL'!$L$7:$L$694)</f>
        <v>28145549.373739466</v>
      </c>
      <c r="W13" s="49">
        <f>SUMIF('Charges by GXP_GIP_PROPOSAL'!$B$7:$B$694,'Charges by Customer PROPOSAL'!$T13,'Charges by GXP_GIP_PROPOSAL'!$U$7:$U$694)</f>
        <v>38215402.419999994</v>
      </c>
      <c r="X13" s="49">
        <f>SUMIF('Charges by GXP_GIP_PROPOSAL'!$B$7:$B$694,'Charges by Customer PROPOSAL'!$T13,'Charges by GXP_GIP_PROPOSAL'!$Y$7:$Y$694)</f>
        <v>40171030.75</v>
      </c>
      <c r="Y13" s="49">
        <f>SUMIF('Charges by GXP_GIP_PROPOSAL'!$B$7:$B$694,'Charges by Customer PROPOSAL'!$T13,'Charges by GXP_GIP_PROPOSAL'!$AC$7:$AC$694)</f>
        <v>41948833.640000001</v>
      </c>
      <c r="Z13" s="49">
        <f>SUMIF('Charges by GXP_GIP_PROPOSAL'!$B$7:$B$694,'Charges by Customer PROPOSAL'!$T13,'Charges by GXP_GIP_PROPOSAL'!$AG$7:$AG$694)</f>
        <v>44015352.569999993</v>
      </c>
      <c r="AA13" s="49">
        <f>SUMIF('Charges by GXP_GIP_PROPOSAL'!$B$7:$B$694,'Charges by Customer PROPOSAL'!$T13,'Charges by GXP_GIP_PROPOSAL'!$AK$7:$AK$694)</f>
        <v>46262969.75</v>
      </c>
    </row>
    <row r="14" spans="1:27" x14ac:dyDescent="0.3">
      <c r="A14" s="2" t="s">
        <v>89</v>
      </c>
      <c r="B14" s="65">
        <f t="shared" si="1"/>
        <v>10284991.243070928</v>
      </c>
      <c r="C14" s="65">
        <f t="shared" si="2"/>
        <v>10284991.243070928</v>
      </c>
      <c r="D14" s="65">
        <f t="shared" si="3"/>
        <v>13672838.050000001</v>
      </c>
      <c r="E14" s="65">
        <f t="shared" si="4"/>
        <v>14011881.310000001</v>
      </c>
      <c r="F14" s="65">
        <f t="shared" si="5"/>
        <v>14309498.84</v>
      </c>
      <c r="G14" s="65">
        <f t="shared" si="6"/>
        <v>14584663.35</v>
      </c>
      <c r="H14" s="65">
        <f t="shared" si="7"/>
        <v>15072254.180000002</v>
      </c>
      <c r="J14" s="35">
        <f t="shared" si="8"/>
        <v>0</v>
      </c>
      <c r="K14" s="50">
        <f t="shared" si="9"/>
        <v>0.32939715035843986</v>
      </c>
      <c r="L14" s="51">
        <f t="shared" si="10"/>
        <v>2.4796846035926023E-2</v>
      </c>
      <c r="M14" s="51">
        <f t="shared" si="11"/>
        <v>2.1240369042206719E-2</v>
      </c>
      <c r="N14" s="51">
        <f t="shared" si="12"/>
        <v>1.9229500143696177E-2</v>
      </c>
      <c r="O14" s="52">
        <f t="shared" si="13"/>
        <v>3.3431750757551892E-2</v>
      </c>
      <c r="P14" s="35"/>
      <c r="T14" s="2" t="s">
        <v>76</v>
      </c>
      <c r="U14" s="49">
        <v>24889416.987264745</v>
      </c>
      <c r="V14" s="49">
        <f>SUMIF('Charges by GXP_GIP_PROPOSAL'!$B$7:$B$694,'Charges by Customer PROPOSAL'!$T14,'Charges by GXP_GIP_PROPOSAL'!$L$7:$L$694)</f>
        <v>24889416.987264749</v>
      </c>
      <c r="W14" s="49">
        <f>SUMIF('Charges by GXP_GIP_PROPOSAL'!$B$7:$B$694,'Charges by Customer PROPOSAL'!$T14,'Charges by GXP_GIP_PROPOSAL'!$U$7:$U$694)</f>
        <v>32931946.780000001</v>
      </c>
      <c r="X14" s="49">
        <f>SUMIF('Charges by GXP_GIP_PROPOSAL'!$B$7:$B$694,'Charges by Customer PROPOSAL'!$T14,'Charges by GXP_GIP_PROPOSAL'!$Y$7:$Y$694)</f>
        <v>34052689.389999993</v>
      </c>
      <c r="Y14" s="49">
        <f>SUMIF('Charges by GXP_GIP_PROPOSAL'!$B$7:$B$694,'Charges by Customer PROPOSAL'!$T14,'Charges by GXP_GIP_PROPOSAL'!$AC$7:$AC$694)</f>
        <v>34552318.540000007</v>
      </c>
      <c r="Z14" s="49">
        <f>SUMIF('Charges by GXP_GIP_PROPOSAL'!$B$7:$B$694,'Charges by Customer PROPOSAL'!$T14,'Charges by GXP_GIP_PROPOSAL'!$AG$7:$AG$694)</f>
        <v>35903680.310000002</v>
      </c>
      <c r="AA14" s="49">
        <f>SUMIF('Charges by GXP_GIP_PROPOSAL'!$B$7:$B$694,'Charges by Customer PROPOSAL'!$T14,'Charges by GXP_GIP_PROPOSAL'!$AK$7:$AK$694)</f>
        <v>37168139.979999997</v>
      </c>
    </row>
    <row r="15" spans="1:27" x14ac:dyDescent="0.3">
      <c r="A15" s="2" t="s">
        <v>90</v>
      </c>
      <c r="B15" s="65">
        <f t="shared" si="1"/>
        <v>4415511.7684972296</v>
      </c>
      <c r="C15" s="65">
        <f t="shared" si="2"/>
        <v>4415511.7684972296</v>
      </c>
      <c r="D15" s="65">
        <f t="shared" si="3"/>
        <v>5922612.9000000004</v>
      </c>
      <c r="E15" s="65">
        <f t="shared" si="4"/>
        <v>6313378.25</v>
      </c>
      <c r="F15" s="65">
        <f t="shared" si="5"/>
        <v>6840395.8799999999</v>
      </c>
      <c r="G15" s="65">
        <f t="shared" si="6"/>
        <v>7197381.4199999999</v>
      </c>
      <c r="H15" s="65">
        <f t="shared" si="7"/>
        <v>7603728.9000000004</v>
      </c>
      <c r="J15" s="35">
        <f t="shared" si="8"/>
        <v>0</v>
      </c>
      <c r="K15" s="50">
        <f t="shared" si="9"/>
        <v>0.34131969531941619</v>
      </c>
      <c r="L15" s="51">
        <f t="shared" si="10"/>
        <v>6.5978539640839884E-2</v>
      </c>
      <c r="M15" s="51">
        <f t="shared" si="11"/>
        <v>8.3476327432147723E-2</v>
      </c>
      <c r="N15" s="51">
        <f t="shared" si="12"/>
        <v>5.2187847934906273E-2</v>
      </c>
      <c r="O15" s="52">
        <f t="shared" si="13"/>
        <v>5.6457683188895214E-2</v>
      </c>
      <c r="P15" s="35"/>
      <c r="T15" s="2" t="s">
        <v>91</v>
      </c>
      <c r="U15" s="49">
        <v>21981665.943167526</v>
      </c>
      <c r="V15" s="49">
        <f>SUMIF('Charges by GXP_GIP_PROPOSAL'!$B$7:$B$694,'Charges by Customer PROPOSAL'!$T15,'Charges by GXP_GIP_PROPOSAL'!$L$7:$L$694)</f>
        <v>21981665.943167523</v>
      </c>
      <c r="W15" s="49">
        <f>SUMIF('Charges by GXP_GIP_PROPOSAL'!$B$7:$B$694,'Charges by Customer PROPOSAL'!$T15,'Charges by GXP_GIP_PROPOSAL'!$U$7:$U$694)</f>
        <v>29263996.630000006</v>
      </c>
      <c r="X15" s="49">
        <f>SUMIF('Charges by GXP_GIP_PROPOSAL'!$B$7:$B$694,'Charges by Customer PROPOSAL'!$T15,'Charges by GXP_GIP_PROPOSAL'!$Y$7:$Y$694)</f>
        <v>30238517.070000004</v>
      </c>
      <c r="Y15" s="49">
        <f>SUMIF('Charges by GXP_GIP_PROPOSAL'!$B$7:$B$694,'Charges by Customer PROPOSAL'!$T15,'Charges by GXP_GIP_PROPOSAL'!$AC$7:$AC$694)</f>
        <v>30840899.549999997</v>
      </c>
      <c r="Z15" s="49">
        <f>SUMIF('Charges by GXP_GIP_PROPOSAL'!$B$7:$B$694,'Charges by Customer PROPOSAL'!$T15,'Charges by GXP_GIP_PROPOSAL'!$AG$7:$AG$694)</f>
        <v>32116300.300000001</v>
      </c>
      <c r="AA15" s="49">
        <f>SUMIF('Charges by GXP_GIP_PROPOSAL'!$B$7:$B$694,'Charges by Customer PROPOSAL'!$T15,'Charges by GXP_GIP_PROPOSAL'!$AK$7:$AK$694)</f>
        <v>33392572.309999999</v>
      </c>
    </row>
    <row r="16" spans="1:27" x14ac:dyDescent="0.3">
      <c r="A16" s="2" t="s">
        <v>92</v>
      </c>
      <c r="B16" s="65">
        <f t="shared" si="1"/>
        <v>8873253.9882772639</v>
      </c>
      <c r="C16" s="65">
        <f t="shared" si="2"/>
        <v>8873253.9882772639</v>
      </c>
      <c r="D16" s="65">
        <f t="shared" si="3"/>
        <v>11832103.66</v>
      </c>
      <c r="E16" s="65">
        <f t="shared" si="4"/>
        <v>12253072.280000001</v>
      </c>
      <c r="F16" s="65">
        <f t="shared" si="5"/>
        <v>12549708.57</v>
      </c>
      <c r="G16" s="65">
        <f t="shared" si="6"/>
        <v>12988142.300000001</v>
      </c>
      <c r="H16" s="65">
        <f t="shared" si="7"/>
        <v>13429287.119999999</v>
      </c>
      <c r="J16" s="35">
        <f t="shared" si="8"/>
        <v>0</v>
      </c>
      <c r="K16" s="50">
        <f t="shared" si="9"/>
        <v>0.33345711456380789</v>
      </c>
      <c r="L16" s="51">
        <f t="shared" si="10"/>
        <v>3.5578510136210273E-2</v>
      </c>
      <c r="M16" s="51">
        <f t="shared" si="11"/>
        <v>2.4209135735221432E-2</v>
      </c>
      <c r="N16" s="51">
        <f t="shared" si="12"/>
        <v>3.4935769827203256E-2</v>
      </c>
      <c r="O16" s="52">
        <f t="shared" si="13"/>
        <v>3.3965197624913568E-2</v>
      </c>
      <c r="P16" s="35"/>
      <c r="T16" s="2" t="s">
        <v>93</v>
      </c>
      <c r="U16" s="49">
        <v>20420680.516028736</v>
      </c>
      <c r="V16" s="49">
        <f>SUMIF('Charges by GXP_GIP_PROPOSAL'!$B$7:$B$694,'Charges by Customer PROPOSAL'!$T16,'Charges by GXP_GIP_PROPOSAL'!$L$7:$L$694)</f>
        <v>20420680.516028736</v>
      </c>
      <c r="W16" s="49">
        <f>SUMIF('Charges by GXP_GIP_PROPOSAL'!$B$7:$B$694,'Charges by Customer PROPOSAL'!$T16,'Charges by GXP_GIP_PROPOSAL'!$U$7:$U$694)</f>
        <v>27468997.210000001</v>
      </c>
      <c r="X16" s="49">
        <f>SUMIF('Charges by GXP_GIP_PROPOSAL'!$B$7:$B$694,'Charges by Customer PROPOSAL'!$T16,'Charges by GXP_GIP_PROPOSAL'!$Y$7:$Y$694)</f>
        <v>28332143.359999999</v>
      </c>
      <c r="Y16" s="49">
        <f>SUMIF('Charges by GXP_GIP_PROPOSAL'!$B$7:$B$694,'Charges by Customer PROPOSAL'!$T16,'Charges by GXP_GIP_PROPOSAL'!$AC$7:$AC$694)</f>
        <v>29262140.310000002</v>
      </c>
      <c r="Z16" s="49">
        <f>SUMIF('Charges by GXP_GIP_PROPOSAL'!$B$7:$B$694,'Charges by Customer PROPOSAL'!$T16,'Charges by GXP_GIP_PROPOSAL'!$AG$7:$AG$694)</f>
        <v>30065849.07</v>
      </c>
      <c r="AA16" s="49">
        <f>SUMIF('Charges by GXP_GIP_PROPOSAL'!$B$7:$B$694,'Charges by Customer PROPOSAL'!$T16,'Charges by GXP_GIP_PROPOSAL'!$AK$7:$AK$694)</f>
        <v>31294351.59</v>
      </c>
    </row>
    <row r="17" spans="1:27" x14ac:dyDescent="0.3">
      <c r="A17" s="2" t="s">
        <v>94</v>
      </c>
      <c r="B17" s="65">
        <f t="shared" si="1"/>
        <v>1635254.3645683017</v>
      </c>
      <c r="C17" s="65">
        <f t="shared" si="2"/>
        <v>1635254.3645683017</v>
      </c>
      <c r="D17" s="65">
        <f t="shared" si="3"/>
        <v>2380766.9300000002</v>
      </c>
      <c r="E17" s="65">
        <f t="shared" si="4"/>
        <v>2463588.6300000004</v>
      </c>
      <c r="F17" s="65">
        <f t="shared" si="5"/>
        <v>2541436.3200000003</v>
      </c>
      <c r="G17" s="65">
        <f t="shared" si="6"/>
        <v>2612145.42</v>
      </c>
      <c r="H17" s="65">
        <f t="shared" si="7"/>
        <v>2708087.08</v>
      </c>
      <c r="J17" s="35">
        <f t="shared" si="8"/>
        <v>0</v>
      </c>
      <c r="K17" s="50">
        <f t="shared" si="9"/>
        <v>0.45590006153477525</v>
      </c>
      <c r="L17" s="51">
        <f t="shared" si="10"/>
        <v>3.4787823602707713E-2</v>
      </c>
      <c r="M17" s="51">
        <f t="shared" si="11"/>
        <v>3.1599305603224881E-2</v>
      </c>
      <c r="N17" s="51">
        <f t="shared" si="12"/>
        <v>2.7822495273066572E-2</v>
      </c>
      <c r="O17" s="52">
        <f t="shared" si="13"/>
        <v>3.6729065413211304E-2</v>
      </c>
      <c r="P17" s="35"/>
      <c r="T17" s="2" t="s">
        <v>95</v>
      </c>
      <c r="U17" s="49">
        <v>21555359.256501727</v>
      </c>
      <c r="V17" s="49">
        <f>SUMIF('Charges by GXP_GIP_PROPOSAL'!$B$7:$B$694,'Charges by Customer PROPOSAL'!$T17,'Charges by GXP_GIP_PROPOSAL'!$L$7:$L$694)</f>
        <v>21555359.256501727</v>
      </c>
      <c r="W17" s="49">
        <f>SUMIF('Charges by GXP_GIP_PROPOSAL'!$B$7:$B$694,'Charges by Customer PROPOSAL'!$T17,'Charges by GXP_GIP_PROPOSAL'!$U$7:$U$694)</f>
        <v>23941977.970000003</v>
      </c>
      <c r="X17" s="49">
        <f>SUMIF('Charges by GXP_GIP_PROPOSAL'!$B$7:$B$694,'Charges by Customer PROPOSAL'!$T17,'Charges by GXP_GIP_PROPOSAL'!$Y$7:$Y$694)</f>
        <v>25838445.040000003</v>
      </c>
      <c r="Y17" s="49">
        <f>SUMIF('Charges by GXP_GIP_PROPOSAL'!$B$7:$B$694,'Charges by Customer PROPOSAL'!$T17,'Charges by GXP_GIP_PROPOSAL'!$AC$7:$AC$694)</f>
        <v>27936532.150000002</v>
      </c>
      <c r="Z17" s="49">
        <f>SUMIF('Charges by GXP_GIP_PROPOSAL'!$B$7:$B$694,'Charges by Customer PROPOSAL'!$T17,'Charges by GXP_GIP_PROPOSAL'!$AG$7:$AG$694)</f>
        <v>29908051.950000003</v>
      </c>
      <c r="AA17" s="49">
        <f>SUMIF('Charges by GXP_GIP_PROPOSAL'!$B$7:$B$694,'Charges by Customer PROPOSAL'!$T17,'Charges by GXP_GIP_PROPOSAL'!$AK$7:$AK$694)</f>
        <v>31754856.390000001</v>
      </c>
    </row>
    <row r="18" spans="1:27" x14ac:dyDescent="0.3">
      <c r="A18" s="2" t="s">
        <v>96</v>
      </c>
      <c r="B18" s="65">
        <f t="shared" si="1"/>
        <v>15614150.863190385</v>
      </c>
      <c r="C18" s="65">
        <f t="shared" si="2"/>
        <v>15614150.863190381</v>
      </c>
      <c r="D18" s="65">
        <f t="shared" si="3"/>
        <v>19295597.680000003</v>
      </c>
      <c r="E18" s="65">
        <f t="shared" si="4"/>
        <v>22079996.289999999</v>
      </c>
      <c r="F18" s="65">
        <f t="shared" si="5"/>
        <v>25358886.619999997</v>
      </c>
      <c r="G18" s="65">
        <f t="shared" si="6"/>
        <v>28360745.579999998</v>
      </c>
      <c r="H18" s="65">
        <f t="shared" si="7"/>
        <v>30796486.740000002</v>
      </c>
      <c r="J18" s="35">
        <f t="shared" si="8"/>
        <v>-2.2204460492503131E-16</v>
      </c>
      <c r="K18" s="50">
        <f t="shared" si="9"/>
        <v>0.23577630631765301</v>
      </c>
      <c r="L18" s="51">
        <f t="shared" si="10"/>
        <v>0.14430227330486067</v>
      </c>
      <c r="M18" s="51">
        <f t="shared" si="11"/>
        <v>0.14850049279605182</v>
      </c>
      <c r="N18" s="51">
        <f t="shared" si="12"/>
        <v>0.11837502982613213</v>
      </c>
      <c r="O18" s="52">
        <f t="shared" si="13"/>
        <v>8.588424282179985E-2</v>
      </c>
      <c r="P18" s="35"/>
      <c r="T18" s="2" t="s">
        <v>96</v>
      </c>
      <c r="U18" s="49">
        <v>15614150.863190385</v>
      </c>
      <c r="V18" s="49">
        <f>SUMIF('Charges by GXP_GIP_PROPOSAL'!$B$7:$B$694,'Charges by Customer PROPOSAL'!$T18,'Charges by GXP_GIP_PROPOSAL'!$L$7:$L$694)</f>
        <v>15614150.863190381</v>
      </c>
      <c r="W18" s="49">
        <f>SUMIF('Charges by GXP_GIP_PROPOSAL'!$B$7:$B$694,'Charges by Customer PROPOSAL'!$T18,'Charges by GXP_GIP_PROPOSAL'!$U$7:$U$694)</f>
        <v>19295597.680000003</v>
      </c>
      <c r="X18" s="49">
        <f>SUMIF('Charges by GXP_GIP_PROPOSAL'!$B$7:$B$694,'Charges by Customer PROPOSAL'!$T18,'Charges by GXP_GIP_PROPOSAL'!$Y$7:$Y$694)</f>
        <v>22079996.289999999</v>
      </c>
      <c r="Y18" s="49">
        <f>SUMIF('Charges by GXP_GIP_PROPOSAL'!$B$7:$B$694,'Charges by Customer PROPOSAL'!$T18,'Charges by GXP_GIP_PROPOSAL'!$AC$7:$AC$694)</f>
        <v>25358886.619999997</v>
      </c>
      <c r="Z18" s="49">
        <f>SUMIF('Charges by GXP_GIP_PROPOSAL'!$B$7:$B$694,'Charges by Customer PROPOSAL'!$T18,'Charges by GXP_GIP_PROPOSAL'!$AG$7:$AG$694)</f>
        <v>28360745.579999998</v>
      </c>
      <c r="AA18" s="49">
        <f>SUMIF('Charges by GXP_GIP_PROPOSAL'!$B$7:$B$694,'Charges by Customer PROPOSAL'!$T18,'Charges by GXP_GIP_PROPOSAL'!$AK$7:$AK$694)</f>
        <v>30796486.740000002</v>
      </c>
    </row>
    <row r="19" spans="1:27" x14ac:dyDescent="0.3">
      <c r="A19" s="2" t="s">
        <v>97</v>
      </c>
      <c r="B19" s="65">
        <f t="shared" si="1"/>
        <v>7231497.7462458769</v>
      </c>
      <c r="C19" s="65">
        <f t="shared" si="2"/>
        <v>7231497.7462458778</v>
      </c>
      <c r="D19" s="65">
        <f t="shared" si="3"/>
        <v>9864245.120000001</v>
      </c>
      <c r="E19" s="65">
        <f t="shared" si="4"/>
        <v>10261044.74</v>
      </c>
      <c r="F19" s="65">
        <f t="shared" si="5"/>
        <v>10540021.149999997</v>
      </c>
      <c r="G19" s="65">
        <f t="shared" si="6"/>
        <v>10973693.33</v>
      </c>
      <c r="H19" s="65">
        <f t="shared" si="7"/>
        <v>11516864.559999999</v>
      </c>
      <c r="J19" s="35">
        <f t="shared" si="8"/>
        <v>2.2204460492503131E-16</v>
      </c>
      <c r="K19" s="50">
        <f t="shared" si="9"/>
        <v>0.36406667970281448</v>
      </c>
      <c r="L19" s="51">
        <f t="shared" si="10"/>
        <v>4.0226050262627711E-2</v>
      </c>
      <c r="M19" s="51">
        <f t="shared" si="11"/>
        <v>2.7187914785370637E-2</v>
      </c>
      <c r="N19" s="51">
        <f t="shared" si="12"/>
        <v>4.1145285557610434E-2</v>
      </c>
      <c r="O19" s="52">
        <f t="shared" si="13"/>
        <v>4.9497576947505006E-2</v>
      </c>
      <c r="P19" s="35"/>
      <c r="T19" s="2" t="s">
        <v>98</v>
      </c>
      <c r="U19" s="49">
        <v>13252845.184382513</v>
      </c>
      <c r="V19" s="49">
        <f>SUMIF('Charges by GXP_GIP_PROPOSAL'!$B$7:$B$694,'Charges by Customer PROPOSAL'!$T19,'Charges by GXP_GIP_PROPOSAL'!$L$7:$L$694)</f>
        <v>13252845.184382511</v>
      </c>
      <c r="W19" s="49">
        <f>SUMIF('Charges by GXP_GIP_PROPOSAL'!$B$7:$B$694,'Charges by Customer PROPOSAL'!$T19,'Charges by GXP_GIP_PROPOSAL'!$U$7:$U$694)</f>
        <v>16350618.149999999</v>
      </c>
      <c r="X19" s="49">
        <f>SUMIF('Charges by GXP_GIP_PROPOSAL'!$B$7:$B$694,'Charges by Customer PROPOSAL'!$T19,'Charges by GXP_GIP_PROPOSAL'!$Y$7:$Y$694)</f>
        <v>17710893.07</v>
      </c>
      <c r="Y19" s="49">
        <f>SUMIF('Charges by GXP_GIP_PROPOSAL'!$B$7:$B$694,'Charges by Customer PROPOSAL'!$T19,'Charges by GXP_GIP_PROPOSAL'!$AC$7:$AC$694)</f>
        <v>19291023.920000002</v>
      </c>
      <c r="Z19" s="49">
        <f>SUMIF('Charges by GXP_GIP_PROPOSAL'!$B$7:$B$694,'Charges by Customer PROPOSAL'!$T19,'Charges by GXP_GIP_PROPOSAL'!$AG$7:$AG$694)</f>
        <v>20963738.77</v>
      </c>
      <c r="AA19" s="49">
        <f>SUMIF('Charges by GXP_GIP_PROPOSAL'!$B$7:$B$694,'Charges by Customer PROPOSAL'!$T19,'Charges by GXP_GIP_PROPOSAL'!$AK$7:$AK$694)</f>
        <v>22334380.609999996</v>
      </c>
    </row>
    <row r="20" spans="1:27" x14ac:dyDescent="0.3">
      <c r="A20" s="2" t="s">
        <v>99</v>
      </c>
      <c r="B20" s="65">
        <f t="shared" si="1"/>
        <v>184963.18209425843</v>
      </c>
      <c r="C20" s="65">
        <f t="shared" si="2"/>
        <v>184963.18209425843</v>
      </c>
      <c r="D20" s="65">
        <f t="shared" si="3"/>
        <v>570854.52</v>
      </c>
      <c r="E20" s="65">
        <f t="shared" si="4"/>
        <v>732841.40999999992</v>
      </c>
      <c r="F20" s="65">
        <f t="shared" si="5"/>
        <v>914488.67999999993</v>
      </c>
      <c r="G20" s="65">
        <f t="shared" si="6"/>
        <v>1070319.52</v>
      </c>
      <c r="H20" s="65">
        <f t="shared" si="7"/>
        <v>1502940.5</v>
      </c>
      <c r="J20" s="35">
        <f t="shared" si="8"/>
        <v>0</v>
      </c>
      <c r="K20" s="50">
        <f t="shared" si="9"/>
        <v>2.0863143331362504</v>
      </c>
      <c r="L20" s="51">
        <f t="shared" si="10"/>
        <v>0.28376212209023044</v>
      </c>
      <c r="M20" s="51">
        <f t="shared" si="11"/>
        <v>0.24786709309999289</v>
      </c>
      <c r="N20" s="51">
        <f t="shared" si="12"/>
        <v>0.17040215303703943</v>
      </c>
      <c r="O20" s="52">
        <f t="shared" si="13"/>
        <v>0.40419797258299095</v>
      </c>
      <c r="P20" s="35"/>
      <c r="T20" s="2" t="s">
        <v>100</v>
      </c>
      <c r="U20" s="49">
        <v>13783314.793000361</v>
      </c>
      <c r="V20" s="49">
        <f>SUMIF('Charges by GXP_GIP_PROPOSAL'!$B$7:$B$694,'Charges by Customer PROPOSAL'!$T20,'Charges by GXP_GIP_PROPOSAL'!$L$7:$L$694)</f>
        <v>13783314.793000361</v>
      </c>
      <c r="W20" s="49">
        <f>SUMIF('Charges by GXP_GIP_PROPOSAL'!$B$7:$B$694,'Charges by Customer PROPOSAL'!$T20,'Charges by GXP_GIP_PROPOSAL'!$U$7:$U$694)</f>
        <v>17719041.91</v>
      </c>
      <c r="X20" s="49">
        <f>SUMIF('Charges by GXP_GIP_PROPOSAL'!$B$7:$B$694,'Charges by Customer PROPOSAL'!$T20,'Charges by GXP_GIP_PROPOSAL'!$Y$7:$Y$694)</f>
        <v>18317964.829999998</v>
      </c>
      <c r="Y20" s="49">
        <f>SUMIF('Charges by GXP_GIP_PROPOSAL'!$B$7:$B$694,'Charges by Customer PROPOSAL'!$T20,'Charges by GXP_GIP_PROPOSAL'!$AC$7:$AC$694)</f>
        <v>18823651.34</v>
      </c>
      <c r="Z20" s="49">
        <f>SUMIF('Charges by GXP_GIP_PROPOSAL'!$B$7:$B$694,'Charges by Customer PROPOSAL'!$T20,'Charges by GXP_GIP_PROPOSAL'!$AG$7:$AG$694)</f>
        <v>19549328.800000001</v>
      </c>
      <c r="AA20" s="49">
        <f>SUMIF('Charges by GXP_GIP_PROPOSAL'!$B$7:$B$694,'Charges by Customer PROPOSAL'!$T20,'Charges by GXP_GIP_PROPOSAL'!$AK$7:$AK$694)</f>
        <v>20282915.490000002</v>
      </c>
    </row>
    <row r="21" spans="1:27" x14ac:dyDescent="0.3">
      <c r="A21" s="2" t="s">
        <v>101</v>
      </c>
      <c r="B21" s="65">
        <f t="shared" si="1"/>
        <v>3205009.9806858716</v>
      </c>
      <c r="C21" s="65">
        <f t="shared" si="2"/>
        <v>3205009.9806858716</v>
      </c>
      <c r="D21" s="65">
        <f t="shared" si="3"/>
        <v>5344695.620000001</v>
      </c>
      <c r="E21" s="65">
        <f t="shared" si="4"/>
        <v>5528489.1700000009</v>
      </c>
      <c r="F21" s="65">
        <f t="shared" si="5"/>
        <v>5521738.7299999995</v>
      </c>
      <c r="G21" s="65">
        <f t="shared" si="6"/>
        <v>5769166.0399999991</v>
      </c>
      <c r="H21" s="65">
        <f t="shared" si="7"/>
        <v>5926149.7299999995</v>
      </c>
      <c r="J21" s="35">
        <f t="shared" si="8"/>
        <v>0</v>
      </c>
      <c r="K21" s="50">
        <f t="shared" si="9"/>
        <v>0.66760654481838366</v>
      </c>
      <c r="L21" s="51">
        <f t="shared" si="10"/>
        <v>3.4388029378556118E-2</v>
      </c>
      <c r="M21" s="51">
        <f t="shared" si="11"/>
        <v>-1.2210279865667584E-3</v>
      </c>
      <c r="N21" s="51">
        <f t="shared" si="12"/>
        <v>4.4809673564544017E-2</v>
      </c>
      <c r="O21" s="52">
        <f t="shared" si="13"/>
        <v>2.7210811564716275E-2</v>
      </c>
      <c r="P21" s="35"/>
      <c r="T21" s="2" t="s">
        <v>74</v>
      </c>
      <c r="U21" s="49">
        <v>12815745.687770046</v>
      </c>
      <c r="V21" s="49">
        <f>SUMIF('Charges by GXP_GIP_PROPOSAL'!$B$7:$B$694,'Charges by Customer PROPOSAL'!$T21,'Charges by GXP_GIP_PROPOSAL'!$L$7:$L$694)</f>
        <v>12815745.687770046</v>
      </c>
      <c r="W21" s="49">
        <f>SUMIF('Charges by GXP_GIP_PROPOSAL'!$B$7:$B$694,'Charges by Customer PROPOSAL'!$T21,'Charges by GXP_GIP_PROPOSAL'!$U$7:$U$694)</f>
        <v>17058821.469999999</v>
      </c>
      <c r="X21" s="49">
        <f>SUMIF('Charges by GXP_GIP_PROPOSAL'!$B$7:$B$694,'Charges by Customer PROPOSAL'!$T21,'Charges by GXP_GIP_PROPOSAL'!$Y$7:$Y$694)</f>
        <v>17940432.329999998</v>
      </c>
      <c r="Y21" s="49">
        <f>SUMIF('Charges by GXP_GIP_PROPOSAL'!$B$7:$B$694,'Charges by Customer PROPOSAL'!$T21,'Charges by GXP_GIP_PROPOSAL'!$AC$7:$AC$694)</f>
        <v>18835290.499999996</v>
      </c>
      <c r="Z21" s="49">
        <f>SUMIF('Charges by GXP_GIP_PROPOSAL'!$B$7:$B$694,'Charges by Customer PROPOSAL'!$T21,'Charges by GXP_GIP_PROPOSAL'!$AG$7:$AG$694)</f>
        <v>19911273.619999997</v>
      </c>
      <c r="AA21" s="49">
        <f>SUMIF('Charges by GXP_GIP_PROPOSAL'!$B$7:$B$694,'Charges by Customer PROPOSAL'!$T21,'Charges by GXP_GIP_PROPOSAL'!$AK$7:$AK$694)</f>
        <v>20896481.560000002</v>
      </c>
    </row>
    <row r="22" spans="1:27" x14ac:dyDescent="0.3">
      <c r="A22" s="2" t="s">
        <v>102</v>
      </c>
      <c r="B22" s="65">
        <f t="shared" si="1"/>
        <v>11824200.538109055</v>
      </c>
      <c r="C22" s="65">
        <f t="shared" si="2"/>
        <v>11824200.538109055</v>
      </c>
      <c r="D22" s="65">
        <f t="shared" si="3"/>
        <v>15485594.839999996</v>
      </c>
      <c r="E22" s="65">
        <f t="shared" si="4"/>
        <v>16131039.069999997</v>
      </c>
      <c r="F22" s="65">
        <f t="shared" si="5"/>
        <v>16505992.389999999</v>
      </c>
      <c r="G22" s="65">
        <f t="shared" si="6"/>
        <v>17201032.870000001</v>
      </c>
      <c r="H22" s="65">
        <f t="shared" si="7"/>
        <v>17861960.050000001</v>
      </c>
      <c r="J22" s="35">
        <f t="shared" si="8"/>
        <v>0</v>
      </c>
      <c r="K22" s="50">
        <f t="shared" si="9"/>
        <v>0.30965258835811982</v>
      </c>
      <c r="L22" s="51">
        <f t="shared" si="10"/>
        <v>4.1680299444021962E-2</v>
      </c>
      <c r="M22" s="51">
        <f t="shared" si="11"/>
        <v>2.3244213740535091E-2</v>
      </c>
      <c r="N22" s="51">
        <f t="shared" si="12"/>
        <v>4.210837273989565E-2</v>
      </c>
      <c r="O22" s="52">
        <f t="shared" si="13"/>
        <v>3.842369147219693E-2</v>
      </c>
      <c r="P22" s="35"/>
      <c r="T22" s="2" t="s">
        <v>86</v>
      </c>
      <c r="U22" s="49">
        <v>11868967.281981975</v>
      </c>
      <c r="V22" s="49">
        <f>SUMIF('Charges by GXP_GIP_PROPOSAL'!$B$7:$B$694,'Charges by Customer PROPOSAL'!$T22,'Charges by GXP_GIP_PROPOSAL'!$L$7:$L$694)</f>
        <v>11868967.281981975</v>
      </c>
      <c r="W22" s="49">
        <f>SUMIF('Charges by GXP_GIP_PROPOSAL'!$B$7:$B$694,'Charges by Customer PROPOSAL'!$T22,'Charges by GXP_GIP_PROPOSAL'!$U$7:$U$694)</f>
        <v>15384449.720000001</v>
      </c>
      <c r="X22" s="49">
        <f>SUMIF('Charges by GXP_GIP_PROPOSAL'!$B$7:$B$694,'Charges by Customer PROPOSAL'!$T22,'Charges by GXP_GIP_PROPOSAL'!$Y$7:$Y$694)</f>
        <v>15922199.189999999</v>
      </c>
      <c r="Y22" s="49">
        <f>SUMIF('Charges by GXP_GIP_PROPOSAL'!$B$7:$B$694,'Charges by Customer PROPOSAL'!$T22,'Charges by GXP_GIP_PROPOSAL'!$AC$7:$AC$694)</f>
        <v>16604755.82</v>
      </c>
      <c r="Z22" s="49">
        <f>SUMIF('Charges by GXP_GIP_PROPOSAL'!$B$7:$B$694,'Charges by Customer PROPOSAL'!$T22,'Charges by GXP_GIP_PROPOSAL'!$AG$7:$AG$694)</f>
        <v>17219200.240000002</v>
      </c>
      <c r="AA22" s="49">
        <f>SUMIF('Charges by GXP_GIP_PROPOSAL'!$B$7:$B$694,'Charges by Customer PROPOSAL'!$T22,'Charges by GXP_GIP_PROPOSAL'!$AK$7:$AK$694)</f>
        <v>17936139.029999997</v>
      </c>
    </row>
    <row r="23" spans="1:27" x14ac:dyDescent="0.3">
      <c r="A23" s="2" t="s">
        <v>103</v>
      </c>
      <c r="B23" s="65">
        <f t="shared" si="1"/>
        <v>1966504.5385045114</v>
      </c>
      <c r="C23" s="65">
        <f t="shared" si="2"/>
        <v>1966504.5385045109</v>
      </c>
      <c r="D23" s="65">
        <f t="shared" si="3"/>
        <v>2244054.2000000002</v>
      </c>
      <c r="E23" s="65">
        <f t="shared" si="4"/>
        <v>2501734.14</v>
      </c>
      <c r="F23" s="65">
        <f t="shared" si="5"/>
        <v>2762699.82</v>
      </c>
      <c r="G23" s="65">
        <f t="shared" si="6"/>
        <v>3037055.0999999996</v>
      </c>
      <c r="H23" s="65">
        <f t="shared" si="7"/>
        <v>3402119.87</v>
      </c>
      <c r="J23" s="35">
        <f t="shared" si="8"/>
        <v>-2.2204460492503131E-16</v>
      </c>
      <c r="K23" s="50">
        <f t="shared" si="9"/>
        <v>0.14113858171238225</v>
      </c>
      <c r="L23" s="51">
        <f t="shared" si="10"/>
        <v>0.11482785932710526</v>
      </c>
      <c r="M23" s="51">
        <f t="shared" si="11"/>
        <v>0.104313914027651</v>
      </c>
      <c r="N23" s="51">
        <f t="shared" si="12"/>
        <v>9.9306945334364904E-2</v>
      </c>
      <c r="O23" s="52">
        <f t="shared" si="13"/>
        <v>0.12020353861871014</v>
      </c>
      <c r="P23" s="35"/>
      <c r="T23" s="2" t="s">
        <v>102</v>
      </c>
      <c r="U23" s="49">
        <v>11824200.538109055</v>
      </c>
      <c r="V23" s="49">
        <f>SUMIF('Charges by GXP_GIP_PROPOSAL'!$B$7:$B$694,'Charges by Customer PROPOSAL'!$T23,'Charges by GXP_GIP_PROPOSAL'!$L$7:$L$694)</f>
        <v>11824200.538109055</v>
      </c>
      <c r="W23" s="49">
        <f>SUMIF('Charges by GXP_GIP_PROPOSAL'!$B$7:$B$694,'Charges by Customer PROPOSAL'!$T23,'Charges by GXP_GIP_PROPOSAL'!$U$7:$U$694)</f>
        <v>15485594.839999996</v>
      </c>
      <c r="X23" s="49">
        <f>SUMIF('Charges by GXP_GIP_PROPOSAL'!$B$7:$B$694,'Charges by Customer PROPOSAL'!$T23,'Charges by GXP_GIP_PROPOSAL'!$Y$7:$Y$694)</f>
        <v>16131039.069999997</v>
      </c>
      <c r="Y23" s="49">
        <f>SUMIF('Charges by GXP_GIP_PROPOSAL'!$B$7:$B$694,'Charges by Customer PROPOSAL'!$T23,'Charges by GXP_GIP_PROPOSAL'!$AC$7:$AC$694)</f>
        <v>16505992.389999999</v>
      </c>
      <c r="Z23" s="49">
        <f>SUMIF('Charges by GXP_GIP_PROPOSAL'!$B$7:$B$694,'Charges by Customer PROPOSAL'!$T23,'Charges by GXP_GIP_PROPOSAL'!$AG$7:$AG$694)</f>
        <v>17201032.870000001</v>
      </c>
      <c r="AA23" s="49">
        <f>SUMIF('Charges by GXP_GIP_PROPOSAL'!$B$7:$B$694,'Charges by Customer PROPOSAL'!$T23,'Charges by GXP_GIP_PROPOSAL'!$AK$7:$AK$694)</f>
        <v>17861960.050000001</v>
      </c>
    </row>
    <row r="24" spans="1:27" x14ac:dyDescent="0.3">
      <c r="A24" s="2" t="s">
        <v>104</v>
      </c>
      <c r="B24" s="65">
        <f t="shared" si="1"/>
        <v>5663089.3461611075</v>
      </c>
      <c r="C24" s="65">
        <f t="shared" si="2"/>
        <v>5663089.3461611075</v>
      </c>
      <c r="D24" s="65">
        <f t="shared" si="3"/>
        <v>7663527.9199999999</v>
      </c>
      <c r="E24" s="65">
        <f t="shared" si="4"/>
        <v>8230789.1700000009</v>
      </c>
      <c r="F24" s="65">
        <f t="shared" si="5"/>
        <v>8979585.6000000015</v>
      </c>
      <c r="G24" s="65">
        <f t="shared" si="6"/>
        <v>9626472.0299999993</v>
      </c>
      <c r="H24" s="65">
        <f t="shared" si="7"/>
        <v>10278335.76</v>
      </c>
      <c r="J24" s="35">
        <f t="shared" si="8"/>
        <v>0</v>
      </c>
      <c r="K24" s="50">
        <f t="shared" si="9"/>
        <v>0.35324157037976955</v>
      </c>
      <c r="L24" s="51">
        <f t="shared" si="10"/>
        <v>7.4020902112143849E-2</v>
      </c>
      <c r="M24" s="51">
        <f t="shared" si="11"/>
        <v>9.0975046807085347E-2</v>
      </c>
      <c r="N24" s="51">
        <f t="shared" si="12"/>
        <v>7.2039675193919628E-2</v>
      </c>
      <c r="O24" s="52">
        <f t="shared" si="13"/>
        <v>6.7715745495185331E-2</v>
      </c>
      <c r="P24" s="35"/>
      <c r="T24" s="2" t="s">
        <v>105</v>
      </c>
      <c r="U24" s="49">
        <v>10770384.238172308</v>
      </c>
      <c r="V24" s="49">
        <f>SUMIF('Charges by GXP_GIP_PROPOSAL'!$B$7:$B$694,'Charges by Customer PROPOSAL'!$T24,'Charges by GXP_GIP_PROPOSAL'!$L$7:$L$694)</f>
        <v>10770384.238172308</v>
      </c>
      <c r="W24" s="49">
        <f>SUMIF('Charges by GXP_GIP_PROPOSAL'!$B$7:$B$694,'Charges by Customer PROPOSAL'!$T24,'Charges by GXP_GIP_PROPOSAL'!$U$7:$U$694)</f>
        <v>14513359.039999999</v>
      </c>
      <c r="X24" s="49">
        <f>SUMIF('Charges by GXP_GIP_PROPOSAL'!$B$7:$B$694,'Charges by Customer PROPOSAL'!$T24,'Charges by GXP_GIP_PROPOSAL'!$Y$7:$Y$694)</f>
        <v>15038703.080000002</v>
      </c>
      <c r="Y24" s="49">
        <f>SUMIF('Charges by GXP_GIP_PROPOSAL'!$B$7:$B$694,'Charges by Customer PROPOSAL'!$T24,'Charges by GXP_GIP_PROPOSAL'!$AC$7:$AC$694)</f>
        <v>15459830.970000001</v>
      </c>
      <c r="Z24" s="49">
        <f>SUMIF('Charges by GXP_GIP_PROPOSAL'!$B$7:$B$694,'Charges by Customer PROPOSAL'!$T24,'Charges by GXP_GIP_PROPOSAL'!$AG$7:$AG$694)</f>
        <v>16009373.75</v>
      </c>
      <c r="AA24" s="49">
        <f>SUMIF('Charges by GXP_GIP_PROPOSAL'!$B$7:$B$694,'Charges by Customer PROPOSAL'!$T24,'Charges by GXP_GIP_PROPOSAL'!$AK$7:$AK$694)</f>
        <v>16621499.52</v>
      </c>
    </row>
    <row r="25" spans="1:27" x14ac:dyDescent="0.3">
      <c r="A25" s="2" t="s">
        <v>106</v>
      </c>
      <c r="B25" s="65">
        <f t="shared" si="1"/>
        <v>389303.80314787471</v>
      </c>
      <c r="C25" s="65">
        <f t="shared" si="2"/>
        <v>389303.80314787471</v>
      </c>
      <c r="D25" s="65">
        <f t="shared" si="3"/>
        <v>468204.89</v>
      </c>
      <c r="E25" s="65">
        <f t="shared" si="4"/>
        <v>539230.39000000025</v>
      </c>
      <c r="F25" s="65">
        <f t="shared" si="5"/>
        <v>650102.62000000011</v>
      </c>
      <c r="G25" s="65">
        <f t="shared" si="6"/>
        <v>719135.4</v>
      </c>
      <c r="H25" s="65">
        <f t="shared" si="7"/>
        <v>787868.96</v>
      </c>
      <c r="J25" s="35">
        <f t="shared" si="8"/>
        <v>0</v>
      </c>
      <c r="K25" s="50">
        <f t="shared" si="9"/>
        <v>0.20267227346390748</v>
      </c>
      <c r="L25" s="51">
        <f t="shared" si="10"/>
        <v>0.15169747586361226</v>
      </c>
      <c r="M25" s="51">
        <f t="shared" si="11"/>
        <v>0.20561198340471831</v>
      </c>
      <c r="N25" s="51">
        <f t="shared" si="12"/>
        <v>0.10618751236535529</v>
      </c>
      <c r="O25" s="52">
        <f t="shared" si="13"/>
        <v>9.5578051087458649E-2</v>
      </c>
      <c r="P25" s="35"/>
      <c r="T25" s="2" t="s">
        <v>89</v>
      </c>
      <c r="U25" s="49">
        <v>10284991.243070928</v>
      </c>
      <c r="V25" s="49">
        <f>SUMIF('Charges by GXP_GIP_PROPOSAL'!$B$7:$B$694,'Charges by Customer PROPOSAL'!$T25,'Charges by GXP_GIP_PROPOSAL'!$L$7:$L$694)</f>
        <v>10284991.243070928</v>
      </c>
      <c r="W25" s="49">
        <f>SUMIF('Charges by GXP_GIP_PROPOSAL'!$B$7:$B$694,'Charges by Customer PROPOSAL'!$T25,'Charges by GXP_GIP_PROPOSAL'!$U$7:$U$694)</f>
        <v>13672838.050000001</v>
      </c>
      <c r="X25" s="49">
        <f>SUMIF('Charges by GXP_GIP_PROPOSAL'!$B$7:$B$694,'Charges by Customer PROPOSAL'!$T25,'Charges by GXP_GIP_PROPOSAL'!$Y$7:$Y$694)</f>
        <v>14011881.310000001</v>
      </c>
      <c r="Y25" s="49">
        <f>SUMIF('Charges by GXP_GIP_PROPOSAL'!$B$7:$B$694,'Charges by Customer PROPOSAL'!$T25,'Charges by GXP_GIP_PROPOSAL'!$AC$7:$AC$694)</f>
        <v>14309498.84</v>
      </c>
      <c r="Z25" s="49">
        <f>SUMIF('Charges by GXP_GIP_PROPOSAL'!$B$7:$B$694,'Charges by Customer PROPOSAL'!$T25,'Charges by GXP_GIP_PROPOSAL'!$AG$7:$AG$694)</f>
        <v>14584663.35</v>
      </c>
      <c r="AA25" s="49">
        <f>SUMIF('Charges by GXP_GIP_PROPOSAL'!$B$7:$B$694,'Charges by Customer PROPOSAL'!$T25,'Charges by GXP_GIP_PROPOSAL'!$AK$7:$AK$694)</f>
        <v>15072254.180000002</v>
      </c>
    </row>
    <row r="26" spans="1:27" x14ac:dyDescent="0.3">
      <c r="A26" s="2" t="s">
        <v>107</v>
      </c>
      <c r="B26" s="65">
        <f t="shared" si="1"/>
        <v>666377.86240192445</v>
      </c>
      <c r="C26" s="65">
        <f t="shared" si="2"/>
        <v>666377.86240192445</v>
      </c>
      <c r="D26" s="65">
        <f t="shared" si="3"/>
        <v>737572.42</v>
      </c>
      <c r="E26" s="65">
        <f t="shared" si="4"/>
        <v>802895.72</v>
      </c>
      <c r="F26" s="65">
        <f t="shared" si="5"/>
        <v>916205.66999999981</v>
      </c>
      <c r="G26" s="65">
        <f t="shared" si="6"/>
        <v>998695.00000000023</v>
      </c>
      <c r="H26" s="65">
        <f t="shared" si="7"/>
        <v>1092647.5099999998</v>
      </c>
      <c r="J26" s="35">
        <f t="shared" si="8"/>
        <v>0</v>
      </c>
      <c r="K26" s="50">
        <f t="shared" si="9"/>
        <v>0.106838119353873</v>
      </c>
      <c r="L26" s="51">
        <f t="shared" si="10"/>
        <v>8.8565269292471438E-2</v>
      </c>
      <c r="M26" s="51">
        <f t="shared" si="11"/>
        <v>0.14112660857128478</v>
      </c>
      <c r="N26" s="51">
        <f t="shared" si="12"/>
        <v>9.0033638407848393E-2</v>
      </c>
      <c r="O26" s="52">
        <f t="shared" si="13"/>
        <v>9.4075278238100246E-2</v>
      </c>
      <c r="P26" s="35"/>
      <c r="T26" s="2" t="s">
        <v>92</v>
      </c>
      <c r="U26" s="49">
        <v>8873253.9882772639</v>
      </c>
      <c r="V26" s="49">
        <f>SUMIF('Charges by GXP_GIP_PROPOSAL'!$B$7:$B$694,'Charges by Customer PROPOSAL'!$T26,'Charges by GXP_GIP_PROPOSAL'!$L$7:$L$694)</f>
        <v>8873253.9882772639</v>
      </c>
      <c r="W26" s="49">
        <f>SUMIF('Charges by GXP_GIP_PROPOSAL'!$B$7:$B$694,'Charges by Customer PROPOSAL'!$T26,'Charges by GXP_GIP_PROPOSAL'!$U$7:$U$694)</f>
        <v>11832103.66</v>
      </c>
      <c r="X26" s="49">
        <f>SUMIF('Charges by GXP_GIP_PROPOSAL'!$B$7:$B$694,'Charges by Customer PROPOSAL'!$T26,'Charges by GXP_GIP_PROPOSAL'!$Y$7:$Y$694)</f>
        <v>12253072.280000001</v>
      </c>
      <c r="Y26" s="49">
        <f>SUMIF('Charges by GXP_GIP_PROPOSAL'!$B$7:$B$694,'Charges by Customer PROPOSAL'!$T26,'Charges by GXP_GIP_PROPOSAL'!$AC$7:$AC$694)</f>
        <v>12549708.57</v>
      </c>
      <c r="Z26" s="49">
        <f>SUMIF('Charges by GXP_GIP_PROPOSAL'!$B$7:$B$694,'Charges by Customer PROPOSAL'!$T26,'Charges by GXP_GIP_PROPOSAL'!$AG$7:$AG$694)</f>
        <v>12988142.300000001</v>
      </c>
      <c r="AA26" s="49">
        <f>SUMIF('Charges by GXP_GIP_PROPOSAL'!$B$7:$B$694,'Charges by Customer PROPOSAL'!$T26,'Charges by GXP_GIP_PROPOSAL'!$AK$7:$AK$694)</f>
        <v>13429287.119999999</v>
      </c>
    </row>
    <row r="27" spans="1:27" x14ac:dyDescent="0.3">
      <c r="A27" s="2" t="s">
        <v>98</v>
      </c>
      <c r="B27" s="65">
        <f t="shared" si="1"/>
        <v>13252845.184382513</v>
      </c>
      <c r="C27" s="65">
        <f t="shared" si="2"/>
        <v>13252845.184382511</v>
      </c>
      <c r="D27" s="65">
        <f t="shared" si="3"/>
        <v>16350618.149999999</v>
      </c>
      <c r="E27" s="65">
        <f t="shared" si="4"/>
        <v>17710893.07</v>
      </c>
      <c r="F27" s="65">
        <f t="shared" si="5"/>
        <v>19291023.920000002</v>
      </c>
      <c r="G27" s="65">
        <f t="shared" si="6"/>
        <v>20963738.77</v>
      </c>
      <c r="H27" s="65">
        <f t="shared" si="7"/>
        <v>22334380.609999996</v>
      </c>
      <c r="J27" s="35">
        <f t="shared" si="8"/>
        <v>-1.1102230246251565E-16</v>
      </c>
      <c r="K27" s="50">
        <f t="shared" si="9"/>
        <v>0.23374399402688129</v>
      </c>
      <c r="L27" s="51">
        <f t="shared" si="10"/>
        <v>8.3194097465972616E-2</v>
      </c>
      <c r="M27" s="51">
        <f t="shared" si="11"/>
        <v>8.9218022137830033E-2</v>
      </c>
      <c r="N27" s="51">
        <f t="shared" si="12"/>
        <v>8.6709490223886299E-2</v>
      </c>
      <c r="O27" s="52">
        <f t="shared" si="13"/>
        <v>6.5381555028793059E-2</v>
      </c>
      <c r="P27" s="35"/>
      <c r="T27" s="2" t="s">
        <v>97</v>
      </c>
      <c r="U27" s="49">
        <v>7231497.7462458769</v>
      </c>
      <c r="V27" s="49">
        <f>SUMIF('Charges by GXP_GIP_PROPOSAL'!$B$7:$B$694,'Charges by Customer PROPOSAL'!$T27,'Charges by GXP_GIP_PROPOSAL'!$L$7:$L$694)</f>
        <v>7231497.7462458778</v>
      </c>
      <c r="W27" s="49">
        <f>SUMIF('Charges by GXP_GIP_PROPOSAL'!$B$7:$B$694,'Charges by Customer PROPOSAL'!$T27,'Charges by GXP_GIP_PROPOSAL'!$U$7:$U$694)</f>
        <v>9864245.120000001</v>
      </c>
      <c r="X27" s="49">
        <f>SUMIF('Charges by GXP_GIP_PROPOSAL'!$B$7:$B$694,'Charges by Customer PROPOSAL'!$T27,'Charges by GXP_GIP_PROPOSAL'!$Y$7:$Y$694)</f>
        <v>10261044.74</v>
      </c>
      <c r="Y27" s="49">
        <f>SUMIF('Charges by GXP_GIP_PROPOSAL'!$B$7:$B$694,'Charges by Customer PROPOSAL'!$T27,'Charges by GXP_GIP_PROPOSAL'!$AC$7:$AC$694)</f>
        <v>10540021.149999997</v>
      </c>
      <c r="Z27" s="49">
        <f>SUMIF('Charges by GXP_GIP_PROPOSAL'!$B$7:$B$694,'Charges by Customer PROPOSAL'!$T27,'Charges by GXP_GIP_PROPOSAL'!$AG$7:$AG$694)</f>
        <v>10973693.33</v>
      </c>
      <c r="AA27" s="49">
        <f>SUMIF('Charges by GXP_GIP_PROPOSAL'!$B$7:$B$694,'Charges by Customer PROPOSAL'!$T27,'Charges by GXP_GIP_PROPOSAL'!$AK$7:$AK$694)</f>
        <v>11516864.559999999</v>
      </c>
    </row>
    <row r="28" spans="1:27" x14ac:dyDescent="0.3">
      <c r="A28" s="2" t="s">
        <v>108</v>
      </c>
      <c r="B28" s="65">
        <f t="shared" si="1"/>
        <v>608002.23480767175</v>
      </c>
      <c r="C28" s="65">
        <f t="shared" si="2"/>
        <v>608002.23480767175</v>
      </c>
      <c r="D28" s="65">
        <f t="shared" si="3"/>
        <v>857214.68000000017</v>
      </c>
      <c r="E28" s="65">
        <f t="shared" si="4"/>
        <v>1053820.75</v>
      </c>
      <c r="F28" s="65">
        <f t="shared" si="5"/>
        <v>1308362.7899999998</v>
      </c>
      <c r="G28" s="65">
        <f t="shared" si="6"/>
        <v>1511902.6799999997</v>
      </c>
      <c r="H28" s="65">
        <f t="shared" si="7"/>
        <v>1696489.4299999997</v>
      </c>
      <c r="J28" s="35">
        <f t="shared" si="8"/>
        <v>0</v>
      </c>
      <c r="K28" s="50">
        <f t="shared" si="9"/>
        <v>0.40988738350799214</v>
      </c>
      <c r="L28" s="51">
        <f t="shared" si="10"/>
        <v>0.22935452995275329</v>
      </c>
      <c r="M28" s="51">
        <f t="shared" si="11"/>
        <v>0.24154206490999508</v>
      </c>
      <c r="N28" s="51">
        <f t="shared" si="12"/>
        <v>0.15556838787810512</v>
      </c>
      <c r="O28" s="52">
        <f t="shared" si="13"/>
        <v>0.1220890421333205</v>
      </c>
      <c r="P28" s="35"/>
      <c r="T28" s="2" t="s">
        <v>109</v>
      </c>
      <c r="U28" s="49">
        <v>6857005.0592674911</v>
      </c>
      <c r="V28" s="49">
        <f>SUMIF('Charges by GXP_GIP_PROPOSAL'!$B$7:$B$694,'Charges by Customer PROPOSAL'!$T28,'Charges by GXP_GIP_PROPOSAL'!$L$7:$L$694)</f>
        <v>6857005.059267493</v>
      </c>
      <c r="W28" s="49">
        <f>SUMIF('Charges by GXP_GIP_PROPOSAL'!$B$7:$B$694,'Charges by Customer PROPOSAL'!$T28,'Charges by GXP_GIP_PROPOSAL'!$U$7:$U$694)</f>
        <v>9141706.9099999983</v>
      </c>
      <c r="X28" s="49">
        <f>SUMIF('Charges by GXP_GIP_PROPOSAL'!$B$7:$B$694,'Charges by Customer PROPOSAL'!$T28,'Charges by GXP_GIP_PROPOSAL'!$Y$7:$Y$694)</f>
        <v>9527140.8000000007</v>
      </c>
      <c r="Y28" s="49">
        <f>SUMIF('Charges by GXP_GIP_PROPOSAL'!$B$7:$B$694,'Charges by Customer PROPOSAL'!$T28,'Charges by GXP_GIP_PROPOSAL'!$AC$7:$AC$694)</f>
        <v>9916643.1000000015</v>
      </c>
      <c r="Z28" s="49">
        <f>SUMIF('Charges by GXP_GIP_PROPOSAL'!$B$7:$B$694,'Charges by Customer PROPOSAL'!$T28,'Charges by GXP_GIP_PROPOSAL'!$AG$7:$AG$694)</f>
        <v>10368055.869999999</v>
      </c>
      <c r="AA28" s="49">
        <f>SUMIF('Charges by GXP_GIP_PROPOSAL'!$B$7:$B$694,'Charges by Customer PROPOSAL'!$T28,'Charges by GXP_GIP_PROPOSAL'!$AK$7:$AK$694)</f>
        <v>10846790.27</v>
      </c>
    </row>
    <row r="29" spans="1:27" x14ac:dyDescent="0.3">
      <c r="A29" s="2" t="s">
        <v>79</v>
      </c>
      <c r="B29" s="65">
        <f t="shared" si="1"/>
        <v>66467430.007708721</v>
      </c>
      <c r="C29" s="65">
        <f t="shared" si="2"/>
        <v>66467430.007708706</v>
      </c>
      <c r="D29" s="65">
        <f t="shared" si="3"/>
        <v>70958688.340000004</v>
      </c>
      <c r="E29" s="65">
        <f t="shared" si="4"/>
        <v>77537196.830000013</v>
      </c>
      <c r="F29" s="65">
        <f t="shared" si="5"/>
        <v>84725231.300000027</v>
      </c>
      <c r="G29" s="65">
        <f t="shared" si="6"/>
        <v>92242295.989999995</v>
      </c>
      <c r="H29" s="65">
        <f t="shared" si="7"/>
        <v>99486647.87000002</v>
      </c>
      <c r="J29" s="35">
        <f t="shared" si="8"/>
        <v>-2.2204460492503131E-16</v>
      </c>
      <c r="K29" s="50">
        <f t="shared" si="9"/>
        <v>6.7570813731934853E-2</v>
      </c>
      <c r="L29" s="51">
        <f t="shared" si="10"/>
        <v>9.2708992286877567E-2</v>
      </c>
      <c r="M29" s="51">
        <f t="shared" si="11"/>
        <v>9.2704337580835627E-2</v>
      </c>
      <c r="N29" s="51">
        <f t="shared" si="12"/>
        <v>8.8722858287433981E-2</v>
      </c>
      <c r="O29" s="52">
        <f t="shared" si="13"/>
        <v>7.8536118406954847E-2</v>
      </c>
      <c r="P29" s="35"/>
      <c r="T29" s="2" t="s">
        <v>110</v>
      </c>
      <c r="U29" s="49">
        <v>6768844.5983703025</v>
      </c>
      <c r="V29" s="49">
        <f>SUMIF('Charges by GXP_GIP_PROPOSAL'!$B$7:$B$694,'Charges by Customer PROPOSAL'!$T29,'Charges by GXP_GIP_PROPOSAL'!$L$7:$L$694)</f>
        <v>6768844.5983703025</v>
      </c>
      <c r="W29" s="49">
        <f>SUMIF('Charges by GXP_GIP_PROPOSAL'!$B$7:$B$694,'Charges by Customer PROPOSAL'!$T29,'Charges by GXP_GIP_PROPOSAL'!$U$7:$U$694)</f>
        <v>8889141.379999999</v>
      </c>
      <c r="X29" s="49">
        <f>SUMIF('Charges by GXP_GIP_PROPOSAL'!$B$7:$B$694,'Charges by Customer PROPOSAL'!$T29,'Charges by GXP_GIP_PROPOSAL'!$Y$7:$Y$694)</f>
        <v>9328410.1100000013</v>
      </c>
      <c r="Y29" s="49">
        <f>SUMIF('Charges by GXP_GIP_PROPOSAL'!$B$7:$B$694,'Charges by Customer PROPOSAL'!$T29,'Charges by GXP_GIP_PROPOSAL'!$AC$7:$AC$694)</f>
        <v>9632456.6600000001</v>
      </c>
      <c r="Z29" s="49">
        <f>SUMIF('Charges by GXP_GIP_PROPOSAL'!$B$7:$B$694,'Charges by Customer PROPOSAL'!$T29,'Charges by GXP_GIP_PROPOSAL'!$AG$7:$AG$694)</f>
        <v>10093287.18</v>
      </c>
      <c r="AA29" s="49">
        <f>SUMIF('Charges by GXP_GIP_PROPOSAL'!$B$7:$B$694,'Charges by Customer PROPOSAL'!$T29,'Charges by GXP_GIP_PROPOSAL'!$AK$7:$AK$694)</f>
        <v>10506873.300000001</v>
      </c>
    </row>
    <row r="30" spans="1:27" x14ac:dyDescent="0.3">
      <c r="A30" s="2" t="s">
        <v>111</v>
      </c>
      <c r="B30" s="65">
        <f t="shared" si="1"/>
        <v>1046149.5962426647</v>
      </c>
      <c r="C30" s="65">
        <f t="shared" si="2"/>
        <v>1046149.5962426647</v>
      </c>
      <c r="D30" s="65">
        <f t="shared" si="3"/>
        <v>1392945.6600000001</v>
      </c>
      <c r="E30" s="65">
        <f t="shared" si="4"/>
        <v>1468646.04</v>
      </c>
      <c r="F30" s="65">
        <f t="shared" si="5"/>
        <v>1522092.6400000001</v>
      </c>
      <c r="G30" s="65">
        <f t="shared" si="6"/>
        <v>1611241.65</v>
      </c>
      <c r="H30" s="65">
        <f t="shared" si="7"/>
        <v>1674274.77</v>
      </c>
      <c r="J30" s="35">
        <f t="shared" si="8"/>
        <v>0</v>
      </c>
      <c r="K30" s="50">
        <f t="shared" si="9"/>
        <v>0.33149758409589114</v>
      </c>
      <c r="L30" s="51">
        <f t="shared" si="10"/>
        <v>5.4345537068545724E-2</v>
      </c>
      <c r="M30" s="51">
        <f t="shared" si="11"/>
        <v>3.6391750322630534E-2</v>
      </c>
      <c r="N30" s="51">
        <f t="shared" si="12"/>
        <v>5.8570028956975717E-2</v>
      </c>
      <c r="O30" s="52">
        <f t="shared" si="13"/>
        <v>3.9120835785246832E-2</v>
      </c>
      <c r="P30" s="35"/>
      <c r="T30" s="2" t="s">
        <v>112</v>
      </c>
      <c r="U30" s="49">
        <v>6330530.3139538458</v>
      </c>
      <c r="V30" s="49">
        <f>SUMIF('Charges by GXP_GIP_PROPOSAL'!$B$7:$B$694,'Charges by Customer PROPOSAL'!$T30,'Charges by GXP_GIP_PROPOSAL'!$L$7:$L$694)</f>
        <v>6311626.8039538469</v>
      </c>
      <c r="W30" s="49">
        <f>SUMIF('Charges by GXP_GIP_PROPOSAL'!$B$7:$B$694,'Charges by Customer PROPOSAL'!$T30,'Charges by GXP_GIP_PROPOSAL'!$U$7:$U$694)</f>
        <v>8407634.9100000001</v>
      </c>
      <c r="X30" s="49">
        <f>SUMIF('Charges by GXP_GIP_PROPOSAL'!$B$7:$B$694,'Charges by Customer PROPOSAL'!$T30,'Charges by GXP_GIP_PROPOSAL'!$Y$7:$Y$694)</f>
        <v>8722111.3300000001</v>
      </c>
      <c r="Y30" s="49">
        <f>SUMIF('Charges by GXP_GIP_PROPOSAL'!$B$7:$B$694,'Charges by Customer PROPOSAL'!$T30,'Charges by GXP_GIP_PROPOSAL'!$AC$7:$AC$694)</f>
        <v>8969085.8100000005</v>
      </c>
      <c r="Z30" s="49">
        <f>SUMIF('Charges by GXP_GIP_PROPOSAL'!$B$7:$B$694,'Charges by Customer PROPOSAL'!$T30,'Charges by GXP_GIP_PROPOSAL'!$AG$7:$AG$694)</f>
        <v>9318533.8199999984</v>
      </c>
      <c r="AA30" s="49">
        <f>SUMIF('Charges by GXP_GIP_PROPOSAL'!$B$7:$B$694,'Charges by Customer PROPOSAL'!$T30,'Charges by GXP_GIP_PROPOSAL'!$AK$7:$AK$694)</f>
        <v>9678173.2199999988</v>
      </c>
    </row>
    <row r="31" spans="1:27" x14ac:dyDescent="0.3">
      <c r="A31" s="2" t="s">
        <v>113</v>
      </c>
      <c r="B31" s="65">
        <f t="shared" si="1"/>
        <v>934311.81936350011</v>
      </c>
      <c r="C31" s="65">
        <f t="shared" si="2"/>
        <v>934311.81936350011</v>
      </c>
      <c r="D31" s="65">
        <f t="shared" si="3"/>
        <v>1264790.92</v>
      </c>
      <c r="E31" s="65">
        <f t="shared" si="4"/>
        <v>1300259.05</v>
      </c>
      <c r="F31" s="65">
        <f t="shared" si="5"/>
        <v>1329604.6599999999</v>
      </c>
      <c r="G31" s="65">
        <f t="shared" si="6"/>
        <v>1361592.88</v>
      </c>
      <c r="H31" s="65">
        <f t="shared" si="7"/>
        <v>1407931.52</v>
      </c>
      <c r="J31" s="35">
        <f t="shared" si="8"/>
        <v>0</v>
      </c>
      <c r="K31" s="50">
        <f t="shared" si="9"/>
        <v>0.35371392482398289</v>
      </c>
      <c r="L31" s="51">
        <f t="shared" si="10"/>
        <v>2.8042682343102365E-2</v>
      </c>
      <c r="M31" s="51">
        <f t="shared" si="11"/>
        <v>2.2569048836845074E-2</v>
      </c>
      <c r="N31" s="51">
        <f t="shared" si="12"/>
        <v>2.4058444560505654E-2</v>
      </c>
      <c r="O31" s="52">
        <f t="shared" si="13"/>
        <v>3.4032669148505112E-2</v>
      </c>
      <c r="P31" s="35"/>
      <c r="T31" s="2" t="s">
        <v>114</v>
      </c>
      <c r="U31" s="49">
        <v>6355944.2862183759</v>
      </c>
      <c r="V31" s="49">
        <f>SUMIF('Charges by GXP_GIP_PROPOSAL'!$B$7:$B$694,'Charges by Customer PROPOSAL'!$T31,'Charges by GXP_GIP_PROPOSAL'!$L$7:$L$694)</f>
        <v>6355944.2862183759</v>
      </c>
      <c r="W31" s="49">
        <f>SUMIF('Charges by GXP_GIP_PROPOSAL'!$B$7:$B$694,'Charges by Customer PROPOSAL'!$T31,'Charges by GXP_GIP_PROPOSAL'!$U$7:$U$694)</f>
        <v>8181386.7199999997</v>
      </c>
      <c r="X31" s="49">
        <f>SUMIF('Charges by GXP_GIP_PROPOSAL'!$B$7:$B$694,'Charges by Customer PROPOSAL'!$T31,'Charges by GXP_GIP_PROPOSAL'!$Y$7:$Y$694)</f>
        <v>8715131.2200000007</v>
      </c>
      <c r="Y31" s="49">
        <f>SUMIF('Charges by GXP_GIP_PROPOSAL'!$B$7:$B$694,'Charges by Customer PROPOSAL'!$T31,'Charges by GXP_GIP_PROPOSAL'!$AC$7:$AC$694)</f>
        <v>9307936.3399999999</v>
      </c>
      <c r="Z31" s="49">
        <f>SUMIF('Charges by GXP_GIP_PROPOSAL'!$B$7:$B$694,'Charges by Customer PROPOSAL'!$T31,'Charges by GXP_GIP_PROPOSAL'!$AG$7:$AG$694)</f>
        <v>9928542.8100000005</v>
      </c>
      <c r="AA31" s="49">
        <f>SUMIF('Charges by GXP_GIP_PROPOSAL'!$B$7:$B$694,'Charges by Customer PROPOSAL'!$T31,'Charges by GXP_GIP_PROPOSAL'!$AK$7:$AK$694)</f>
        <v>10545046.640000001</v>
      </c>
    </row>
    <row r="32" spans="1:27" x14ac:dyDescent="0.3">
      <c r="A32" s="2" t="s">
        <v>105</v>
      </c>
      <c r="B32" s="65">
        <f t="shared" si="1"/>
        <v>10770384.238172308</v>
      </c>
      <c r="C32" s="65">
        <f t="shared" si="2"/>
        <v>10770384.238172308</v>
      </c>
      <c r="D32" s="65">
        <f t="shared" si="3"/>
        <v>14513359.039999999</v>
      </c>
      <c r="E32" s="65">
        <f t="shared" si="4"/>
        <v>15038703.080000002</v>
      </c>
      <c r="F32" s="65">
        <f t="shared" si="5"/>
        <v>15459830.970000001</v>
      </c>
      <c r="G32" s="65">
        <f t="shared" si="6"/>
        <v>16009373.75</v>
      </c>
      <c r="H32" s="65">
        <f t="shared" si="7"/>
        <v>16621499.52</v>
      </c>
      <c r="J32" s="35">
        <f t="shared" si="8"/>
        <v>0</v>
      </c>
      <c r="K32" s="50">
        <f t="shared" si="9"/>
        <v>0.34752472326492034</v>
      </c>
      <c r="L32" s="51">
        <f t="shared" si="10"/>
        <v>3.6197274425039172E-2</v>
      </c>
      <c r="M32" s="51">
        <f t="shared" si="11"/>
        <v>2.8002939333249932E-2</v>
      </c>
      <c r="N32" s="51">
        <f t="shared" si="12"/>
        <v>3.5546493429740256E-2</v>
      </c>
      <c r="O32" s="52">
        <f t="shared" si="13"/>
        <v>3.8235460022288503E-2</v>
      </c>
      <c r="P32" s="35"/>
      <c r="T32" s="2" t="s">
        <v>104</v>
      </c>
      <c r="U32" s="49">
        <v>5663089.3461611075</v>
      </c>
      <c r="V32" s="49">
        <f>SUMIF('Charges by GXP_GIP_PROPOSAL'!$B$7:$B$694,'Charges by Customer PROPOSAL'!$T32,'Charges by GXP_GIP_PROPOSAL'!$L$7:$L$694)</f>
        <v>5663089.3461611075</v>
      </c>
      <c r="W32" s="49">
        <f>SUMIF('Charges by GXP_GIP_PROPOSAL'!$B$7:$B$694,'Charges by Customer PROPOSAL'!$T32,'Charges by GXP_GIP_PROPOSAL'!$U$7:$U$694)</f>
        <v>7663527.9199999999</v>
      </c>
      <c r="X32" s="49">
        <f>SUMIF('Charges by GXP_GIP_PROPOSAL'!$B$7:$B$694,'Charges by Customer PROPOSAL'!$T32,'Charges by GXP_GIP_PROPOSAL'!$Y$7:$Y$694)</f>
        <v>8230789.1700000009</v>
      </c>
      <c r="Y32" s="49">
        <f>SUMIF('Charges by GXP_GIP_PROPOSAL'!$B$7:$B$694,'Charges by Customer PROPOSAL'!$T32,'Charges by GXP_GIP_PROPOSAL'!$AC$7:$AC$694)</f>
        <v>8979585.6000000015</v>
      </c>
      <c r="Z32" s="49">
        <f>SUMIF('Charges by GXP_GIP_PROPOSAL'!$B$7:$B$694,'Charges by Customer PROPOSAL'!$T32,'Charges by GXP_GIP_PROPOSAL'!$AG$7:$AG$694)</f>
        <v>9626472.0299999993</v>
      </c>
      <c r="AA32" s="49">
        <f>SUMIF('Charges by GXP_GIP_PROPOSAL'!$B$7:$B$694,'Charges by Customer PROPOSAL'!$T32,'Charges by GXP_GIP_PROPOSAL'!$AK$7:$AK$694)</f>
        <v>10278335.76</v>
      </c>
    </row>
    <row r="33" spans="1:27" x14ac:dyDescent="0.3">
      <c r="A33" s="2" t="s">
        <v>115</v>
      </c>
      <c r="B33" s="65">
        <f t="shared" si="1"/>
        <v>5130028.712779996</v>
      </c>
      <c r="C33" s="65">
        <f t="shared" si="2"/>
        <v>5130028.7127799951</v>
      </c>
      <c r="D33" s="65">
        <f t="shared" si="3"/>
        <v>6707492.3199999994</v>
      </c>
      <c r="E33" s="65">
        <f t="shared" si="4"/>
        <v>7041448.4000000004</v>
      </c>
      <c r="F33" s="65">
        <f t="shared" si="5"/>
        <v>7353640.6299999999</v>
      </c>
      <c r="G33" s="65">
        <f t="shared" si="6"/>
        <v>7774673.8800000008</v>
      </c>
      <c r="H33" s="65">
        <f t="shared" si="7"/>
        <v>8177734.46</v>
      </c>
      <c r="J33" s="35">
        <f t="shared" si="8"/>
        <v>-2.2204460492503131E-16</v>
      </c>
      <c r="K33" s="50">
        <f t="shared" si="9"/>
        <v>0.30749605811955916</v>
      </c>
      <c r="L33" s="51">
        <f t="shared" si="10"/>
        <v>4.9788514703808184E-2</v>
      </c>
      <c r="M33" s="51">
        <f t="shared" si="11"/>
        <v>4.4336365512527065E-2</v>
      </c>
      <c r="N33" s="51">
        <f t="shared" si="12"/>
        <v>5.7255075572002934E-2</v>
      </c>
      <c r="O33" s="52">
        <f t="shared" si="13"/>
        <v>5.1842763596406938E-2</v>
      </c>
      <c r="P33" s="35"/>
      <c r="T33" s="2" t="s">
        <v>115</v>
      </c>
      <c r="U33" s="49">
        <v>5130028.712779996</v>
      </c>
      <c r="V33" s="49">
        <f>SUMIF('Charges by GXP_GIP_PROPOSAL'!$B$7:$B$694,'Charges by Customer PROPOSAL'!$T33,'Charges by GXP_GIP_PROPOSAL'!$L$7:$L$694)</f>
        <v>5130028.7127799951</v>
      </c>
      <c r="W33" s="49">
        <f>SUMIF('Charges by GXP_GIP_PROPOSAL'!$B$7:$B$694,'Charges by Customer PROPOSAL'!$T33,'Charges by GXP_GIP_PROPOSAL'!$U$7:$U$694)</f>
        <v>6707492.3199999994</v>
      </c>
      <c r="X33" s="49">
        <f>SUMIF('Charges by GXP_GIP_PROPOSAL'!$B$7:$B$694,'Charges by Customer PROPOSAL'!$T33,'Charges by GXP_GIP_PROPOSAL'!$Y$7:$Y$694)</f>
        <v>7041448.4000000004</v>
      </c>
      <c r="Y33" s="49">
        <f>SUMIF('Charges by GXP_GIP_PROPOSAL'!$B$7:$B$694,'Charges by Customer PROPOSAL'!$T33,'Charges by GXP_GIP_PROPOSAL'!$AC$7:$AC$694)</f>
        <v>7353640.6299999999</v>
      </c>
      <c r="Z33" s="49">
        <f>SUMIF('Charges by GXP_GIP_PROPOSAL'!$B$7:$B$694,'Charges by Customer PROPOSAL'!$T33,'Charges by GXP_GIP_PROPOSAL'!$AG$7:$AG$694)</f>
        <v>7774673.8800000008</v>
      </c>
      <c r="AA33" s="49">
        <f>SUMIF('Charges by GXP_GIP_PROPOSAL'!$B$7:$B$694,'Charges by Customer PROPOSAL'!$T33,'Charges by GXP_GIP_PROPOSAL'!$AK$7:$AK$694)</f>
        <v>8177734.46</v>
      </c>
    </row>
    <row r="34" spans="1:27" x14ac:dyDescent="0.3">
      <c r="A34" s="2" t="s">
        <v>116</v>
      </c>
      <c r="B34" s="65">
        <f t="shared" si="1"/>
        <v>2918303.0079952395</v>
      </c>
      <c r="C34" s="65">
        <f t="shared" si="2"/>
        <v>2918303.0079952395</v>
      </c>
      <c r="D34" s="65">
        <f t="shared" si="3"/>
        <v>3618789.02</v>
      </c>
      <c r="E34" s="65">
        <f t="shared" si="4"/>
        <v>4039975.71</v>
      </c>
      <c r="F34" s="65">
        <f t="shared" si="5"/>
        <v>4590802.79</v>
      </c>
      <c r="G34" s="65">
        <f t="shared" si="6"/>
        <v>5066049.8900000006</v>
      </c>
      <c r="H34" s="65">
        <f t="shared" si="7"/>
        <v>5439507.6600000001</v>
      </c>
      <c r="J34" s="35">
        <f t="shared" si="8"/>
        <v>0</v>
      </c>
      <c r="K34" s="50">
        <f t="shared" si="9"/>
        <v>0.24003196723768827</v>
      </c>
      <c r="L34" s="51">
        <f t="shared" si="10"/>
        <v>0.11638884932838667</v>
      </c>
      <c r="M34" s="51">
        <f t="shared" si="11"/>
        <v>0.13634415638602948</v>
      </c>
      <c r="N34" s="51">
        <f t="shared" si="12"/>
        <v>0.10352156730304696</v>
      </c>
      <c r="O34" s="52">
        <f t="shared" si="13"/>
        <v>7.3717744220635595E-2</v>
      </c>
      <c r="P34" s="35"/>
      <c r="T34" s="2" t="s">
        <v>90</v>
      </c>
      <c r="U34" s="49">
        <v>4415511.7684972296</v>
      </c>
      <c r="V34" s="49">
        <f>SUMIF('Charges by GXP_GIP_PROPOSAL'!$B$7:$B$694,'Charges by Customer PROPOSAL'!$T34,'Charges by GXP_GIP_PROPOSAL'!$L$7:$L$694)</f>
        <v>4415511.7684972296</v>
      </c>
      <c r="W34" s="49">
        <f>SUMIF('Charges by GXP_GIP_PROPOSAL'!$B$7:$B$694,'Charges by Customer PROPOSAL'!$T34,'Charges by GXP_GIP_PROPOSAL'!$U$7:$U$694)</f>
        <v>5922612.9000000004</v>
      </c>
      <c r="X34" s="49">
        <f>SUMIF('Charges by GXP_GIP_PROPOSAL'!$B$7:$B$694,'Charges by Customer PROPOSAL'!$T34,'Charges by GXP_GIP_PROPOSAL'!$Y$7:$Y$694)</f>
        <v>6313378.25</v>
      </c>
      <c r="Y34" s="49">
        <f>SUMIF('Charges by GXP_GIP_PROPOSAL'!$B$7:$B$694,'Charges by Customer PROPOSAL'!$T34,'Charges by GXP_GIP_PROPOSAL'!$AC$7:$AC$694)</f>
        <v>6840395.8799999999</v>
      </c>
      <c r="Z34" s="49">
        <f>SUMIF('Charges by GXP_GIP_PROPOSAL'!$B$7:$B$694,'Charges by Customer PROPOSAL'!$T34,'Charges by GXP_GIP_PROPOSAL'!$AG$7:$AG$694)</f>
        <v>7197381.4199999999</v>
      </c>
      <c r="AA34" s="49">
        <f>SUMIF('Charges by GXP_GIP_PROPOSAL'!$B$7:$B$694,'Charges by Customer PROPOSAL'!$T34,'Charges by GXP_GIP_PROPOSAL'!$AK$7:$AK$694)</f>
        <v>7603728.9000000004</v>
      </c>
    </row>
    <row r="35" spans="1:27" x14ac:dyDescent="0.3">
      <c r="A35" s="2" t="s">
        <v>117</v>
      </c>
      <c r="B35" s="65">
        <f t="shared" si="1"/>
        <v>1690422.728527765</v>
      </c>
      <c r="C35" s="65">
        <f t="shared" si="2"/>
        <v>1690422.728527765</v>
      </c>
      <c r="D35" s="65">
        <f t="shared" si="3"/>
        <v>2088334.2000000002</v>
      </c>
      <c r="E35" s="65">
        <f t="shared" si="4"/>
        <v>2345425.31</v>
      </c>
      <c r="F35" s="65">
        <f t="shared" si="5"/>
        <v>2684754.8000000003</v>
      </c>
      <c r="G35" s="65">
        <f t="shared" si="6"/>
        <v>2974631.45</v>
      </c>
      <c r="H35" s="65">
        <f t="shared" si="7"/>
        <v>3201556.2</v>
      </c>
      <c r="J35" s="35">
        <f t="shared" si="8"/>
        <v>0</v>
      </c>
      <c r="K35" s="50">
        <f t="shared" si="9"/>
        <v>0.23539169508137592</v>
      </c>
      <c r="L35" s="51">
        <f t="shared" si="10"/>
        <v>0.12310822185452874</v>
      </c>
      <c r="M35" s="51">
        <f t="shared" si="11"/>
        <v>0.14467716731512548</v>
      </c>
      <c r="N35" s="51">
        <f t="shared" si="12"/>
        <v>0.10797136855849931</v>
      </c>
      <c r="O35" s="52">
        <f t="shared" si="13"/>
        <v>7.6286677463858643E-2</v>
      </c>
      <c r="P35" s="35"/>
      <c r="T35" s="2" t="s">
        <v>101</v>
      </c>
      <c r="U35" s="49">
        <v>3205009.9806858716</v>
      </c>
      <c r="V35" s="49">
        <f>SUMIF('Charges by GXP_GIP_PROPOSAL'!$B$7:$B$694,'Charges by Customer PROPOSAL'!$T35,'Charges by GXP_GIP_PROPOSAL'!$L$7:$L$694)</f>
        <v>3205009.9806858716</v>
      </c>
      <c r="W35" s="49">
        <f>SUMIF('Charges by GXP_GIP_PROPOSAL'!$B$7:$B$694,'Charges by Customer PROPOSAL'!$T35,'Charges by GXP_GIP_PROPOSAL'!$U$7:$U$694)</f>
        <v>5344695.620000001</v>
      </c>
      <c r="X35" s="49">
        <f>SUMIF('Charges by GXP_GIP_PROPOSAL'!$B$7:$B$694,'Charges by Customer PROPOSAL'!$T35,'Charges by GXP_GIP_PROPOSAL'!$Y$7:$Y$694)</f>
        <v>5528489.1700000009</v>
      </c>
      <c r="Y35" s="49">
        <f>SUMIF('Charges by GXP_GIP_PROPOSAL'!$B$7:$B$694,'Charges by Customer PROPOSAL'!$T35,'Charges by GXP_GIP_PROPOSAL'!$AC$7:$AC$694)</f>
        <v>5521738.7299999995</v>
      </c>
      <c r="Z35" s="49">
        <f>SUMIF('Charges by GXP_GIP_PROPOSAL'!$B$7:$B$694,'Charges by Customer PROPOSAL'!$T35,'Charges by GXP_GIP_PROPOSAL'!$AG$7:$AG$694)</f>
        <v>5769166.0399999991</v>
      </c>
      <c r="AA35" s="49">
        <f>SUMIF('Charges by GXP_GIP_PROPOSAL'!$B$7:$B$694,'Charges by Customer PROPOSAL'!$T35,'Charges by GXP_GIP_PROPOSAL'!$AK$7:$AK$694)</f>
        <v>5926149.7299999995</v>
      </c>
    </row>
    <row r="36" spans="1:27" x14ac:dyDescent="0.3">
      <c r="A36" s="2" t="s">
        <v>118</v>
      </c>
      <c r="B36" s="65">
        <f t="shared" si="1"/>
        <v>6163604.2851503016</v>
      </c>
      <c r="C36" s="65">
        <f t="shared" si="2"/>
        <v>6163604.2851503016</v>
      </c>
      <c r="D36" s="65">
        <f t="shared" si="3"/>
        <v>0</v>
      </c>
      <c r="E36" s="65">
        <f t="shared" si="4"/>
        <v>0</v>
      </c>
      <c r="F36" s="65">
        <f t="shared" si="5"/>
        <v>0</v>
      </c>
      <c r="G36" s="65">
        <f t="shared" si="6"/>
        <v>0</v>
      </c>
      <c r="H36" s="65">
        <f t="shared" si="7"/>
        <v>0</v>
      </c>
      <c r="J36" s="35">
        <f t="shared" si="8"/>
        <v>0</v>
      </c>
      <c r="K36" s="50">
        <f t="shared" si="9"/>
        <v>-1</v>
      </c>
      <c r="L36" s="51">
        <f t="shared" si="10"/>
        <v>0</v>
      </c>
      <c r="M36" s="51">
        <f t="shared" si="11"/>
        <v>0</v>
      </c>
      <c r="N36" s="51">
        <f t="shared" si="12"/>
        <v>0</v>
      </c>
      <c r="O36" s="52">
        <f t="shared" si="13"/>
        <v>0</v>
      </c>
      <c r="P36" s="35"/>
      <c r="T36" s="2" t="s">
        <v>119</v>
      </c>
      <c r="U36" s="49">
        <v>4070700.5220600748</v>
      </c>
      <c r="V36" s="49">
        <f>SUMIF('Charges by GXP_GIP_PROPOSAL'!$B$7:$B$694,'Charges by Customer PROPOSAL'!$T36,'Charges by GXP_GIP_PROPOSAL'!$L$7:$L$694)</f>
        <v>4070700.5220600748</v>
      </c>
      <c r="W36" s="49">
        <f>SUMIF('Charges by GXP_GIP_PROPOSAL'!$B$7:$B$694,'Charges by Customer PROPOSAL'!$T36,'Charges by GXP_GIP_PROPOSAL'!$U$7:$U$694)</f>
        <v>5271901.29</v>
      </c>
      <c r="X36" s="49">
        <f>SUMIF('Charges by GXP_GIP_PROPOSAL'!$B$7:$B$694,'Charges by Customer PROPOSAL'!$T36,'Charges by GXP_GIP_PROPOSAL'!$Y$7:$Y$694)</f>
        <v>5520558.5099999998</v>
      </c>
      <c r="Y36" s="49">
        <f>SUMIF('Charges by GXP_GIP_PROPOSAL'!$B$7:$B$694,'Charges by Customer PROPOSAL'!$T36,'Charges by GXP_GIP_PROPOSAL'!$AC$7:$AC$694)</f>
        <v>5635826.0800000001</v>
      </c>
      <c r="Z36" s="49">
        <f>SUMIF('Charges by GXP_GIP_PROPOSAL'!$B$7:$B$694,'Charges by Customer PROPOSAL'!$T36,'Charges by GXP_GIP_PROPOSAL'!$AG$7:$AG$694)</f>
        <v>5946090.3599999994</v>
      </c>
      <c r="AA36" s="49">
        <f>SUMIF('Charges by GXP_GIP_PROPOSAL'!$B$7:$B$694,'Charges by Customer PROPOSAL'!$T36,'Charges by GXP_GIP_PROPOSAL'!$AK$7:$AK$694)</f>
        <v>6157443.6299999999</v>
      </c>
    </row>
    <row r="37" spans="1:27" x14ac:dyDescent="0.3">
      <c r="A37" s="2" t="s">
        <v>95</v>
      </c>
      <c r="B37" s="65">
        <f t="shared" si="1"/>
        <v>21555359.256501727</v>
      </c>
      <c r="C37" s="65">
        <f t="shared" si="2"/>
        <v>21555359.256501727</v>
      </c>
      <c r="D37" s="65">
        <f t="shared" si="3"/>
        <v>23941977.970000003</v>
      </c>
      <c r="E37" s="65">
        <f t="shared" si="4"/>
        <v>25838445.040000003</v>
      </c>
      <c r="F37" s="65">
        <f t="shared" si="5"/>
        <v>27936532.150000002</v>
      </c>
      <c r="G37" s="65">
        <f t="shared" si="6"/>
        <v>29908051.950000003</v>
      </c>
      <c r="H37" s="65">
        <f t="shared" si="7"/>
        <v>31754856.390000001</v>
      </c>
      <c r="J37" s="35">
        <f t="shared" si="8"/>
        <v>0</v>
      </c>
      <c r="K37" s="50">
        <f t="shared" si="9"/>
        <v>0.11072043314603541</v>
      </c>
      <c r="L37" s="51">
        <f t="shared" si="10"/>
        <v>7.9210960446807199E-2</v>
      </c>
      <c r="M37" s="51">
        <f t="shared" si="11"/>
        <v>8.1200207936351854E-2</v>
      </c>
      <c r="N37" s="51">
        <f t="shared" si="12"/>
        <v>7.0571386219817622E-2</v>
      </c>
      <c r="O37" s="52">
        <f t="shared" si="13"/>
        <v>6.1749405915419331E-2</v>
      </c>
      <c r="P37" s="35"/>
      <c r="T37" s="2" t="s">
        <v>120</v>
      </c>
      <c r="U37" s="49">
        <v>3642766.323496141</v>
      </c>
      <c r="V37" s="49">
        <f>SUMIF('Charges by GXP_GIP_PROPOSAL'!$B$7:$B$694,'Charges by Customer PROPOSAL'!$T37,'Charges by GXP_GIP_PROPOSAL'!$L$7:$L$694)</f>
        <v>3642766.3234961415</v>
      </c>
      <c r="W37" s="49">
        <f>SUMIF('Charges by GXP_GIP_PROPOSAL'!$B$7:$B$694,'Charges by Customer PROPOSAL'!$T37,'Charges by GXP_GIP_PROPOSAL'!$U$7:$U$694)</f>
        <v>4849266.82</v>
      </c>
      <c r="X37" s="49">
        <f>SUMIF('Charges by GXP_GIP_PROPOSAL'!$B$7:$B$694,'Charges by Customer PROPOSAL'!$T37,'Charges by GXP_GIP_PROPOSAL'!$Y$7:$Y$694)</f>
        <v>5025633.0600000005</v>
      </c>
      <c r="Y37" s="49">
        <f>SUMIF('Charges by GXP_GIP_PROPOSAL'!$B$7:$B$694,'Charges by Customer PROPOSAL'!$T37,'Charges by GXP_GIP_PROPOSAL'!$AC$7:$AC$694)</f>
        <v>5148281.4099999992</v>
      </c>
      <c r="Z37" s="49">
        <f>SUMIF('Charges by GXP_GIP_PROPOSAL'!$B$7:$B$694,'Charges by Customer PROPOSAL'!$T37,'Charges by GXP_GIP_PROPOSAL'!$AG$7:$AG$694)</f>
        <v>5322538.28</v>
      </c>
      <c r="AA37" s="49">
        <f>SUMIF('Charges by GXP_GIP_PROPOSAL'!$B$7:$B$694,'Charges by Customer PROPOSAL'!$T37,'Charges by GXP_GIP_PROPOSAL'!$AK$7:$AK$694)</f>
        <v>5531712.5499999998</v>
      </c>
    </row>
    <row r="38" spans="1:27" x14ac:dyDescent="0.3">
      <c r="A38" s="2" t="s">
        <v>121</v>
      </c>
      <c r="B38" s="65">
        <f t="shared" ref="B38:B62" si="14">VLOOKUP($A38,$T$6:$AA$62,U$2,FALSE)</f>
        <v>2142615.3815919426</v>
      </c>
      <c r="C38" s="65">
        <f t="shared" ref="C38:C62" si="15">VLOOKUP($A38,$T$6:$AA$62,V$2,FALSE)</f>
        <v>2142615.3815919426</v>
      </c>
      <c r="D38" s="65">
        <f t="shared" ref="D38:D62" si="16">VLOOKUP($A38,$T$6:$AA$62,W$2,FALSE)</f>
        <v>2601341.16</v>
      </c>
      <c r="E38" s="65">
        <f t="shared" ref="E38:E62" si="17">VLOOKUP($A38,$T$6:$AA$62,X$2,FALSE)</f>
        <v>2865477.76</v>
      </c>
      <c r="F38" s="65">
        <f t="shared" ref="F38:F62" si="18">VLOOKUP($A38,$T$6:$AA$62,Y$2,FALSE)</f>
        <v>3234317.2100000009</v>
      </c>
      <c r="G38" s="65">
        <f t="shared" ref="G38:G62" si="19">VLOOKUP($A38,$T$6:$AA$62,Z$2,FALSE)</f>
        <v>3501779.3400000003</v>
      </c>
      <c r="H38" s="65">
        <f t="shared" ref="H38:H62" si="20">VLOOKUP($A38,$T$6:$AA$62,AA$2,FALSE)</f>
        <v>3725883.3199999994</v>
      </c>
      <c r="J38" s="35">
        <f t="shared" ref="J38:J62" si="21">IFERROR(C38/B38-1,0)</f>
        <v>0</v>
      </c>
      <c r="K38" s="50">
        <f t="shared" ref="K38:K62" si="22">IFERROR(D38/C38-1,0)</f>
        <v>0.21409618466718405</v>
      </c>
      <c r="L38" s="51">
        <f t="shared" ref="L38:L62" si="23">IFERROR(E38/D38-1,0)</f>
        <v>0.10153862325386021</v>
      </c>
      <c r="M38" s="51">
        <f t="shared" ref="M38:M62" si="24">IFERROR(F38/E38-1,0)</f>
        <v>0.12871830839126841</v>
      </c>
      <c r="N38" s="51">
        <f t="shared" ref="N38:N62" si="25">IFERROR(G38/F38-1,0)</f>
        <v>8.2695082960029032E-2</v>
      </c>
      <c r="O38" s="52">
        <f t="shared" ref="O38:O62" si="26">IFERROR(H38/G38-1,0)</f>
        <v>6.3997173505512484E-2</v>
      </c>
      <c r="P38" s="35"/>
      <c r="T38" s="2" t="s">
        <v>116</v>
      </c>
      <c r="U38" s="49">
        <v>2918303.0079952395</v>
      </c>
      <c r="V38" s="49">
        <f>SUMIF('Charges by GXP_GIP_PROPOSAL'!$B$7:$B$694,'Charges by Customer PROPOSAL'!$T38,'Charges by GXP_GIP_PROPOSAL'!$L$7:$L$694)</f>
        <v>2918303.0079952395</v>
      </c>
      <c r="W38" s="49">
        <f>SUMIF('Charges by GXP_GIP_PROPOSAL'!$B$7:$B$694,'Charges by Customer PROPOSAL'!$T38,'Charges by GXP_GIP_PROPOSAL'!$U$7:$U$694)</f>
        <v>3618789.02</v>
      </c>
      <c r="X38" s="49">
        <f>SUMIF('Charges by GXP_GIP_PROPOSAL'!$B$7:$B$694,'Charges by Customer PROPOSAL'!$T38,'Charges by GXP_GIP_PROPOSAL'!$Y$7:$Y$694)</f>
        <v>4039975.71</v>
      </c>
      <c r="Y38" s="49">
        <f>SUMIF('Charges by GXP_GIP_PROPOSAL'!$B$7:$B$694,'Charges by Customer PROPOSAL'!$T38,'Charges by GXP_GIP_PROPOSAL'!$AC$7:$AC$694)</f>
        <v>4590802.79</v>
      </c>
      <c r="Z38" s="49">
        <f>SUMIF('Charges by GXP_GIP_PROPOSAL'!$B$7:$B$694,'Charges by Customer PROPOSAL'!$T38,'Charges by GXP_GIP_PROPOSAL'!$AG$7:$AG$694)</f>
        <v>5066049.8900000006</v>
      </c>
      <c r="AA38" s="49">
        <f>SUMIF('Charges by GXP_GIP_PROPOSAL'!$B$7:$B$694,'Charges by Customer PROPOSAL'!$T38,'Charges by GXP_GIP_PROPOSAL'!$AK$7:$AK$694)</f>
        <v>5439507.6600000001</v>
      </c>
    </row>
    <row r="39" spans="1:27" x14ac:dyDescent="0.3">
      <c r="A39" s="2" t="s">
        <v>85</v>
      </c>
      <c r="B39" s="65">
        <f t="shared" si="14"/>
        <v>45592561.126266867</v>
      </c>
      <c r="C39" s="65">
        <f t="shared" si="15"/>
        <v>45592561.126266867</v>
      </c>
      <c r="D39" s="65">
        <f t="shared" si="16"/>
        <v>57751590.18</v>
      </c>
      <c r="E39" s="65">
        <f t="shared" si="17"/>
        <v>59574520.849999994</v>
      </c>
      <c r="F39" s="65">
        <f t="shared" si="18"/>
        <v>61465549.43</v>
      </c>
      <c r="G39" s="65">
        <f t="shared" si="19"/>
        <v>63470240.030000001</v>
      </c>
      <c r="H39" s="65">
        <f t="shared" si="20"/>
        <v>65816731.029999994</v>
      </c>
      <c r="J39" s="35">
        <f t="shared" si="21"/>
        <v>0</v>
      </c>
      <c r="K39" s="50">
        <f t="shared" si="22"/>
        <v>0.26668887979464806</v>
      </c>
      <c r="L39" s="51">
        <f t="shared" si="23"/>
        <v>3.1565029886073903E-2</v>
      </c>
      <c r="M39" s="51">
        <f t="shared" si="24"/>
        <v>3.174223733601389E-2</v>
      </c>
      <c r="N39" s="51">
        <f t="shared" si="25"/>
        <v>3.2614865051894482E-2</v>
      </c>
      <c r="O39" s="52">
        <f t="shared" si="26"/>
        <v>3.6969940540494184E-2</v>
      </c>
      <c r="P39" s="35"/>
      <c r="T39" s="2" t="s">
        <v>80</v>
      </c>
      <c r="U39" s="49">
        <v>2350123.6710206</v>
      </c>
      <c r="V39" s="49">
        <f>SUMIF('Charges by GXP_GIP_PROPOSAL'!$B$7:$B$694,'Charges by Customer PROPOSAL'!$T39,'Charges by GXP_GIP_PROPOSAL'!$L$7:$L$694)</f>
        <v>2350123.6710206</v>
      </c>
      <c r="W39" s="49">
        <f>SUMIF('Charges by GXP_GIP_PROPOSAL'!$B$7:$B$694,'Charges by Customer PROPOSAL'!$T39,'Charges by GXP_GIP_PROPOSAL'!$U$7:$U$694)</f>
        <v>2937560.8000000003</v>
      </c>
      <c r="X39" s="49">
        <f>SUMIF('Charges by GXP_GIP_PROPOSAL'!$B$7:$B$694,'Charges by Customer PROPOSAL'!$T39,'Charges by GXP_GIP_PROPOSAL'!$Y$7:$Y$694)</f>
        <v>3110530.28</v>
      </c>
      <c r="Y39" s="49">
        <f>SUMIF('Charges by GXP_GIP_PROPOSAL'!$B$7:$B$694,'Charges by Customer PROPOSAL'!$T39,'Charges by GXP_GIP_PROPOSAL'!$AC$7:$AC$694)</f>
        <v>3117388.71</v>
      </c>
      <c r="Z39" s="49">
        <f>SUMIF('Charges by GXP_GIP_PROPOSAL'!$B$7:$B$694,'Charges by Customer PROPOSAL'!$T39,'Charges by GXP_GIP_PROPOSAL'!$AG$7:$AG$694)</f>
        <v>3372433.7</v>
      </c>
      <c r="AA39" s="49">
        <f>SUMIF('Charges by GXP_GIP_PROPOSAL'!$B$7:$B$694,'Charges by Customer PROPOSAL'!$T39,'Charges by GXP_GIP_PROPOSAL'!$AK$7:$AK$694)</f>
        <v>3485889.0999999992</v>
      </c>
    </row>
    <row r="40" spans="1:27" x14ac:dyDescent="0.3">
      <c r="A40" s="2" t="s">
        <v>100</v>
      </c>
      <c r="B40" s="65">
        <f t="shared" si="14"/>
        <v>13783314.793000361</v>
      </c>
      <c r="C40" s="65">
        <f t="shared" si="15"/>
        <v>13783314.793000361</v>
      </c>
      <c r="D40" s="65">
        <f t="shared" si="16"/>
        <v>17719041.91</v>
      </c>
      <c r="E40" s="65">
        <f t="shared" si="17"/>
        <v>18317964.829999998</v>
      </c>
      <c r="F40" s="65">
        <f t="shared" si="18"/>
        <v>18823651.34</v>
      </c>
      <c r="G40" s="65">
        <f t="shared" si="19"/>
        <v>19549328.800000001</v>
      </c>
      <c r="H40" s="65">
        <f t="shared" si="20"/>
        <v>20282915.490000002</v>
      </c>
      <c r="J40" s="35">
        <f t="shared" si="21"/>
        <v>0</v>
      </c>
      <c r="K40" s="50">
        <f t="shared" si="22"/>
        <v>0.28554285932715806</v>
      </c>
      <c r="L40" s="51">
        <f t="shared" si="23"/>
        <v>3.380108941793214E-2</v>
      </c>
      <c r="M40" s="51">
        <f t="shared" si="24"/>
        <v>2.7606042193716762E-2</v>
      </c>
      <c r="N40" s="51">
        <f t="shared" si="25"/>
        <v>3.8551365348440392E-2</v>
      </c>
      <c r="O40" s="52">
        <f t="shared" si="26"/>
        <v>3.7524904179830454E-2</v>
      </c>
      <c r="P40" s="35"/>
      <c r="T40" s="2" t="s">
        <v>121</v>
      </c>
      <c r="U40" s="49">
        <v>2142615.3815919426</v>
      </c>
      <c r="V40" s="49">
        <f>SUMIF('Charges by GXP_GIP_PROPOSAL'!$B$7:$B$694,'Charges by Customer PROPOSAL'!$T40,'Charges by GXP_GIP_PROPOSAL'!$L$7:$L$694)</f>
        <v>2142615.3815919426</v>
      </c>
      <c r="W40" s="49">
        <f>SUMIF('Charges by GXP_GIP_PROPOSAL'!$B$7:$B$694,'Charges by Customer PROPOSAL'!$T40,'Charges by GXP_GIP_PROPOSAL'!$U$7:$U$694)</f>
        <v>2601341.16</v>
      </c>
      <c r="X40" s="49">
        <f>SUMIF('Charges by GXP_GIP_PROPOSAL'!$B$7:$B$694,'Charges by Customer PROPOSAL'!$T40,'Charges by GXP_GIP_PROPOSAL'!$Y$7:$Y$694)</f>
        <v>2865477.76</v>
      </c>
      <c r="Y40" s="49">
        <f>SUMIF('Charges by GXP_GIP_PROPOSAL'!$B$7:$B$694,'Charges by Customer PROPOSAL'!$T40,'Charges by GXP_GIP_PROPOSAL'!$AC$7:$AC$694)</f>
        <v>3234317.2100000009</v>
      </c>
      <c r="Z40" s="49">
        <f>SUMIF('Charges by GXP_GIP_PROPOSAL'!$B$7:$B$694,'Charges by Customer PROPOSAL'!$T40,'Charges by GXP_GIP_PROPOSAL'!$AG$7:$AG$694)</f>
        <v>3501779.3400000003</v>
      </c>
      <c r="AA40" s="49">
        <f>SUMIF('Charges by GXP_GIP_PROPOSAL'!$B$7:$B$694,'Charges by Customer PROPOSAL'!$T40,'Charges by GXP_GIP_PROPOSAL'!$AK$7:$AK$694)</f>
        <v>3725883.3199999994</v>
      </c>
    </row>
    <row r="41" spans="1:27" x14ac:dyDescent="0.3">
      <c r="A41" s="2" t="s">
        <v>122</v>
      </c>
      <c r="B41" s="65">
        <f t="shared" si="14"/>
        <v>0</v>
      </c>
      <c r="C41" s="65">
        <f t="shared" si="15"/>
        <v>0</v>
      </c>
      <c r="D41" s="65">
        <f t="shared" si="16"/>
        <v>1104856.8600000001</v>
      </c>
      <c r="E41" s="65">
        <f t="shared" si="17"/>
        <v>1213293.3599999999</v>
      </c>
      <c r="F41" s="65">
        <f t="shared" si="18"/>
        <v>1264465.2</v>
      </c>
      <c r="G41" s="65">
        <f t="shared" si="19"/>
        <v>1410146.3199999998</v>
      </c>
      <c r="H41" s="65">
        <f t="shared" si="20"/>
        <v>1587360.87</v>
      </c>
      <c r="J41" s="35">
        <f t="shared" si="21"/>
        <v>0</v>
      </c>
      <c r="K41" s="50">
        <f t="shared" si="22"/>
        <v>0</v>
      </c>
      <c r="L41" s="51">
        <f t="shared" si="23"/>
        <v>9.8145292775753568E-2</v>
      </c>
      <c r="M41" s="51">
        <f t="shared" si="24"/>
        <v>4.2175982896667463E-2</v>
      </c>
      <c r="N41" s="51">
        <f t="shared" si="25"/>
        <v>0.11521164837118492</v>
      </c>
      <c r="O41" s="52">
        <f t="shared" si="26"/>
        <v>0.12567103674744917</v>
      </c>
      <c r="P41" s="35"/>
      <c r="T41" s="2" t="s">
        <v>82</v>
      </c>
      <c r="U41" s="49">
        <v>2090198.3897482033</v>
      </c>
      <c r="V41" s="49">
        <f>SUMIF('Charges by GXP_GIP_PROPOSAL'!$B$7:$B$694,'Charges by Customer PROPOSAL'!$T41,'Charges by GXP_GIP_PROPOSAL'!$L$7:$L$694)</f>
        <v>2090198.3897482033</v>
      </c>
      <c r="W41" s="49">
        <f>SUMIF('Charges by GXP_GIP_PROPOSAL'!$B$7:$B$694,'Charges by Customer PROPOSAL'!$T41,'Charges by GXP_GIP_PROPOSAL'!$U$7:$U$694)</f>
        <v>2712184.5100000002</v>
      </c>
      <c r="X41" s="49">
        <f>SUMIF('Charges by GXP_GIP_PROPOSAL'!$B$7:$B$694,'Charges by Customer PROPOSAL'!$T41,'Charges by GXP_GIP_PROPOSAL'!$Y$7:$Y$694)</f>
        <v>2862199.94</v>
      </c>
      <c r="Y41" s="49">
        <f>SUMIF('Charges by GXP_GIP_PROPOSAL'!$B$7:$B$694,'Charges by Customer PROPOSAL'!$T41,'Charges by GXP_GIP_PROPOSAL'!$AC$7:$AC$694)</f>
        <v>3016408.8200000003</v>
      </c>
      <c r="Z41" s="49">
        <f>SUMIF('Charges by GXP_GIP_PROPOSAL'!$B$7:$B$694,'Charges by Customer PROPOSAL'!$T41,'Charges by GXP_GIP_PROPOSAL'!$AG$7:$AG$694)</f>
        <v>3172037.9800000004</v>
      </c>
      <c r="AA41" s="49">
        <f>SUMIF('Charges by GXP_GIP_PROPOSAL'!$B$7:$B$694,'Charges by Customer PROPOSAL'!$T41,'Charges by GXP_GIP_PROPOSAL'!$AK$7:$AK$694)</f>
        <v>3308766.4899999998</v>
      </c>
    </row>
    <row r="42" spans="1:27" x14ac:dyDescent="0.3">
      <c r="A42" s="2" t="s">
        <v>123</v>
      </c>
      <c r="B42" s="65">
        <f t="shared" si="14"/>
        <v>598963.6868924147</v>
      </c>
      <c r="C42" s="65">
        <f t="shared" si="15"/>
        <v>598963.6868924147</v>
      </c>
      <c r="D42" s="65">
        <f t="shared" si="16"/>
        <v>869273.62</v>
      </c>
      <c r="E42" s="65">
        <f t="shared" si="17"/>
        <v>935499.47</v>
      </c>
      <c r="F42" s="65">
        <f t="shared" si="18"/>
        <v>996665.03999999992</v>
      </c>
      <c r="G42" s="65">
        <f t="shared" si="19"/>
        <v>1074968.57</v>
      </c>
      <c r="H42" s="65">
        <f t="shared" si="20"/>
        <v>1125156.2200000002</v>
      </c>
      <c r="J42" s="35">
        <f t="shared" si="21"/>
        <v>0</v>
      </c>
      <c r="K42" s="50">
        <f t="shared" si="22"/>
        <v>0.45129602849552741</v>
      </c>
      <c r="L42" s="51">
        <f t="shared" si="23"/>
        <v>7.6185275241643646E-2</v>
      </c>
      <c r="M42" s="51">
        <f t="shared" si="24"/>
        <v>6.5382794925581189E-2</v>
      </c>
      <c r="N42" s="51">
        <f t="shared" si="25"/>
        <v>7.8565542943093591E-2</v>
      </c>
      <c r="O42" s="52">
        <f t="shared" si="26"/>
        <v>4.6687551060213828E-2</v>
      </c>
      <c r="P42" s="35"/>
      <c r="T42" s="2" t="s">
        <v>103</v>
      </c>
      <c r="U42" s="49">
        <v>1966504.5385045114</v>
      </c>
      <c r="V42" s="49">
        <f>SUMIF('Charges by GXP_GIP_PROPOSAL'!$B$7:$B$694,'Charges by Customer PROPOSAL'!$T42,'Charges by GXP_GIP_PROPOSAL'!$L$7:$L$694)</f>
        <v>1966504.5385045109</v>
      </c>
      <c r="W42" s="49">
        <f>SUMIF('Charges by GXP_GIP_PROPOSAL'!$B$7:$B$694,'Charges by Customer PROPOSAL'!$T42,'Charges by GXP_GIP_PROPOSAL'!$U$7:$U$694)</f>
        <v>2244054.2000000002</v>
      </c>
      <c r="X42" s="49">
        <f>SUMIF('Charges by GXP_GIP_PROPOSAL'!$B$7:$B$694,'Charges by Customer PROPOSAL'!$T42,'Charges by GXP_GIP_PROPOSAL'!$Y$7:$Y$694)</f>
        <v>2501734.14</v>
      </c>
      <c r="Y42" s="49">
        <f>SUMIF('Charges by GXP_GIP_PROPOSAL'!$B$7:$B$694,'Charges by Customer PROPOSAL'!$T42,'Charges by GXP_GIP_PROPOSAL'!$AC$7:$AC$694)</f>
        <v>2762699.82</v>
      </c>
      <c r="Z42" s="49">
        <f>SUMIF('Charges by GXP_GIP_PROPOSAL'!$B$7:$B$694,'Charges by Customer PROPOSAL'!$T42,'Charges by GXP_GIP_PROPOSAL'!$AG$7:$AG$694)</f>
        <v>3037055.0999999996</v>
      </c>
      <c r="AA42" s="49">
        <f>SUMIF('Charges by GXP_GIP_PROPOSAL'!$B$7:$B$694,'Charges by Customer PROPOSAL'!$T42,'Charges by GXP_GIP_PROPOSAL'!$AK$7:$AK$694)</f>
        <v>3402119.87</v>
      </c>
    </row>
    <row r="43" spans="1:27" x14ac:dyDescent="0.3">
      <c r="A43" s="2" t="s">
        <v>81</v>
      </c>
      <c r="B43" s="65">
        <f t="shared" si="14"/>
        <v>55056641.928416342</v>
      </c>
      <c r="C43" s="65">
        <f t="shared" si="15"/>
        <v>55056641.928416342</v>
      </c>
      <c r="D43" s="65">
        <f t="shared" si="16"/>
        <v>72978559.99000001</v>
      </c>
      <c r="E43" s="65">
        <f t="shared" si="17"/>
        <v>75608876.600000009</v>
      </c>
      <c r="F43" s="65">
        <f t="shared" si="18"/>
        <v>77992142.159999996</v>
      </c>
      <c r="G43" s="65">
        <f t="shared" si="19"/>
        <v>80361020.439999998</v>
      </c>
      <c r="H43" s="65">
        <f t="shared" si="20"/>
        <v>83574866.710000008</v>
      </c>
      <c r="J43" s="35">
        <f t="shared" si="21"/>
        <v>0</v>
      </c>
      <c r="K43" s="50">
        <f t="shared" si="22"/>
        <v>0.32551782008218777</v>
      </c>
      <c r="L43" s="51">
        <f t="shared" si="23"/>
        <v>3.6042319968500713E-2</v>
      </c>
      <c r="M43" s="51">
        <f t="shared" si="24"/>
        <v>3.1520975673377416E-2</v>
      </c>
      <c r="N43" s="51">
        <f t="shared" si="25"/>
        <v>3.0373294211361479E-2</v>
      </c>
      <c r="O43" s="52">
        <f t="shared" si="26"/>
        <v>3.9992601542430117E-2</v>
      </c>
      <c r="P43" s="35"/>
      <c r="T43" s="2" t="s">
        <v>117</v>
      </c>
      <c r="U43" s="49">
        <v>1690422.728527765</v>
      </c>
      <c r="V43" s="49">
        <f>SUMIF('Charges by GXP_GIP_PROPOSAL'!$B$7:$B$694,'Charges by Customer PROPOSAL'!$T43,'Charges by GXP_GIP_PROPOSAL'!$L$7:$L$694)</f>
        <v>1690422.728527765</v>
      </c>
      <c r="W43" s="49">
        <f>SUMIF('Charges by GXP_GIP_PROPOSAL'!$B$7:$B$694,'Charges by Customer PROPOSAL'!$T43,'Charges by GXP_GIP_PROPOSAL'!$U$7:$U$694)</f>
        <v>2088334.2000000002</v>
      </c>
      <c r="X43" s="49">
        <f>SUMIF('Charges by GXP_GIP_PROPOSAL'!$B$7:$B$694,'Charges by Customer PROPOSAL'!$T43,'Charges by GXP_GIP_PROPOSAL'!$Y$7:$Y$694)</f>
        <v>2345425.31</v>
      </c>
      <c r="Y43" s="49">
        <f>SUMIF('Charges by GXP_GIP_PROPOSAL'!$B$7:$B$694,'Charges by Customer PROPOSAL'!$T43,'Charges by GXP_GIP_PROPOSAL'!$AC$7:$AC$694)</f>
        <v>2684754.8000000003</v>
      </c>
      <c r="Z43" s="49">
        <f>SUMIF('Charges by GXP_GIP_PROPOSAL'!$B$7:$B$694,'Charges by Customer PROPOSAL'!$T43,'Charges by GXP_GIP_PROPOSAL'!$AG$7:$AG$694)</f>
        <v>2974631.45</v>
      </c>
      <c r="AA43" s="49">
        <f>SUMIF('Charges by GXP_GIP_PROPOSAL'!$B$7:$B$694,'Charges by Customer PROPOSAL'!$T43,'Charges by GXP_GIP_PROPOSAL'!$AK$7:$AK$694)</f>
        <v>3201556.2</v>
      </c>
    </row>
    <row r="44" spans="1:27" x14ac:dyDescent="0.3">
      <c r="A44" s="2" t="s">
        <v>114</v>
      </c>
      <c r="B44" s="65">
        <f t="shared" si="14"/>
        <v>6355944.2862183759</v>
      </c>
      <c r="C44" s="65">
        <f t="shared" si="15"/>
        <v>6355944.2862183759</v>
      </c>
      <c r="D44" s="65">
        <f t="shared" si="16"/>
        <v>8181386.7199999997</v>
      </c>
      <c r="E44" s="65">
        <f t="shared" si="17"/>
        <v>8715131.2200000007</v>
      </c>
      <c r="F44" s="65">
        <f t="shared" si="18"/>
        <v>9307936.3399999999</v>
      </c>
      <c r="G44" s="65">
        <f t="shared" si="19"/>
        <v>9928542.8100000005</v>
      </c>
      <c r="H44" s="65">
        <f t="shared" si="20"/>
        <v>10545046.640000001</v>
      </c>
      <c r="J44" s="35">
        <f t="shared" si="21"/>
        <v>0</v>
      </c>
      <c r="K44" s="50">
        <f t="shared" si="22"/>
        <v>0.28720239693411709</v>
      </c>
      <c r="L44" s="51">
        <f t="shared" si="23"/>
        <v>6.5238879210442802E-2</v>
      </c>
      <c r="M44" s="51">
        <f t="shared" si="24"/>
        <v>6.8020217370863501E-2</v>
      </c>
      <c r="N44" s="51">
        <f t="shared" si="25"/>
        <v>6.6674980074047374E-2</v>
      </c>
      <c r="O44" s="52">
        <f t="shared" si="26"/>
        <v>6.2094089918115491E-2</v>
      </c>
      <c r="P44" s="35"/>
      <c r="T44" s="2" t="s">
        <v>94</v>
      </c>
      <c r="U44" s="49">
        <v>1635254.3645683017</v>
      </c>
      <c r="V44" s="49">
        <f>SUMIF('Charges by GXP_GIP_PROPOSAL'!$B$7:$B$694,'Charges by Customer PROPOSAL'!$T44,'Charges by GXP_GIP_PROPOSAL'!$L$7:$L$694)</f>
        <v>1635254.3645683017</v>
      </c>
      <c r="W44" s="49">
        <f>SUMIF('Charges by GXP_GIP_PROPOSAL'!$B$7:$B$694,'Charges by Customer PROPOSAL'!$T44,'Charges by GXP_GIP_PROPOSAL'!$U$7:$U$694)</f>
        <v>2380766.9300000002</v>
      </c>
      <c r="X44" s="49">
        <f>SUMIF('Charges by GXP_GIP_PROPOSAL'!$B$7:$B$694,'Charges by Customer PROPOSAL'!$T44,'Charges by GXP_GIP_PROPOSAL'!$Y$7:$Y$694)</f>
        <v>2463588.6300000004</v>
      </c>
      <c r="Y44" s="49">
        <f>SUMIF('Charges by GXP_GIP_PROPOSAL'!$B$7:$B$694,'Charges by Customer PROPOSAL'!$T44,'Charges by GXP_GIP_PROPOSAL'!$AC$7:$AC$694)</f>
        <v>2541436.3200000003</v>
      </c>
      <c r="Z44" s="49">
        <f>SUMIF('Charges by GXP_GIP_PROPOSAL'!$B$7:$B$694,'Charges by Customer PROPOSAL'!$T44,'Charges by GXP_GIP_PROPOSAL'!$AG$7:$AG$694)</f>
        <v>2612145.42</v>
      </c>
      <c r="AA44" s="49">
        <f>SUMIF('Charges by GXP_GIP_PROPOSAL'!$B$7:$B$694,'Charges by Customer PROPOSAL'!$T44,'Charges by GXP_GIP_PROPOSAL'!$AK$7:$AK$694)</f>
        <v>2708087.08</v>
      </c>
    </row>
    <row r="45" spans="1:27" x14ac:dyDescent="0.3">
      <c r="A45" s="2" t="s">
        <v>77</v>
      </c>
      <c r="B45" s="65">
        <f t="shared" si="14"/>
        <v>86711442.845659092</v>
      </c>
      <c r="C45" s="65">
        <f t="shared" si="15"/>
        <v>86711442.845659077</v>
      </c>
      <c r="D45" s="65">
        <f t="shared" si="16"/>
        <v>115139041.52999997</v>
      </c>
      <c r="E45" s="65">
        <f t="shared" si="17"/>
        <v>119922276.17000002</v>
      </c>
      <c r="F45" s="65">
        <f t="shared" si="18"/>
        <v>123918269.63000005</v>
      </c>
      <c r="G45" s="65">
        <f t="shared" si="19"/>
        <v>129034526.60000002</v>
      </c>
      <c r="H45" s="65">
        <f t="shared" si="20"/>
        <v>135032547.84000003</v>
      </c>
      <c r="J45" s="35">
        <f t="shared" si="21"/>
        <v>-2.2204460492503131E-16</v>
      </c>
      <c r="K45" s="50">
        <f t="shared" si="22"/>
        <v>0.32784137538733193</v>
      </c>
      <c r="L45" s="51">
        <f t="shared" si="23"/>
        <v>4.1543116708625316E-2</v>
      </c>
      <c r="M45" s="51">
        <f t="shared" si="24"/>
        <v>3.3321527806355E-2</v>
      </c>
      <c r="N45" s="51">
        <f t="shared" si="25"/>
        <v>4.1287350003161638E-2</v>
      </c>
      <c r="O45" s="52">
        <f t="shared" si="26"/>
        <v>4.6483847370506926E-2</v>
      </c>
      <c r="P45" s="35"/>
      <c r="T45" s="2" t="s">
        <v>124</v>
      </c>
      <c r="U45" s="49">
        <v>1741875.8672624021</v>
      </c>
      <c r="V45" s="49">
        <f>SUMIF('Charges by GXP_GIP_PROPOSAL'!$B$7:$B$694,'Charges by Customer PROPOSAL'!$T45,'Charges by GXP_GIP_PROPOSAL'!$L$7:$L$694)</f>
        <v>1741875.8672624021</v>
      </c>
      <c r="W45" s="49">
        <f>SUMIF('Charges by GXP_GIP_PROPOSAL'!$B$7:$B$694,'Charges by Customer PROPOSAL'!$T45,'Charges by GXP_GIP_PROPOSAL'!$U$7:$U$694)</f>
        <v>2241749.7399999998</v>
      </c>
      <c r="X45" s="49">
        <f>SUMIF('Charges by GXP_GIP_PROPOSAL'!$B$7:$B$694,'Charges by Customer PROPOSAL'!$T45,'Charges by GXP_GIP_PROPOSAL'!$Y$7:$Y$694)</f>
        <v>2364416.12</v>
      </c>
      <c r="Y45" s="49">
        <f>SUMIF('Charges by GXP_GIP_PROPOSAL'!$B$7:$B$694,'Charges by Customer PROPOSAL'!$T45,'Charges by GXP_GIP_PROPOSAL'!$AC$7:$AC$694)</f>
        <v>2462226.8200000003</v>
      </c>
      <c r="Z45" s="49">
        <f>SUMIF('Charges by GXP_GIP_PROPOSAL'!$B$7:$B$694,'Charges by Customer PROPOSAL'!$T45,'Charges by GXP_GIP_PROPOSAL'!$AG$7:$AG$694)</f>
        <v>2599930.0500000003</v>
      </c>
      <c r="AA45" s="49">
        <f>SUMIF('Charges by GXP_GIP_PROPOSAL'!$B$7:$B$694,'Charges by Customer PROPOSAL'!$T45,'Charges by GXP_GIP_PROPOSAL'!$AK$7:$AK$694)</f>
        <v>2703187.19</v>
      </c>
    </row>
    <row r="46" spans="1:27" x14ac:dyDescent="0.3">
      <c r="A46" s="2" t="s">
        <v>91</v>
      </c>
      <c r="B46" s="65">
        <f t="shared" si="14"/>
        <v>21981665.943167526</v>
      </c>
      <c r="C46" s="65">
        <f t="shared" si="15"/>
        <v>21981665.943167523</v>
      </c>
      <c r="D46" s="65">
        <f t="shared" si="16"/>
        <v>29263996.630000006</v>
      </c>
      <c r="E46" s="65">
        <f t="shared" si="17"/>
        <v>30238517.070000004</v>
      </c>
      <c r="F46" s="65">
        <f t="shared" si="18"/>
        <v>30840899.549999997</v>
      </c>
      <c r="G46" s="65">
        <f t="shared" si="19"/>
        <v>32116300.300000001</v>
      </c>
      <c r="H46" s="65">
        <f t="shared" si="20"/>
        <v>33392572.309999999</v>
      </c>
      <c r="J46" s="35">
        <f t="shared" si="21"/>
        <v>-2.2204460492503131E-16</v>
      </c>
      <c r="K46" s="50">
        <f t="shared" si="22"/>
        <v>0.33129111804631095</v>
      </c>
      <c r="L46" s="51">
        <f t="shared" si="23"/>
        <v>3.3301003014775121E-2</v>
      </c>
      <c r="M46" s="51">
        <f t="shared" si="24"/>
        <v>1.9921032456899912E-2</v>
      </c>
      <c r="N46" s="51">
        <f t="shared" si="25"/>
        <v>4.135420070780671E-2</v>
      </c>
      <c r="O46" s="52">
        <f t="shared" si="26"/>
        <v>3.9739073245619094E-2</v>
      </c>
      <c r="P46" s="35"/>
      <c r="T46" s="2" t="s">
        <v>111</v>
      </c>
      <c r="U46" s="49">
        <v>1046149.5962426647</v>
      </c>
      <c r="V46" s="49">
        <f>SUMIF('Charges by GXP_GIP_PROPOSAL'!$B$7:$B$694,'Charges by Customer PROPOSAL'!$T46,'Charges by GXP_GIP_PROPOSAL'!$L$7:$L$694)</f>
        <v>1046149.5962426647</v>
      </c>
      <c r="W46" s="49">
        <f>SUMIF('Charges by GXP_GIP_PROPOSAL'!$B$7:$B$694,'Charges by Customer PROPOSAL'!$T46,'Charges by GXP_GIP_PROPOSAL'!$U$7:$U$694)</f>
        <v>1392945.6600000001</v>
      </c>
      <c r="X46" s="49">
        <f>SUMIF('Charges by GXP_GIP_PROPOSAL'!$B$7:$B$694,'Charges by Customer PROPOSAL'!$T46,'Charges by GXP_GIP_PROPOSAL'!$Y$7:$Y$694)</f>
        <v>1468646.04</v>
      </c>
      <c r="Y46" s="49">
        <f>SUMIF('Charges by GXP_GIP_PROPOSAL'!$B$7:$B$694,'Charges by Customer PROPOSAL'!$T46,'Charges by GXP_GIP_PROPOSAL'!$AC$7:$AC$694)</f>
        <v>1522092.6400000001</v>
      </c>
      <c r="Z46" s="49">
        <f>SUMIF('Charges by GXP_GIP_PROPOSAL'!$B$7:$B$694,'Charges by Customer PROPOSAL'!$T46,'Charges by GXP_GIP_PROPOSAL'!$AG$7:$AG$694)</f>
        <v>1611241.65</v>
      </c>
      <c r="AA46" s="49">
        <f>SUMIF('Charges by GXP_GIP_PROPOSAL'!$B$7:$B$694,'Charges by Customer PROPOSAL'!$T46,'Charges by GXP_GIP_PROPOSAL'!$AK$7:$AK$694)</f>
        <v>1674274.77</v>
      </c>
    </row>
    <row r="47" spans="1:27" x14ac:dyDescent="0.3">
      <c r="A47" s="2" t="s">
        <v>125</v>
      </c>
      <c r="B47" s="65">
        <f t="shared" si="14"/>
        <v>11446.473470254152</v>
      </c>
      <c r="C47" s="65">
        <f t="shared" si="15"/>
        <v>11446.473470254152</v>
      </c>
      <c r="D47" s="65">
        <f t="shared" si="16"/>
        <v>22970.059999999998</v>
      </c>
      <c r="E47" s="65">
        <f t="shared" si="17"/>
        <v>23620.739999999998</v>
      </c>
      <c r="F47" s="65">
        <f t="shared" si="18"/>
        <v>23728.54</v>
      </c>
      <c r="G47" s="65">
        <f t="shared" si="19"/>
        <v>24547.909999999996</v>
      </c>
      <c r="H47" s="65">
        <f t="shared" si="20"/>
        <v>25261.010000000002</v>
      </c>
      <c r="J47" s="35">
        <f t="shared" si="21"/>
        <v>0</v>
      </c>
      <c r="K47" s="50">
        <f t="shared" si="22"/>
        <v>1.0067368399264707</v>
      </c>
      <c r="L47" s="51">
        <f t="shared" si="23"/>
        <v>2.8327309549909696E-2</v>
      </c>
      <c r="M47" s="51">
        <f t="shared" si="24"/>
        <v>4.5637858932447983E-3</v>
      </c>
      <c r="N47" s="51">
        <f t="shared" si="25"/>
        <v>3.4530990950138341E-2</v>
      </c>
      <c r="O47" s="52">
        <f t="shared" si="26"/>
        <v>2.9049316214700305E-2</v>
      </c>
      <c r="P47" s="35"/>
      <c r="T47" s="2" t="s">
        <v>113</v>
      </c>
      <c r="U47" s="49">
        <v>934311.81936350011</v>
      </c>
      <c r="V47" s="49">
        <f>SUMIF('Charges by GXP_GIP_PROPOSAL'!$B$7:$B$694,'Charges by Customer PROPOSAL'!$T47,'Charges by GXP_GIP_PROPOSAL'!$L$7:$L$694)</f>
        <v>934311.81936350011</v>
      </c>
      <c r="W47" s="49">
        <f>SUMIF('Charges by GXP_GIP_PROPOSAL'!$B$7:$B$694,'Charges by Customer PROPOSAL'!$T47,'Charges by GXP_GIP_PROPOSAL'!$U$7:$U$694)</f>
        <v>1264790.92</v>
      </c>
      <c r="X47" s="49">
        <f>SUMIF('Charges by GXP_GIP_PROPOSAL'!$B$7:$B$694,'Charges by Customer PROPOSAL'!$T47,'Charges by GXP_GIP_PROPOSAL'!$Y$7:$Y$694)</f>
        <v>1300259.05</v>
      </c>
      <c r="Y47" s="49">
        <f>SUMIF('Charges by GXP_GIP_PROPOSAL'!$B$7:$B$694,'Charges by Customer PROPOSAL'!$T47,'Charges by GXP_GIP_PROPOSAL'!$AC$7:$AC$694)</f>
        <v>1329604.6599999999</v>
      </c>
      <c r="Z47" s="49">
        <f>SUMIF('Charges by GXP_GIP_PROPOSAL'!$B$7:$B$694,'Charges by Customer PROPOSAL'!$T47,'Charges by GXP_GIP_PROPOSAL'!$AG$7:$AG$694)</f>
        <v>1361592.88</v>
      </c>
      <c r="AA47" s="49">
        <f>SUMIF('Charges by GXP_GIP_PROPOSAL'!$B$7:$B$694,'Charges by Customer PROPOSAL'!$T47,'Charges by GXP_GIP_PROPOSAL'!$AK$7:$AK$694)</f>
        <v>1407931.52</v>
      </c>
    </row>
    <row r="48" spans="1:27" x14ac:dyDescent="0.3">
      <c r="A48" s="2" t="s">
        <v>124</v>
      </c>
      <c r="B48" s="65">
        <f t="shared" si="14"/>
        <v>1741875.8672624021</v>
      </c>
      <c r="C48" s="65">
        <f t="shared" si="15"/>
        <v>1741875.8672624021</v>
      </c>
      <c r="D48" s="65">
        <f t="shared" si="16"/>
        <v>2241749.7399999998</v>
      </c>
      <c r="E48" s="65">
        <f t="shared" si="17"/>
        <v>2364416.12</v>
      </c>
      <c r="F48" s="65">
        <f t="shared" si="18"/>
        <v>2462226.8200000003</v>
      </c>
      <c r="G48" s="65">
        <f t="shared" si="19"/>
        <v>2599930.0500000003</v>
      </c>
      <c r="H48" s="65">
        <f t="shared" si="20"/>
        <v>2703187.19</v>
      </c>
      <c r="J48" s="35">
        <f t="shared" si="21"/>
        <v>0</v>
      </c>
      <c r="K48" s="50">
        <f t="shared" si="22"/>
        <v>0.28697445215956652</v>
      </c>
      <c r="L48" s="51">
        <f t="shared" si="23"/>
        <v>5.4719033891802882E-2</v>
      </c>
      <c r="M48" s="51">
        <f t="shared" si="24"/>
        <v>4.1367802889112459E-2</v>
      </c>
      <c r="N48" s="51">
        <f t="shared" si="25"/>
        <v>5.5926297643041689E-2</v>
      </c>
      <c r="O48" s="52">
        <f t="shared" si="26"/>
        <v>3.9715353111134499E-2</v>
      </c>
      <c r="P48" s="35"/>
      <c r="T48" s="2" t="s">
        <v>87</v>
      </c>
      <c r="U48" s="49">
        <v>895804.55053906143</v>
      </c>
      <c r="V48" s="49">
        <f>SUMIF('Charges by GXP_GIP_PROPOSAL'!$B$7:$B$694,'Charges by Customer PROPOSAL'!$T48,'Charges by GXP_GIP_PROPOSAL'!$L$7:$L$694)</f>
        <v>895804.55053906143</v>
      </c>
      <c r="W48" s="49">
        <f>SUMIF('Charges by GXP_GIP_PROPOSAL'!$B$7:$B$694,'Charges by Customer PROPOSAL'!$T48,'Charges by GXP_GIP_PROPOSAL'!$U$7:$U$694)</f>
        <v>1156915.55</v>
      </c>
      <c r="X48" s="49">
        <f>SUMIF('Charges by GXP_GIP_PROPOSAL'!$B$7:$B$694,'Charges by Customer PROPOSAL'!$T48,'Charges by GXP_GIP_PROPOSAL'!$Y$7:$Y$694)</f>
        <v>1207984.44</v>
      </c>
      <c r="Y48" s="49">
        <f>SUMIF('Charges by GXP_GIP_PROPOSAL'!$B$7:$B$694,'Charges by Customer PROPOSAL'!$T48,'Charges by GXP_GIP_PROPOSAL'!$AC$7:$AC$694)</f>
        <v>1253095.1399999999</v>
      </c>
      <c r="Z48" s="49">
        <f>SUMIF('Charges by GXP_GIP_PROPOSAL'!$B$7:$B$694,'Charges by Customer PROPOSAL'!$T48,'Charges by GXP_GIP_PROPOSAL'!$AG$7:$AG$694)</f>
        <v>1331343.49</v>
      </c>
      <c r="AA48" s="49">
        <f>SUMIF('Charges by GXP_GIP_PROPOSAL'!$B$7:$B$694,'Charges by Customer PROPOSAL'!$T48,'Charges by GXP_GIP_PROPOSAL'!$AK$7:$AK$694)</f>
        <v>1405471.53</v>
      </c>
    </row>
    <row r="49" spans="1:27" x14ac:dyDescent="0.3">
      <c r="A49" s="2" t="s">
        <v>126</v>
      </c>
      <c r="B49" s="65">
        <f t="shared" si="14"/>
        <v>125358.64995890357</v>
      </c>
      <c r="C49" s="65">
        <f t="shared" si="15"/>
        <v>125358.64995890357</v>
      </c>
      <c r="D49" s="65">
        <f t="shared" si="16"/>
        <v>143576.70000000001</v>
      </c>
      <c r="E49" s="65">
        <f t="shared" si="17"/>
        <v>148661.93000000002</v>
      </c>
      <c r="F49" s="65">
        <f t="shared" si="18"/>
        <v>149071.44</v>
      </c>
      <c r="G49" s="65">
        <f t="shared" si="19"/>
        <v>155592.5</v>
      </c>
      <c r="H49" s="65">
        <f t="shared" si="20"/>
        <v>160007.85999999999</v>
      </c>
      <c r="J49" s="35">
        <f t="shared" si="21"/>
        <v>0</v>
      </c>
      <c r="K49" s="50">
        <f t="shared" si="22"/>
        <v>0.14532742692322298</v>
      </c>
      <c r="L49" s="51">
        <f t="shared" si="23"/>
        <v>3.5418212007937377E-2</v>
      </c>
      <c r="M49" s="51">
        <f t="shared" si="24"/>
        <v>2.7546393350332821E-3</v>
      </c>
      <c r="N49" s="51">
        <f t="shared" si="25"/>
        <v>4.3744529468555449E-2</v>
      </c>
      <c r="O49" s="52">
        <f t="shared" si="26"/>
        <v>2.8377717434966199E-2</v>
      </c>
      <c r="P49" s="35"/>
      <c r="T49" s="2" t="s">
        <v>78</v>
      </c>
      <c r="U49" s="49">
        <v>879780.16436122253</v>
      </c>
      <c r="V49" s="49">
        <f>SUMIF('Charges by GXP_GIP_PROPOSAL'!$B$7:$B$694,'Charges by Customer PROPOSAL'!$T49,'Charges by GXP_GIP_PROPOSAL'!$L$7:$L$694)</f>
        <v>879780.16436122253</v>
      </c>
      <c r="W49" s="49">
        <f>SUMIF('Charges by GXP_GIP_PROPOSAL'!$B$7:$B$694,'Charges by Customer PROPOSAL'!$T49,'Charges by GXP_GIP_PROPOSAL'!$U$7:$U$694)</f>
        <v>1142009.1399999999</v>
      </c>
      <c r="X49" s="49">
        <f>SUMIF('Charges by GXP_GIP_PROPOSAL'!$B$7:$B$694,'Charges by Customer PROPOSAL'!$T49,'Charges by GXP_GIP_PROPOSAL'!$Y$7:$Y$694)</f>
        <v>1209204.21</v>
      </c>
      <c r="Y49" s="49">
        <f>SUMIF('Charges by GXP_GIP_PROPOSAL'!$B$7:$B$694,'Charges by Customer PROPOSAL'!$T49,'Charges by GXP_GIP_PROPOSAL'!$AC$7:$AC$694)</f>
        <v>1294124.5599999998</v>
      </c>
      <c r="Z49" s="49">
        <f>SUMIF('Charges by GXP_GIP_PROPOSAL'!$B$7:$B$694,'Charges by Customer PROPOSAL'!$T49,'Charges by GXP_GIP_PROPOSAL'!$AG$7:$AG$694)</f>
        <v>1360708.56</v>
      </c>
      <c r="AA49" s="49">
        <f>SUMIF('Charges by GXP_GIP_PROPOSAL'!$B$7:$B$694,'Charges by Customer PROPOSAL'!$T49,'Charges by GXP_GIP_PROPOSAL'!$AK$7:$AK$694)</f>
        <v>1427027.06</v>
      </c>
    </row>
    <row r="50" spans="1:27" x14ac:dyDescent="0.3">
      <c r="A50" s="2" t="s">
        <v>127</v>
      </c>
      <c r="B50" s="65">
        <f t="shared" si="14"/>
        <v>227635.35678620971</v>
      </c>
      <c r="C50" s="65">
        <f t="shared" si="15"/>
        <v>227635.35678620971</v>
      </c>
      <c r="D50" s="65">
        <f t="shared" si="16"/>
        <v>320189.83000000007</v>
      </c>
      <c r="E50" s="65">
        <f t="shared" si="17"/>
        <v>355381.86</v>
      </c>
      <c r="F50" s="65">
        <f t="shared" si="18"/>
        <v>364504.19</v>
      </c>
      <c r="G50" s="65">
        <f t="shared" si="19"/>
        <v>409623.50000000006</v>
      </c>
      <c r="H50" s="65">
        <f t="shared" si="20"/>
        <v>465492.73000000004</v>
      </c>
      <c r="J50" s="35">
        <f t="shared" si="21"/>
        <v>0</v>
      </c>
      <c r="K50" s="50">
        <f t="shared" si="22"/>
        <v>0.40659093789509848</v>
      </c>
      <c r="L50" s="51">
        <f t="shared" si="23"/>
        <v>0.1099098931405782</v>
      </c>
      <c r="M50" s="51">
        <f t="shared" si="24"/>
        <v>2.5669092958205519E-2</v>
      </c>
      <c r="N50" s="51">
        <f t="shared" si="25"/>
        <v>0.12378269231966876</v>
      </c>
      <c r="O50" s="52">
        <f t="shared" si="26"/>
        <v>0.13639166209946452</v>
      </c>
      <c r="P50" s="35"/>
      <c r="T50" s="2" t="s">
        <v>122</v>
      </c>
      <c r="U50" s="49">
        <v>0</v>
      </c>
      <c r="V50" s="49">
        <f>SUMIF('Charges by GXP_GIP_PROPOSAL'!$B$7:$B$694,'Charges by Customer PROPOSAL'!$T50,'Charges by GXP_GIP_PROPOSAL'!$L$7:$L$694)</f>
        <v>0</v>
      </c>
      <c r="W50" s="49">
        <f>SUMIF('Charges by GXP_GIP_PROPOSAL'!$B$7:$B$694,'Charges by Customer PROPOSAL'!$T50,'Charges by GXP_GIP_PROPOSAL'!$U$7:$U$694)</f>
        <v>1104856.8600000001</v>
      </c>
      <c r="X50" s="49">
        <f>SUMIF('Charges by GXP_GIP_PROPOSAL'!$B$7:$B$694,'Charges by Customer PROPOSAL'!$T50,'Charges by GXP_GIP_PROPOSAL'!$Y$7:$Y$694)</f>
        <v>1213293.3599999999</v>
      </c>
      <c r="Y50" s="49">
        <f>SUMIF('Charges by GXP_GIP_PROPOSAL'!$B$7:$B$694,'Charges by Customer PROPOSAL'!$T50,'Charges by GXP_GIP_PROPOSAL'!$AC$7:$AC$694)</f>
        <v>1264465.2</v>
      </c>
      <c r="Z50" s="49">
        <f>SUMIF('Charges by GXP_GIP_PROPOSAL'!$B$7:$B$694,'Charges by Customer PROPOSAL'!$T50,'Charges by GXP_GIP_PROPOSAL'!$AG$7:$AG$694)</f>
        <v>1410146.3199999998</v>
      </c>
      <c r="AA50" s="49">
        <f>SUMIF('Charges by GXP_GIP_PROPOSAL'!$B$7:$B$694,'Charges by Customer PROPOSAL'!$T50,'Charges by GXP_GIP_PROPOSAL'!$AK$7:$AK$694)</f>
        <v>1587360.87</v>
      </c>
    </row>
    <row r="51" spans="1:27" x14ac:dyDescent="0.3">
      <c r="A51" s="2" t="s">
        <v>128</v>
      </c>
      <c r="B51" s="65">
        <f t="shared" si="14"/>
        <v>34585.174974801252</v>
      </c>
      <c r="C51" s="65">
        <f t="shared" si="15"/>
        <v>34585.174974801252</v>
      </c>
      <c r="D51" s="65">
        <f t="shared" si="16"/>
        <v>45206.18</v>
      </c>
      <c r="E51" s="65">
        <f t="shared" si="17"/>
        <v>47470.720000000001</v>
      </c>
      <c r="F51" s="65">
        <f t="shared" si="18"/>
        <v>46758.09</v>
      </c>
      <c r="G51" s="65">
        <f t="shared" si="19"/>
        <v>50249.729999999996</v>
      </c>
      <c r="H51" s="65">
        <f t="shared" si="20"/>
        <v>51602.299999999996</v>
      </c>
      <c r="J51" s="35">
        <f t="shared" si="21"/>
        <v>0</v>
      </c>
      <c r="K51" s="50">
        <f t="shared" si="22"/>
        <v>0.30709704470014132</v>
      </c>
      <c r="L51" s="51">
        <f t="shared" si="23"/>
        <v>5.0093593398070846E-2</v>
      </c>
      <c r="M51" s="51">
        <f t="shared" si="24"/>
        <v>-1.5011990549121723E-2</v>
      </c>
      <c r="N51" s="51">
        <f t="shared" si="25"/>
        <v>7.46745643374227E-2</v>
      </c>
      <c r="O51" s="52">
        <f t="shared" si="26"/>
        <v>2.691696054884285E-2</v>
      </c>
      <c r="P51" s="35"/>
      <c r="T51" s="2" t="s">
        <v>123</v>
      </c>
      <c r="U51" s="49">
        <v>598963.6868924147</v>
      </c>
      <c r="V51" s="49">
        <f>SUMIF('Charges by GXP_GIP_PROPOSAL'!$B$7:$B$694,'Charges by Customer PROPOSAL'!$T51,'Charges by GXP_GIP_PROPOSAL'!$L$7:$L$694)</f>
        <v>598963.6868924147</v>
      </c>
      <c r="W51" s="49">
        <f>SUMIF('Charges by GXP_GIP_PROPOSAL'!$B$7:$B$694,'Charges by Customer PROPOSAL'!$T51,'Charges by GXP_GIP_PROPOSAL'!$U$7:$U$694)</f>
        <v>869273.62</v>
      </c>
      <c r="X51" s="49">
        <f>SUMIF('Charges by GXP_GIP_PROPOSAL'!$B$7:$B$694,'Charges by Customer PROPOSAL'!$T51,'Charges by GXP_GIP_PROPOSAL'!$Y$7:$Y$694)</f>
        <v>935499.47</v>
      </c>
      <c r="Y51" s="49">
        <f>SUMIF('Charges by GXP_GIP_PROPOSAL'!$B$7:$B$694,'Charges by Customer PROPOSAL'!$T51,'Charges by GXP_GIP_PROPOSAL'!$AC$7:$AC$694)</f>
        <v>996665.03999999992</v>
      </c>
      <c r="Z51" s="49">
        <f>SUMIF('Charges by GXP_GIP_PROPOSAL'!$B$7:$B$694,'Charges by Customer PROPOSAL'!$T51,'Charges by GXP_GIP_PROPOSAL'!$AG$7:$AG$694)</f>
        <v>1074968.57</v>
      </c>
      <c r="AA51" s="49">
        <f>SUMIF('Charges by GXP_GIP_PROPOSAL'!$B$7:$B$694,'Charges by Customer PROPOSAL'!$T51,'Charges by GXP_GIP_PROPOSAL'!$AK$7:$AK$694)</f>
        <v>1125156.2200000002</v>
      </c>
    </row>
    <row r="52" spans="1:27" x14ac:dyDescent="0.3">
      <c r="A52" s="2" t="s">
        <v>129</v>
      </c>
      <c r="B52" s="65">
        <f t="shared" si="14"/>
        <v>459474.22608777857</v>
      </c>
      <c r="C52" s="65">
        <f t="shared" si="15"/>
        <v>459474.22608777857</v>
      </c>
      <c r="D52" s="65">
        <f t="shared" si="16"/>
        <v>654444</v>
      </c>
      <c r="E52" s="65">
        <f t="shared" si="17"/>
        <v>796520.35000000009</v>
      </c>
      <c r="F52" s="65">
        <f t="shared" si="18"/>
        <v>981325.90999999992</v>
      </c>
      <c r="G52" s="65">
        <f t="shared" si="19"/>
        <v>1126641.3</v>
      </c>
      <c r="H52" s="65">
        <f t="shared" si="20"/>
        <v>1261911.0899999999</v>
      </c>
      <c r="J52" s="35">
        <f t="shared" si="21"/>
        <v>0</v>
      </c>
      <c r="K52" s="50">
        <f t="shared" si="22"/>
        <v>0.42433234084162574</v>
      </c>
      <c r="L52" s="51">
        <f t="shared" si="23"/>
        <v>0.21709473996247208</v>
      </c>
      <c r="M52" s="51">
        <f t="shared" si="24"/>
        <v>0.23201611860889648</v>
      </c>
      <c r="N52" s="51">
        <f t="shared" si="25"/>
        <v>0.14808066160201583</v>
      </c>
      <c r="O52" s="52">
        <f t="shared" si="26"/>
        <v>0.1200646470176443</v>
      </c>
      <c r="P52" s="35"/>
      <c r="T52" s="2" t="s">
        <v>108</v>
      </c>
      <c r="U52" s="49">
        <v>608002.23480767175</v>
      </c>
      <c r="V52" s="49">
        <f>SUMIF('Charges by GXP_GIP_PROPOSAL'!$B$7:$B$694,'Charges by Customer PROPOSAL'!$T52,'Charges by GXP_GIP_PROPOSAL'!$L$7:$L$694)</f>
        <v>608002.23480767175</v>
      </c>
      <c r="W52" s="49">
        <f>SUMIF('Charges by GXP_GIP_PROPOSAL'!$B$7:$B$694,'Charges by Customer PROPOSAL'!$T52,'Charges by GXP_GIP_PROPOSAL'!$U$7:$U$694)</f>
        <v>857214.68000000017</v>
      </c>
      <c r="X52" s="49">
        <f>SUMIF('Charges by GXP_GIP_PROPOSAL'!$B$7:$B$694,'Charges by Customer PROPOSAL'!$T52,'Charges by GXP_GIP_PROPOSAL'!$Y$7:$Y$694)</f>
        <v>1053820.75</v>
      </c>
      <c r="Y52" s="49">
        <f>SUMIF('Charges by GXP_GIP_PROPOSAL'!$B$7:$B$694,'Charges by Customer PROPOSAL'!$T52,'Charges by GXP_GIP_PROPOSAL'!$AC$7:$AC$694)</f>
        <v>1308362.7899999998</v>
      </c>
      <c r="Z52" s="49">
        <f>SUMIF('Charges by GXP_GIP_PROPOSAL'!$B$7:$B$694,'Charges by Customer PROPOSAL'!$T52,'Charges by GXP_GIP_PROPOSAL'!$AG$7:$AG$694)</f>
        <v>1511902.6799999997</v>
      </c>
      <c r="AA52" s="49">
        <f>SUMIF('Charges by GXP_GIP_PROPOSAL'!$B$7:$B$694,'Charges by Customer PROPOSAL'!$T52,'Charges by GXP_GIP_PROPOSAL'!$AK$7:$AK$694)</f>
        <v>1696489.4299999997</v>
      </c>
    </row>
    <row r="53" spans="1:27" x14ac:dyDescent="0.3">
      <c r="A53" s="2" t="s">
        <v>112</v>
      </c>
      <c r="B53" s="65">
        <f t="shared" si="14"/>
        <v>6330530.3139538458</v>
      </c>
      <c r="C53" s="65">
        <f t="shared" si="15"/>
        <v>6311626.8039538469</v>
      </c>
      <c r="D53" s="65">
        <f t="shared" si="16"/>
        <v>8407634.9100000001</v>
      </c>
      <c r="E53" s="65">
        <f t="shared" si="17"/>
        <v>8722111.3300000001</v>
      </c>
      <c r="F53" s="65">
        <f t="shared" si="18"/>
        <v>8969085.8100000005</v>
      </c>
      <c r="G53" s="65">
        <f t="shared" si="19"/>
        <v>9318533.8199999984</v>
      </c>
      <c r="H53" s="65">
        <f t="shared" si="20"/>
        <v>9678173.2199999988</v>
      </c>
      <c r="J53" s="35">
        <f t="shared" si="21"/>
        <v>-2.9860863249215885E-3</v>
      </c>
      <c r="K53" s="50">
        <f t="shared" si="22"/>
        <v>0.33208682502158293</v>
      </c>
      <c r="L53" s="51">
        <f t="shared" si="23"/>
        <v>3.7403672182050096E-2</v>
      </c>
      <c r="M53" s="51">
        <f t="shared" si="24"/>
        <v>2.8315905479275871E-2</v>
      </c>
      <c r="N53" s="51">
        <f t="shared" si="25"/>
        <v>3.8961385519400871E-2</v>
      </c>
      <c r="O53" s="52">
        <f t="shared" si="26"/>
        <v>3.8593989885846725E-2</v>
      </c>
      <c r="P53" s="35"/>
      <c r="T53" s="2" t="s">
        <v>107</v>
      </c>
      <c r="U53" s="49">
        <v>666377.86240192445</v>
      </c>
      <c r="V53" s="49">
        <f>SUMIF('Charges by GXP_GIP_PROPOSAL'!$B$7:$B$694,'Charges by Customer PROPOSAL'!$T53,'Charges by GXP_GIP_PROPOSAL'!$L$7:$L$694)</f>
        <v>666377.86240192445</v>
      </c>
      <c r="W53" s="49">
        <f>SUMIF('Charges by GXP_GIP_PROPOSAL'!$B$7:$B$694,'Charges by Customer PROPOSAL'!$T53,'Charges by GXP_GIP_PROPOSAL'!$U$7:$U$694)</f>
        <v>737572.42</v>
      </c>
      <c r="X53" s="49">
        <f>SUMIF('Charges by GXP_GIP_PROPOSAL'!$B$7:$B$694,'Charges by Customer PROPOSAL'!$T53,'Charges by GXP_GIP_PROPOSAL'!$Y$7:$Y$694)</f>
        <v>802895.72</v>
      </c>
      <c r="Y53" s="49">
        <f>SUMIF('Charges by GXP_GIP_PROPOSAL'!$B$7:$B$694,'Charges by Customer PROPOSAL'!$T53,'Charges by GXP_GIP_PROPOSAL'!$AC$7:$AC$694)</f>
        <v>916205.66999999981</v>
      </c>
      <c r="Z53" s="49">
        <f>SUMIF('Charges by GXP_GIP_PROPOSAL'!$B$7:$B$694,'Charges by Customer PROPOSAL'!$T53,'Charges by GXP_GIP_PROPOSAL'!$AG$7:$AG$694)</f>
        <v>998695.00000000023</v>
      </c>
      <c r="AA53" s="49">
        <f>SUMIF('Charges by GXP_GIP_PROPOSAL'!$B$7:$B$694,'Charges by Customer PROPOSAL'!$T53,'Charges by GXP_GIP_PROPOSAL'!$AK$7:$AK$694)</f>
        <v>1092647.5099999998</v>
      </c>
    </row>
    <row r="54" spans="1:27" x14ac:dyDescent="0.3">
      <c r="A54" s="2" t="s">
        <v>110</v>
      </c>
      <c r="B54" s="65">
        <f t="shared" si="14"/>
        <v>6768844.5983703025</v>
      </c>
      <c r="C54" s="65">
        <f t="shared" si="15"/>
        <v>6768844.5983703025</v>
      </c>
      <c r="D54" s="65">
        <f t="shared" si="16"/>
        <v>8889141.379999999</v>
      </c>
      <c r="E54" s="65">
        <f t="shared" si="17"/>
        <v>9328410.1100000013</v>
      </c>
      <c r="F54" s="65">
        <f t="shared" si="18"/>
        <v>9632456.6600000001</v>
      </c>
      <c r="G54" s="65">
        <f t="shared" si="19"/>
        <v>10093287.18</v>
      </c>
      <c r="H54" s="65">
        <f t="shared" si="20"/>
        <v>10506873.300000001</v>
      </c>
      <c r="J54" s="35">
        <f t="shared" si="21"/>
        <v>0</v>
      </c>
      <c r="K54" s="50">
        <f t="shared" si="22"/>
        <v>0.31324353082949918</v>
      </c>
      <c r="L54" s="51">
        <f t="shared" si="23"/>
        <v>4.9416328441836743E-2</v>
      </c>
      <c r="M54" s="51">
        <f t="shared" si="24"/>
        <v>3.2593608815939978E-2</v>
      </c>
      <c r="N54" s="51">
        <f t="shared" si="25"/>
        <v>4.7841431969650738E-2</v>
      </c>
      <c r="O54" s="52">
        <f t="shared" si="26"/>
        <v>4.09763551382476E-2</v>
      </c>
      <c r="P54" s="35"/>
      <c r="T54" s="2" t="s">
        <v>129</v>
      </c>
      <c r="U54" s="49">
        <v>459474.22608777857</v>
      </c>
      <c r="V54" s="49">
        <f>SUMIF('Charges by GXP_GIP_PROPOSAL'!$B$7:$B$694,'Charges by Customer PROPOSAL'!$T54,'Charges by GXP_GIP_PROPOSAL'!$L$7:$L$694)</f>
        <v>459474.22608777857</v>
      </c>
      <c r="W54" s="49">
        <f>SUMIF('Charges by GXP_GIP_PROPOSAL'!$B$7:$B$694,'Charges by Customer PROPOSAL'!$T54,'Charges by GXP_GIP_PROPOSAL'!$U$7:$U$694)</f>
        <v>654444</v>
      </c>
      <c r="X54" s="49">
        <f>SUMIF('Charges by GXP_GIP_PROPOSAL'!$B$7:$B$694,'Charges by Customer PROPOSAL'!$T54,'Charges by GXP_GIP_PROPOSAL'!$Y$7:$Y$694)</f>
        <v>796520.35000000009</v>
      </c>
      <c r="Y54" s="49">
        <f>SUMIF('Charges by GXP_GIP_PROPOSAL'!$B$7:$B$694,'Charges by Customer PROPOSAL'!$T54,'Charges by GXP_GIP_PROPOSAL'!$AC$7:$AC$694)</f>
        <v>981325.90999999992</v>
      </c>
      <c r="Z54" s="49">
        <f>SUMIF('Charges by GXP_GIP_PROPOSAL'!$B$7:$B$694,'Charges by Customer PROPOSAL'!$T54,'Charges by GXP_GIP_PROPOSAL'!$AG$7:$AG$694)</f>
        <v>1126641.3</v>
      </c>
      <c r="AA54" s="49">
        <f>SUMIF('Charges by GXP_GIP_PROPOSAL'!$B$7:$B$694,'Charges by Customer PROPOSAL'!$T54,'Charges by GXP_GIP_PROPOSAL'!$AK$7:$AK$694)</f>
        <v>1261911.0899999999</v>
      </c>
    </row>
    <row r="55" spans="1:27" x14ac:dyDescent="0.3">
      <c r="A55" s="2" t="s">
        <v>88</v>
      </c>
      <c r="B55" s="65">
        <f t="shared" si="14"/>
        <v>28145549.373739459</v>
      </c>
      <c r="C55" s="65">
        <f t="shared" si="15"/>
        <v>28145549.373739466</v>
      </c>
      <c r="D55" s="65">
        <f t="shared" si="16"/>
        <v>38215402.419999994</v>
      </c>
      <c r="E55" s="65">
        <f t="shared" si="17"/>
        <v>40171030.75</v>
      </c>
      <c r="F55" s="65">
        <f t="shared" si="18"/>
        <v>41948833.640000001</v>
      </c>
      <c r="G55" s="65">
        <f t="shared" si="19"/>
        <v>44015352.569999993</v>
      </c>
      <c r="H55" s="65">
        <f t="shared" si="20"/>
        <v>46262969.75</v>
      </c>
      <c r="J55" s="35">
        <f t="shared" si="21"/>
        <v>2.2204460492503131E-16</v>
      </c>
      <c r="K55" s="50">
        <f t="shared" si="22"/>
        <v>0.35777781106862894</v>
      </c>
      <c r="L55" s="51">
        <f t="shared" si="23"/>
        <v>5.1173825373000081E-2</v>
      </c>
      <c r="M55" s="51">
        <f t="shared" si="24"/>
        <v>4.4255844493111596E-2</v>
      </c>
      <c r="N55" s="51">
        <f t="shared" si="25"/>
        <v>4.9262845964553215E-2</v>
      </c>
      <c r="O55" s="52">
        <f t="shared" si="26"/>
        <v>5.1064391144555854E-2</v>
      </c>
      <c r="P55" s="35"/>
      <c r="T55" s="2" t="s">
        <v>99</v>
      </c>
      <c r="U55" s="49">
        <v>184963.18209425843</v>
      </c>
      <c r="V55" s="49">
        <f>SUMIF('Charges by GXP_GIP_PROPOSAL'!$B$7:$B$694,'Charges by Customer PROPOSAL'!$T55,'Charges by GXP_GIP_PROPOSAL'!$L$7:$L$694)</f>
        <v>184963.18209425843</v>
      </c>
      <c r="W55" s="49">
        <f>SUMIF('Charges by GXP_GIP_PROPOSAL'!$B$7:$B$694,'Charges by Customer PROPOSAL'!$T55,'Charges by GXP_GIP_PROPOSAL'!$U$7:$U$694)</f>
        <v>570854.52</v>
      </c>
      <c r="X55" s="49">
        <f>SUMIF('Charges by GXP_GIP_PROPOSAL'!$B$7:$B$694,'Charges by Customer PROPOSAL'!$T55,'Charges by GXP_GIP_PROPOSAL'!$Y$7:$Y$694)</f>
        <v>732841.40999999992</v>
      </c>
      <c r="Y55" s="49">
        <f>SUMIF('Charges by GXP_GIP_PROPOSAL'!$B$7:$B$694,'Charges by Customer PROPOSAL'!$T55,'Charges by GXP_GIP_PROPOSAL'!$AC$7:$AC$694)</f>
        <v>914488.67999999993</v>
      </c>
      <c r="Z55" s="49">
        <f>SUMIF('Charges by GXP_GIP_PROPOSAL'!$B$7:$B$694,'Charges by Customer PROPOSAL'!$T55,'Charges by GXP_GIP_PROPOSAL'!$AG$7:$AG$694)</f>
        <v>1070319.52</v>
      </c>
      <c r="AA55" s="49">
        <f>SUMIF('Charges by GXP_GIP_PROPOSAL'!$B$7:$B$694,'Charges by Customer PROPOSAL'!$T55,'Charges by GXP_GIP_PROPOSAL'!$AK$7:$AK$694)</f>
        <v>1502940.5</v>
      </c>
    </row>
    <row r="56" spans="1:27" x14ac:dyDescent="0.3">
      <c r="A56" s="2" t="s">
        <v>75</v>
      </c>
      <c r="B56" s="65">
        <f t="shared" si="14"/>
        <v>180205971.46342006</v>
      </c>
      <c r="C56" s="65">
        <f t="shared" si="15"/>
        <v>180205971.46342009</v>
      </c>
      <c r="D56" s="65">
        <f t="shared" si="16"/>
        <v>231632662.19999999</v>
      </c>
      <c r="E56" s="65">
        <f t="shared" si="17"/>
        <v>241017619.77000004</v>
      </c>
      <c r="F56" s="65">
        <f t="shared" si="18"/>
        <v>253481592.92999998</v>
      </c>
      <c r="G56" s="65">
        <f t="shared" si="19"/>
        <v>264190108.59999996</v>
      </c>
      <c r="H56" s="65">
        <f t="shared" si="20"/>
        <v>276442211.03000003</v>
      </c>
      <c r="J56" s="35">
        <f t="shared" si="21"/>
        <v>2.2204460492503131E-16</v>
      </c>
      <c r="K56" s="50">
        <f t="shared" si="22"/>
        <v>0.28537728422067832</v>
      </c>
      <c r="L56" s="51">
        <f t="shared" si="23"/>
        <v>4.0516555311602476E-2</v>
      </c>
      <c r="M56" s="51">
        <f t="shared" si="24"/>
        <v>5.1713950091674343E-2</v>
      </c>
      <c r="N56" s="51">
        <f t="shared" si="25"/>
        <v>4.224573290005007E-2</v>
      </c>
      <c r="O56" s="52">
        <f t="shared" si="26"/>
        <v>4.6376083097609433E-2</v>
      </c>
      <c r="P56" s="35"/>
      <c r="T56" s="2" t="s">
        <v>130</v>
      </c>
      <c r="U56" s="49">
        <v>371585.22392996383</v>
      </c>
      <c r="V56" s="49">
        <f>SUMIF('Charges by GXP_GIP_PROPOSAL'!$B$7:$B$694,'Charges by Customer PROPOSAL'!$T56,'Charges by GXP_GIP_PROPOSAL'!$L$7:$L$694)</f>
        <v>371585.22392996383</v>
      </c>
      <c r="W56" s="49">
        <f>SUMIF('Charges by GXP_GIP_PROPOSAL'!$B$7:$B$694,'Charges by Customer PROPOSAL'!$T56,'Charges by GXP_GIP_PROPOSAL'!$U$7:$U$694)</f>
        <v>522399.54000000004</v>
      </c>
      <c r="X56" s="49">
        <f>SUMIF('Charges by GXP_GIP_PROPOSAL'!$B$7:$B$694,'Charges by Customer PROPOSAL'!$T56,'Charges by GXP_GIP_PROPOSAL'!$Y$7:$Y$694)</f>
        <v>640703.0399999998</v>
      </c>
      <c r="Y56" s="49">
        <f>SUMIF('Charges by GXP_GIP_PROPOSAL'!$B$7:$B$694,'Charges by Customer PROPOSAL'!$T56,'Charges by GXP_GIP_PROPOSAL'!$AC$7:$AC$694)</f>
        <v>792863.62</v>
      </c>
      <c r="Z56" s="49">
        <f>SUMIF('Charges by GXP_GIP_PROPOSAL'!$B$7:$B$694,'Charges by Customer PROPOSAL'!$T56,'Charges by GXP_GIP_PROPOSAL'!$AG$7:$AG$694)</f>
        <v>915676.02999999991</v>
      </c>
      <c r="AA56" s="49">
        <f>SUMIF('Charges by GXP_GIP_PROPOSAL'!$B$7:$B$694,'Charges by Customer PROPOSAL'!$T56,'Charges by GXP_GIP_PROPOSAL'!$AK$7:$AK$694)</f>
        <v>1026452.6300000001</v>
      </c>
    </row>
    <row r="57" spans="1:27" x14ac:dyDescent="0.3">
      <c r="A57" s="2" t="s">
        <v>109</v>
      </c>
      <c r="B57" s="65">
        <f t="shared" si="14"/>
        <v>6857005.0592674911</v>
      </c>
      <c r="C57" s="65">
        <f t="shared" si="15"/>
        <v>6857005.059267493</v>
      </c>
      <c r="D57" s="65">
        <f t="shared" si="16"/>
        <v>9141706.9099999983</v>
      </c>
      <c r="E57" s="65">
        <f t="shared" si="17"/>
        <v>9527140.8000000007</v>
      </c>
      <c r="F57" s="65">
        <f t="shared" si="18"/>
        <v>9916643.1000000015</v>
      </c>
      <c r="G57" s="65">
        <f t="shared" si="19"/>
        <v>10368055.869999999</v>
      </c>
      <c r="H57" s="65">
        <f t="shared" si="20"/>
        <v>10846790.27</v>
      </c>
      <c r="J57" s="35">
        <f t="shared" si="21"/>
        <v>2.2204460492503131E-16</v>
      </c>
      <c r="K57" s="50">
        <f t="shared" si="22"/>
        <v>0.33319238224050118</v>
      </c>
      <c r="L57" s="51">
        <f t="shared" si="23"/>
        <v>4.2162135998735861E-2</v>
      </c>
      <c r="M57" s="51">
        <f t="shared" si="24"/>
        <v>4.0883441126429165E-2</v>
      </c>
      <c r="N57" s="51">
        <f t="shared" si="25"/>
        <v>4.5520723640845473E-2</v>
      </c>
      <c r="O57" s="52">
        <f t="shared" si="26"/>
        <v>4.6173979577523339E-2</v>
      </c>
      <c r="P57" s="35"/>
      <c r="T57" s="2" t="s">
        <v>106</v>
      </c>
      <c r="U57" s="49">
        <v>389303.80314787471</v>
      </c>
      <c r="V57" s="49">
        <f>SUMIF('Charges by GXP_GIP_PROPOSAL'!$B$7:$B$694,'Charges by Customer PROPOSAL'!$T57,'Charges by GXP_GIP_PROPOSAL'!$L$7:$L$694)</f>
        <v>389303.80314787471</v>
      </c>
      <c r="W57" s="49">
        <f>SUMIF('Charges by GXP_GIP_PROPOSAL'!$B$7:$B$694,'Charges by Customer PROPOSAL'!$T57,'Charges by GXP_GIP_PROPOSAL'!$U$7:$U$694)</f>
        <v>468204.89</v>
      </c>
      <c r="X57" s="49">
        <f>SUMIF('Charges by GXP_GIP_PROPOSAL'!$B$7:$B$694,'Charges by Customer PROPOSAL'!$T57,'Charges by GXP_GIP_PROPOSAL'!$Y$7:$Y$694)</f>
        <v>539230.39000000025</v>
      </c>
      <c r="Y57" s="49">
        <f>SUMIF('Charges by GXP_GIP_PROPOSAL'!$B$7:$B$694,'Charges by Customer PROPOSAL'!$T57,'Charges by GXP_GIP_PROPOSAL'!$AC$7:$AC$694)</f>
        <v>650102.62000000011</v>
      </c>
      <c r="Z57" s="49">
        <f>SUMIF('Charges by GXP_GIP_PROPOSAL'!$B$7:$B$694,'Charges by Customer PROPOSAL'!$T57,'Charges by GXP_GIP_PROPOSAL'!$AG$7:$AG$694)</f>
        <v>719135.4</v>
      </c>
      <c r="AA57" s="49">
        <f>SUMIF('Charges by GXP_GIP_PROPOSAL'!$B$7:$B$694,'Charges by Customer PROPOSAL'!$T57,'Charges by GXP_GIP_PROPOSAL'!$AK$7:$AK$694)</f>
        <v>787868.96</v>
      </c>
    </row>
    <row r="58" spans="1:27" x14ac:dyDescent="0.3">
      <c r="A58" s="2" t="s">
        <v>130</v>
      </c>
      <c r="B58" s="65">
        <f t="shared" si="14"/>
        <v>371585.22392996383</v>
      </c>
      <c r="C58" s="65">
        <f t="shared" si="15"/>
        <v>371585.22392996383</v>
      </c>
      <c r="D58" s="65">
        <f t="shared" si="16"/>
        <v>522399.54000000004</v>
      </c>
      <c r="E58" s="65">
        <f t="shared" si="17"/>
        <v>640703.0399999998</v>
      </c>
      <c r="F58" s="65">
        <f t="shared" si="18"/>
        <v>792863.62</v>
      </c>
      <c r="G58" s="65">
        <f t="shared" si="19"/>
        <v>915676.02999999991</v>
      </c>
      <c r="H58" s="65">
        <f t="shared" si="20"/>
        <v>1026452.6300000001</v>
      </c>
      <c r="J58" s="35">
        <f t="shared" si="21"/>
        <v>0</v>
      </c>
      <c r="K58" s="50">
        <f t="shared" si="22"/>
        <v>0.40586736597056294</v>
      </c>
      <c r="L58" s="51">
        <f t="shared" si="23"/>
        <v>0.22646172314776503</v>
      </c>
      <c r="M58" s="51">
        <f t="shared" si="24"/>
        <v>0.23749002345923031</v>
      </c>
      <c r="N58" s="51">
        <f t="shared" si="25"/>
        <v>0.15489726972212425</v>
      </c>
      <c r="O58" s="52">
        <f t="shared" si="26"/>
        <v>0.12097794020009478</v>
      </c>
      <c r="P58" s="35"/>
      <c r="T58" s="2" t="s">
        <v>127</v>
      </c>
      <c r="U58" s="49">
        <v>227635.35678620971</v>
      </c>
      <c r="V58" s="49">
        <f>SUMIF('Charges by GXP_GIP_PROPOSAL'!$B$7:$B$694,'Charges by Customer PROPOSAL'!$T58,'Charges by GXP_GIP_PROPOSAL'!$L$7:$L$694)</f>
        <v>227635.35678620971</v>
      </c>
      <c r="W58" s="49">
        <f>SUMIF('Charges by GXP_GIP_PROPOSAL'!$B$7:$B$694,'Charges by Customer PROPOSAL'!$T58,'Charges by GXP_GIP_PROPOSAL'!$U$7:$U$694)</f>
        <v>320189.83000000007</v>
      </c>
      <c r="X58" s="49">
        <f>SUMIF('Charges by GXP_GIP_PROPOSAL'!$B$7:$B$694,'Charges by Customer PROPOSAL'!$T58,'Charges by GXP_GIP_PROPOSAL'!$Y$7:$Y$694)</f>
        <v>355381.86</v>
      </c>
      <c r="Y58" s="49">
        <f>SUMIF('Charges by GXP_GIP_PROPOSAL'!$B$7:$B$694,'Charges by Customer PROPOSAL'!$T58,'Charges by GXP_GIP_PROPOSAL'!$AC$7:$AC$694)</f>
        <v>364504.19</v>
      </c>
      <c r="Z58" s="49">
        <f>SUMIF('Charges by GXP_GIP_PROPOSAL'!$B$7:$B$694,'Charges by Customer PROPOSAL'!$T58,'Charges by GXP_GIP_PROPOSAL'!$AG$7:$AG$694)</f>
        <v>409623.50000000006</v>
      </c>
      <c r="AA58" s="49">
        <f>SUMIF('Charges by GXP_GIP_PROPOSAL'!$B$7:$B$694,'Charges by Customer PROPOSAL'!$T58,'Charges by GXP_GIP_PROPOSAL'!$AK$7:$AK$694)</f>
        <v>465492.73000000004</v>
      </c>
    </row>
    <row r="59" spans="1:27" x14ac:dyDescent="0.3">
      <c r="A59" s="2" t="s">
        <v>93</v>
      </c>
      <c r="B59" s="65">
        <f t="shared" si="14"/>
        <v>20420680.516028736</v>
      </c>
      <c r="C59" s="65">
        <f t="shared" si="15"/>
        <v>20420680.516028736</v>
      </c>
      <c r="D59" s="65">
        <f t="shared" si="16"/>
        <v>27468997.210000001</v>
      </c>
      <c r="E59" s="65">
        <f t="shared" si="17"/>
        <v>28332143.359999999</v>
      </c>
      <c r="F59" s="65">
        <f t="shared" si="18"/>
        <v>29262140.310000002</v>
      </c>
      <c r="G59" s="65">
        <f t="shared" si="19"/>
        <v>30065849.07</v>
      </c>
      <c r="H59" s="65">
        <f t="shared" si="20"/>
        <v>31294351.59</v>
      </c>
      <c r="J59" s="35">
        <f t="shared" si="21"/>
        <v>0</v>
      </c>
      <c r="K59" s="50">
        <f t="shared" si="22"/>
        <v>0.34515581831069997</v>
      </c>
      <c r="L59" s="51">
        <f t="shared" si="23"/>
        <v>3.1422557707558862E-2</v>
      </c>
      <c r="M59" s="51">
        <f t="shared" si="24"/>
        <v>3.2824800375427898E-2</v>
      </c>
      <c r="N59" s="51">
        <f t="shared" si="25"/>
        <v>2.7465822782803739E-2</v>
      </c>
      <c r="O59" s="52">
        <f t="shared" si="26"/>
        <v>4.0860396695924672E-2</v>
      </c>
      <c r="P59" s="35"/>
      <c r="T59" s="2" t="s">
        <v>126</v>
      </c>
      <c r="U59" s="49">
        <v>125358.64995890357</v>
      </c>
      <c r="V59" s="49">
        <f>SUMIF('Charges by GXP_GIP_PROPOSAL'!$B$7:$B$694,'Charges by Customer PROPOSAL'!$T59,'Charges by GXP_GIP_PROPOSAL'!$L$7:$L$694)</f>
        <v>125358.64995890357</v>
      </c>
      <c r="W59" s="49">
        <f>SUMIF('Charges by GXP_GIP_PROPOSAL'!$B$7:$B$694,'Charges by Customer PROPOSAL'!$T59,'Charges by GXP_GIP_PROPOSAL'!$U$7:$U$694)</f>
        <v>143576.70000000001</v>
      </c>
      <c r="X59" s="49">
        <f>SUMIF('Charges by GXP_GIP_PROPOSAL'!$B$7:$B$694,'Charges by Customer PROPOSAL'!$T59,'Charges by GXP_GIP_PROPOSAL'!$Y$7:$Y$694)</f>
        <v>148661.93000000002</v>
      </c>
      <c r="Y59" s="49">
        <f>SUMIF('Charges by GXP_GIP_PROPOSAL'!$B$7:$B$694,'Charges by Customer PROPOSAL'!$T59,'Charges by GXP_GIP_PROPOSAL'!$AC$7:$AC$694)</f>
        <v>149071.44</v>
      </c>
      <c r="Z59" s="49">
        <f>SUMIF('Charges by GXP_GIP_PROPOSAL'!$B$7:$B$694,'Charges by Customer PROPOSAL'!$T59,'Charges by GXP_GIP_PROPOSAL'!$AG$7:$AG$694)</f>
        <v>155592.5</v>
      </c>
      <c r="AA59" s="49">
        <f>SUMIF('Charges by GXP_GIP_PROPOSAL'!$B$7:$B$694,'Charges by Customer PROPOSAL'!$T59,'Charges by GXP_GIP_PROPOSAL'!$AK$7:$AK$694)</f>
        <v>160007.85999999999</v>
      </c>
    </row>
    <row r="60" spans="1:27" x14ac:dyDescent="0.3">
      <c r="A60" s="2" t="s">
        <v>83</v>
      </c>
      <c r="B60" s="65">
        <f t="shared" si="14"/>
        <v>49058619.232326113</v>
      </c>
      <c r="C60" s="65">
        <f t="shared" si="15"/>
        <v>49058619.232326113</v>
      </c>
      <c r="D60" s="65">
        <f t="shared" si="16"/>
        <v>63827969.670000002</v>
      </c>
      <c r="E60" s="65">
        <f t="shared" si="17"/>
        <v>66348269.280000001</v>
      </c>
      <c r="F60" s="65">
        <f t="shared" si="18"/>
        <v>68505714.169999987</v>
      </c>
      <c r="G60" s="65">
        <f t="shared" si="19"/>
        <v>71239957.819999993</v>
      </c>
      <c r="H60" s="65">
        <f t="shared" si="20"/>
        <v>73938198.63000001</v>
      </c>
      <c r="J60" s="35">
        <f t="shared" si="21"/>
        <v>0</v>
      </c>
      <c r="K60" s="50">
        <f t="shared" si="22"/>
        <v>0.30105515949666084</v>
      </c>
      <c r="L60" s="51">
        <f t="shared" si="23"/>
        <v>3.9485818255387439E-2</v>
      </c>
      <c r="M60" s="51">
        <f t="shared" si="24"/>
        <v>3.2516973139046446E-2</v>
      </c>
      <c r="N60" s="51">
        <f t="shared" si="25"/>
        <v>3.99126362395823E-2</v>
      </c>
      <c r="O60" s="52">
        <f t="shared" si="26"/>
        <v>3.7875384721838046E-2</v>
      </c>
      <c r="P60" s="35"/>
      <c r="T60" s="2" t="s">
        <v>128</v>
      </c>
      <c r="U60" s="49">
        <v>34585.174974801252</v>
      </c>
      <c r="V60" s="49">
        <f>SUMIF('Charges by GXP_GIP_PROPOSAL'!$B$7:$B$694,'Charges by Customer PROPOSAL'!$T60,'Charges by GXP_GIP_PROPOSAL'!$L$7:$L$694)</f>
        <v>34585.174974801252</v>
      </c>
      <c r="W60" s="49">
        <f>SUMIF('Charges by GXP_GIP_PROPOSAL'!$B$7:$B$694,'Charges by Customer PROPOSAL'!$T60,'Charges by GXP_GIP_PROPOSAL'!$U$7:$U$694)</f>
        <v>45206.18</v>
      </c>
      <c r="X60" s="49">
        <f>SUMIF('Charges by GXP_GIP_PROPOSAL'!$B$7:$B$694,'Charges by Customer PROPOSAL'!$T60,'Charges by GXP_GIP_PROPOSAL'!$Y$7:$Y$694)</f>
        <v>47470.720000000001</v>
      </c>
      <c r="Y60" s="49">
        <f>SUMIF('Charges by GXP_GIP_PROPOSAL'!$B$7:$B$694,'Charges by Customer PROPOSAL'!$T60,'Charges by GXP_GIP_PROPOSAL'!$AC$7:$AC$694)</f>
        <v>46758.09</v>
      </c>
      <c r="Z60" s="49">
        <f>SUMIF('Charges by GXP_GIP_PROPOSAL'!$B$7:$B$694,'Charges by Customer PROPOSAL'!$T60,'Charges by GXP_GIP_PROPOSAL'!$AG$7:$AG$694)</f>
        <v>50249.729999999996</v>
      </c>
      <c r="AA60" s="49">
        <f>SUMIF('Charges by GXP_GIP_PROPOSAL'!$B$7:$B$694,'Charges by Customer PROPOSAL'!$T60,'Charges by GXP_GIP_PROPOSAL'!$AK$7:$AK$694)</f>
        <v>51602.299999999996</v>
      </c>
    </row>
    <row r="61" spans="1:27" x14ac:dyDescent="0.3">
      <c r="A61" s="2" t="s">
        <v>120</v>
      </c>
      <c r="B61" s="65">
        <f t="shared" si="14"/>
        <v>3642766.323496141</v>
      </c>
      <c r="C61" s="65">
        <f t="shared" si="15"/>
        <v>3642766.3234961415</v>
      </c>
      <c r="D61" s="65">
        <f t="shared" si="16"/>
        <v>4849266.82</v>
      </c>
      <c r="E61" s="65">
        <f t="shared" si="17"/>
        <v>5025633.0600000005</v>
      </c>
      <c r="F61" s="65">
        <f t="shared" si="18"/>
        <v>5148281.4099999992</v>
      </c>
      <c r="G61" s="65">
        <f t="shared" si="19"/>
        <v>5322538.28</v>
      </c>
      <c r="H61" s="65">
        <f t="shared" si="20"/>
        <v>5531712.5499999998</v>
      </c>
      <c r="J61" s="35">
        <f t="shared" si="21"/>
        <v>2.2204460492503131E-16</v>
      </c>
      <c r="K61" s="50">
        <f t="shared" si="22"/>
        <v>0.33120447192064773</v>
      </c>
      <c r="L61" s="51">
        <f t="shared" si="23"/>
        <v>3.6369671240321644E-2</v>
      </c>
      <c r="M61" s="51">
        <f t="shared" si="24"/>
        <v>2.440455730367197E-2</v>
      </c>
      <c r="N61" s="51">
        <f t="shared" si="25"/>
        <v>3.3847580604573269E-2</v>
      </c>
      <c r="O61" s="52">
        <f t="shared" si="26"/>
        <v>3.9299721109755881E-2</v>
      </c>
      <c r="P61" s="35"/>
      <c r="T61" s="2" t="s">
        <v>125</v>
      </c>
      <c r="U61" s="49">
        <v>11446.473470254152</v>
      </c>
      <c r="V61" s="49">
        <f>SUMIF('Charges by GXP_GIP_PROPOSAL'!$B$7:$B$694,'Charges by Customer PROPOSAL'!$T61,'Charges by GXP_GIP_PROPOSAL'!$L$7:$L$694)</f>
        <v>11446.473470254152</v>
      </c>
      <c r="W61" s="49">
        <f>SUMIF('Charges by GXP_GIP_PROPOSAL'!$B$7:$B$694,'Charges by Customer PROPOSAL'!$T61,'Charges by GXP_GIP_PROPOSAL'!$U$7:$U$694)</f>
        <v>22970.059999999998</v>
      </c>
      <c r="X61" s="49">
        <f>SUMIF('Charges by GXP_GIP_PROPOSAL'!$B$7:$B$694,'Charges by Customer PROPOSAL'!$T61,'Charges by GXP_GIP_PROPOSAL'!$Y$7:$Y$694)</f>
        <v>23620.739999999998</v>
      </c>
      <c r="Y61" s="49">
        <f>SUMIF('Charges by GXP_GIP_PROPOSAL'!$B$7:$B$694,'Charges by Customer PROPOSAL'!$T61,'Charges by GXP_GIP_PROPOSAL'!$AC$7:$AC$694)</f>
        <v>23728.54</v>
      </c>
      <c r="Z61" s="49">
        <f>SUMIF('Charges by GXP_GIP_PROPOSAL'!$B$7:$B$694,'Charges by Customer PROPOSAL'!$T61,'Charges by GXP_GIP_PROPOSAL'!$AG$7:$AG$694)</f>
        <v>24547.909999999996</v>
      </c>
      <c r="AA61" s="49">
        <f>SUMIF('Charges by GXP_GIP_PROPOSAL'!$B$7:$B$694,'Charges by Customer PROPOSAL'!$T61,'Charges by GXP_GIP_PROPOSAL'!$AK$7:$AK$694)</f>
        <v>25261.010000000002</v>
      </c>
    </row>
    <row r="62" spans="1:27" x14ac:dyDescent="0.3">
      <c r="A62" s="2" t="s">
        <v>119</v>
      </c>
      <c r="B62" s="65">
        <f t="shared" si="14"/>
        <v>4070700.5220600748</v>
      </c>
      <c r="C62" s="65">
        <f t="shared" si="15"/>
        <v>4070700.5220600748</v>
      </c>
      <c r="D62" s="65">
        <f t="shared" si="16"/>
        <v>5271901.29</v>
      </c>
      <c r="E62" s="65">
        <f t="shared" si="17"/>
        <v>5520558.5099999998</v>
      </c>
      <c r="F62" s="65">
        <f t="shared" si="18"/>
        <v>5635826.0800000001</v>
      </c>
      <c r="G62" s="65">
        <f t="shared" si="19"/>
        <v>5946090.3599999994</v>
      </c>
      <c r="H62" s="65">
        <f t="shared" si="20"/>
        <v>6157443.6299999999</v>
      </c>
      <c r="J62" s="35">
        <f t="shared" si="21"/>
        <v>0</v>
      </c>
      <c r="K62" s="50">
        <f t="shared" si="22"/>
        <v>0.29508453432777437</v>
      </c>
      <c r="L62" s="51">
        <f t="shared" si="23"/>
        <v>4.7166516655322122E-2</v>
      </c>
      <c r="M62" s="51">
        <f t="shared" si="24"/>
        <v>2.0879693565642565E-2</v>
      </c>
      <c r="N62" s="51">
        <f t="shared" si="25"/>
        <v>5.5052138869409406E-2</v>
      </c>
      <c r="O62" s="52">
        <f t="shared" si="26"/>
        <v>3.5544913918866161E-2</v>
      </c>
      <c r="P62" s="35"/>
      <c r="T62" s="2" t="s">
        <v>118</v>
      </c>
      <c r="U62" s="49">
        <v>6163604.2851503016</v>
      </c>
      <c r="V62" s="49">
        <f>SUMIF('Charges by GXP_GIP_PROPOSAL'!$B$7:$B$694,'Charges by Customer PROPOSAL'!$T62,'Charges by GXP_GIP_PROPOSAL'!$L$7:$L$694)</f>
        <v>6163604.2851503016</v>
      </c>
      <c r="W62" s="49">
        <f>SUMIF('Charges by GXP_GIP_PROPOSAL'!$B$7:$B$694,'Charges by Customer PROPOSAL'!$T62,'Charges by GXP_GIP_PROPOSAL'!$U$7:$U$694)</f>
        <v>0</v>
      </c>
      <c r="X62" s="49">
        <f>SUMIF('Charges by GXP_GIP_PROPOSAL'!$B$7:$B$694,'Charges by Customer PROPOSAL'!$T62,'Charges by GXP_GIP_PROPOSAL'!$Y$7:$Y$694)</f>
        <v>0</v>
      </c>
      <c r="Y62" s="49">
        <f>SUMIF('Charges by GXP_GIP_PROPOSAL'!$B$7:$B$694,'Charges by Customer PROPOSAL'!$T62,'Charges by GXP_GIP_PROPOSAL'!$AC$7:$AC$694)</f>
        <v>0</v>
      </c>
      <c r="Z62" s="49">
        <f>SUMIF('Charges by GXP_GIP_PROPOSAL'!$B$7:$B$694,'Charges by Customer PROPOSAL'!$T62,'Charges by GXP_GIP_PROPOSAL'!$AG$7:$AG$694)</f>
        <v>0</v>
      </c>
      <c r="AA62" s="49">
        <f>SUMIF('Charges by GXP_GIP_PROPOSAL'!$B$7:$B$694,'Charges by Customer PROPOSAL'!$T62,'Charges by GXP_GIP_PROPOSAL'!$AK$7:$AK$694)</f>
        <v>0</v>
      </c>
    </row>
    <row r="63" spans="1:27" x14ac:dyDescent="0.3">
      <c r="B63" s="65"/>
      <c r="C63" s="65"/>
      <c r="D63" s="66"/>
      <c r="E63" s="65"/>
      <c r="F63" s="65"/>
      <c r="G63" s="65"/>
      <c r="H63" s="67"/>
      <c r="K63" s="53"/>
      <c r="O63" s="54"/>
    </row>
    <row r="64" spans="1:27" x14ac:dyDescent="0.3">
      <c r="B64" s="68">
        <f t="shared" ref="B64:H64" si="27">SUM(B6:B63)</f>
        <v>828091237.07990062</v>
      </c>
      <c r="C64" s="68">
        <f t="shared" si="27"/>
        <v>828072333.56990075</v>
      </c>
      <c r="D64" s="69">
        <f t="shared" si="27"/>
        <v>1049231656.9599999</v>
      </c>
      <c r="E64" s="70">
        <f t="shared" si="27"/>
        <v>1101693239.7700002</v>
      </c>
      <c r="F64" s="70">
        <f t="shared" si="27"/>
        <v>1156777901.98</v>
      </c>
      <c r="G64" s="70">
        <f t="shared" si="27"/>
        <v>1214616797.0999992</v>
      </c>
      <c r="H64" s="71">
        <f t="shared" si="27"/>
        <v>1275347636.9300003</v>
      </c>
      <c r="J64" s="55">
        <f t="shared" ref="J64:O64" si="28">IFERROR(C64/B64-1,0)</f>
        <v>-2.2827810696957052E-5</v>
      </c>
      <c r="K64" s="56">
        <f t="shared" si="28"/>
        <v>0.26707730040521915</v>
      </c>
      <c r="L64" s="57">
        <f t="shared" si="28"/>
        <v>4.9999999963783237E-2</v>
      </c>
      <c r="M64" s="57">
        <f t="shared" si="28"/>
        <v>5.0000000201053885E-2</v>
      </c>
      <c r="N64" s="57">
        <f t="shared" si="28"/>
        <v>5.0000000018153079E-2</v>
      </c>
      <c r="O64" s="58">
        <f t="shared" si="28"/>
        <v>4.9999999979418286E-2</v>
      </c>
    </row>
  </sheetData>
  <autoFilter ref="A5:O5" xr:uid="{A66F5D04-7EF2-4BE6-93D5-EE332BE8F063}">
    <sortState xmlns:xlrd2="http://schemas.microsoft.com/office/spreadsheetml/2017/richdata2" ref="A6:O62">
      <sortCondition ref="A5"/>
    </sortState>
  </autoFilter>
  <pageMargins left="0.7" right="0.7" top="0.75" bottom="0.75" header="0.3" footer="0.3"/>
  <pageSetup paperSize="9" orientation="portrait" r:id="rId1"/>
  <extLst>
    <ext xmlns:x14="http://schemas.microsoft.com/office/spreadsheetml/2009/9/main" uri="{05C60535-1F16-4fd2-B633-F4F36F0B64E0}">
      <x14:sparklineGroups xmlns:xm="http://schemas.microsoft.com/office/excel/2006/main">
        <x14:sparklineGroup manualMax="0" manualMin="0" type="column" displayEmptyCellsAs="gap" negative="1" xr2:uid="{533EC1A7-FEEB-4743-B686-512A2448A3C3}">
          <x14:colorSeries rgb="FF376092"/>
          <x14:colorNegative rgb="FFFF0000"/>
          <x14:colorAxis rgb="FF000000"/>
          <x14:colorMarkers rgb="FFD00000"/>
          <x14:colorFirst rgb="FFD00000"/>
          <x14:colorLast rgb="FFD00000"/>
          <x14:colorHigh rgb="FFD00000"/>
          <x14:colorLow rgb="FFD00000"/>
          <x14:sparklines>
            <x14:sparkline>
              <xm:f>'Charges by Customer PROPOSAL'!J6:O6</xm:f>
              <xm:sqref>P6</xm:sqref>
            </x14:sparkline>
            <x14:sparkline>
              <xm:f>'Charges by Customer PROPOSAL'!J7:O7</xm:f>
              <xm:sqref>P7</xm:sqref>
            </x14:sparkline>
            <x14:sparkline>
              <xm:f>'Charges by Customer PROPOSAL'!J8:O8</xm:f>
              <xm:sqref>P8</xm:sqref>
            </x14:sparkline>
            <x14:sparkline>
              <xm:f>'Charges by Customer PROPOSAL'!J9:O9</xm:f>
              <xm:sqref>P9</xm:sqref>
            </x14:sparkline>
            <x14:sparkline>
              <xm:f>'Charges by Customer PROPOSAL'!J10:O10</xm:f>
              <xm:sqref>P10</xm:sqref>
            </x14:sparkline>
            <x14:sparkline>
              <xm:f>'Charges by Customer PROPOSAL'!J11:O11</xm:f>
              <xm:sqref>P11</xm:sqref>
            </x14:sparkline>
            <x14:sparkline>
              <xm:f>'Charges by Customer PROPOSAL'!J12:O12</xm:f>
              <xm:sqref>P12</xm:sqref>
            </x14:sparkline>
            <x14:sparkline>
              <xm:f>'Charges by Customer PROPOSAL'!J13:O13</xm:f>
              <xm:sqref>P13</xm:sqref>
            </x14:sparkline>
            <x14:sparkline>
              <xm:f>'Charges by Customer PROPOSAL'!J14:O14</xm:f>
              <xm:sqref>P14</xm:sqref>
            </x14:sparkline>
            <x14:sparkline>
              <xm:f>'Charges by Customer PROPOSAL'!J15:O15</xm:f>
              <xm:sqref>P15</xm:sqref>
            </x14:sparkline>
            <x14:sparkline>
              <xm:f>'Charges by Customer PROPOSAL'!J16:O16</xm:f>
              <xm:sqref>P16</xm:sqref>
            </x14:sparkline>
            <x14:sparkline>
              <xm:f>'Charges by Customer PROPOSAL'!J17:O17</xm:f>
              <xm:sqref>P17</xm:sqref>
            </x14:sparkline>
            <x14:sparkline>
              <xm:f>'Charges by Customer PROPOSAL'!J18:O18</xm:f>
              <xm:sqref>P18</xm:sqref>
            </x14:sparkline>
            <x14:sparkline>
              <xm:f>'Charges by Customer PROPOSAL'!J19:O19</xm:f>
              <xm:sqref>P19</xm:sqref>
            </x14:sparkline>
            <x14:sparkline>
              <xm:f>'Charges by Customer PROPOSAL'!J20:O20</xm:f>
              <xm:sqref>P20</xm:sqref>
            </x14:sparkline>
            <x14:sparkline>
              <xm:f>'Charges by Customer PROPOSAL'!J21:O21</xm:f>
              <xm:sqref>P21</xm:sqref>
            </x14:sparkline>
            <x14:sparkline>
              <xm:f>'Charges by Customer PROPOSAL'!J22:O22</xm:f>
              <xm:sqref>P22</xm:sqref>
            </x14:sparkline>
            <x14:sparkline>
              <xm:f>'Charges by Customer PROPOSAL'!J23:O23</xm:f>
              <xm:sqref>P23</xm:sqref>
            </x14:sparkline>
            <x14:sparkline>
              <xm:f>'Charges by Customer PROPOSAL'!J24:O24</xm:f>
              <xm:sqref>P24</xm:sqref>
            </x14:sparkline>
            <x14:sparkline>
              <xm:f>'Charges by Customer PROPOSAL'!J25:O25</xm:f>
              <xm:sqref>P25</xm:sqref>
            </x14:sparkline>
            <x14:sparkline>
              <xm:f>'Charges by Customer PROPOSAL'!J26:O26</xm:f>
              <xm:sqref>P26</xm:sqref>
            </x14:sparkline>
            <x14:sparkline>
              <xm:f>'Charges by Customer PROPOSAL'!J27:O27</xm:f>
              <xm:sqref>P27</xm:sqref>
            </x14:sparkline>
            <x14:sparkline>
              <xm:f>'Charges by Customer PROPOSAL'!J28:O28</xm:f>
              <xm:sqref>P28</xm:sqref>
            </x14:sparkline>
            <x14:sparkline>
              <xm:f>'Charges by Customer PROPOSAL'!J29:O29</xm:f>
              <xm:sqref>P29</xm:sqref>
            </x14:sparkline>
            <x14:sparkline>
              <xm:f>'Charges by Customer PROPOSAL'!J30:O30</xm:f>
              <xm:sqref>P30</xm:sqref>
            </x14:sparkline>
            <x14:sparkline>
              <xm:f>'Charges by Customer PROPOSAL'!J31:O31</xm:f>
              <xm:sqref>P31</xm:sqref>
            </x14:sparkline>
            <x14:sparkline>
              <xm:f>'Charges by Customer PROPOSAL'!J32:O32</xm:f>
              <xm:sqref>P32</xm:sqref>
            </x14:sparkline>
            <x14:sparkline>
              <xm:f>'Charges by Customer PROPOSAL'!J33:O33</xm:f>
              <xm:sqref>P33</xm:sqref>
            </x14:sparkline>
            <x14:sparkline>
              <xm:f>'Charges by Customer PROPOSAL'!J34:O34</xm:f>
              <xm:sqref>P34</xm:sqref>
            </x14:sparkline>
            <x14:sparkline>
              <xm:f>'Charges by Customer PROPOSAL'!J35:O35</xm:f>
              <xm:sqref>P35</xm:sqref>
            </x14:sparkline>
            <x14:sparkline>
              <xm:f>'Charges by Customer PROPOSAL'!J36:O36</xm:f>
              <xm:sqref>P36</xm:sqref>
            </x14:sparkline>
            <x14:sparkline>
              <xm:f>'Charges by Customer PROPOSAL'!J37:O37</xm:f>
              <xm:sqref>P37</xm:sqref>
            </x14:sparkline>
            <x14:sparkline>
              <xm:f>'Charges by Customer PROPOSAL'!J38:O38</xm:f>
              <xm:sqref>P38</xm:sqref>
            </x14:sparkline>
            <x14:sparkline>
              <xm:f>'Charges by Customer PROPOSAL'!J39:O39</xm:f>
              <xm:sqref>P39</xm:sqref>
            </x14:sparkline>
            <x14:sparkline>
              <xm:f>'Charges by Customer PROPOSAL'!J40:O40</xm:f>
              <xm:sqref>P40</xm:sqref>
            </x14:sparkline>
            <x14:sparkline>
              <xm:f>'Charges by Customer PROPOSAL'!J41:O41</xm:f>
              <xm:sqref>P41</xm:sqref>
            </x14:sparkline>
            <x14:sparkline>
              <xm:f>'Charges by Customer PROPOSAL'!J42:O42</xm:f>
              <xm:sqref>P42</xm:sqref>
            </x14:sparkline>
            <x14:sparkline>
              <xm:f>'Charges by Customer PROPOSAL'!J43:O43</xm:f>
              <xm:sqref>P43</xm:sqref>
            </x14:sparkline>
            <x14:sparkline>
              <xm:f>'Charges by Customer PROPOSAL'!J44:O44</xm:f>
              <xm:sqref>P44</xm:sqref>
            </x14:sparkline>
            <x14:sparkline>
              <xm:f>'Charges by Customer PROPOSAL'!J45:O45</xm:f>
              <xm:sqref>P45</xm:sqref>
            </x14:sparkline>
            <x14:sparkline>
              <xm:f>'Charges by Customer PROPOSAL'!J46:O46</xm:f>
              <xm:sqref>P46</xm:sqref>
            </x14:sparkline>
            <x14:sparkline>
              <xm:f>'Charges by Customer PROPOSAL'!J47:O47</xm:f>
              <xm:sqref>P47</xm:sqref>
            </x14:sparkline>
            <x14:sparkline>
              <xm:f>'Charges by Customer PROPOSAL'!J48:O48</xm:f>
              <xm:sqref>P48</xm:sqref>
            </x14:sparkline>
            <x14:sparkline>
              <xm:f>'Charges by Customer PROPOSAL'!J49:O49</xm:f>
              <xm:sqref>P49</xm:sqref>
            </x14:sparkline>
            <x14:sparkline>
              <xm:f>'Charges by Customer PROPOSAL'!J50:O50</xm:f>
              <xm:sqref>P50</xm:sqref>
            </x14:sparkline>
            <x14:sparkline>
              <xm:f>'Charges by Customer PROPOSAL'!J51:O51</xm:f>
              <xm:sqref>P51</xm:sqref>
            </x14:sparkline>
            <x14:sparkline>
              <xm:f>'Charges by Customer PROPOSAL'!J52:O52</xm:f>
              <xm:sqref>P52</xm:sqref>
            </x14:sparkline>
            <x14:sparkline>
              <xm:f>'Charges by Customer PROPOSAL'!J53:O53</xm:f>
              <xm:sqref>P53</xm:sqref>
            </x14:sparkline>
            <x14:sparkline>
              <xm:f>'Charges by Customer PROPOSAL'!J54:O54</xm:f>
              <xm:sqref>P54</xm:sqref>
            </x14:sparkline>
            <x14:sparkline>
              <xm:f>'Charges by Customer PROPOSAL'!J55:O55</xm:f>
              <xm:sqref>P55</xm:sqref>
            </x14:sparkline>
            <x14:sparkline>
              <xm:f>'Charges by Customer PROPOSAL'!J56:O56</xm:f>
              <xm:sqref>P56</xm:sqref>
            </x14:sparkline>
            <x14:sparkline>
              <xm:f>'Charges by Customer PROPOSAL'!J57:O57</xm:f>
              <xm:sqref>P57</xm:sqref>
            </x14:sparkline>
            <x14:sparkline>
              <xm:f>'Charges by Customer PROPOSAL'!J58:O58</xm:f>
              <xm:sqref>P58</xm:sqref>
            </x14:sparkline>
            <x14:sparkline>
              <xm:f>'Charges by Customer PROPOSAL'!J59:O59</xm:f>
              <xm:sqref>P59</xm:sqref>
            </x14:sparkline>
            <x14:sparkline>
              <xm:f>'Charges by Customer PROPOSAL'!J60:O60</xm:f>
              <xm:sqref>P60</xm:sqref>
            </x14:sparkline>
            <x14:sparkline>
              <xm:f>'Charges by Customer PROPOSAL'!J61:O61</xm:f>
              <xm:sqref>P61</xm:sqref>
            </x14:sparkline>
            <x14:sparkline>
              <xm:f>'Charges by Customer PROPOSAL'!J62:O62</xm:f>
              <xm:sqref>P62</xm:sqref>
            </x14:sparkline>
          </x14:sparklines>
        </x14:sparklineGroup>
        <x14:sparklineGroup manualMax="0" manualMin="0" type="column" displayEmptyCellsAs="gap" xr2:uid="{FBD20278-8E1B-482F-8775-51DFC1452972}">
          <x14:colorSeries rgb="FF376092"/>
          <x14:colorNegative rgb="FFD00000"/>
          <x14:colorAxis rgb="FF000000"/>
          <x14:colorMarkers rgb="FFD00000"/>
          <x14:colorFirst rgb="FFD00000"/>
          <x14:colorLast rgb="FFD00000"/>
          <x14:colorHigh rgb="FFD00000"/>
          <x14:colorLow rgb="FFD00000"/>
          <x14:sparklines>
            <x14:sparkline>
              <xm:f>'Charges by Customer PROPOSAL'!B6:H6</xm:f>
              <xm:sqref>I6</xm:sqref>
            </x14:sparkline>
            <x14:sparkline>
              <xm:f>'Charges by Customer PROPOSAL'!B7:H7</xm:f>
              <xm:sqref>I7</xm:sqref>
            </x14:sparkline>
            <x14:sparkline>
              <xm:f>'Charges by Customer PROPOSAL'!B8:H8</xm:f>
              <xm:sqref>I8</xm:sqref>
            </x14:sparkline>
            <x14:sparkline>
              <xm:f>'Charges by Customer PROPOSAL'!B9:H9</xm:f>
              <xm:sqref>I9</xm:sqref>
            </x14:sparkline>
            <x14:sparkline>
              <xm:f>'Charges by Customer PROPOSAL'!B10:H10</xm:f>
              <xm:sqref>I10</xm:sqref>
            </x14:sparkline>
            <x14:sparkline>
              <xm:f>'Charges by Customer PROPOSAL'!B11:H11</xm:f>
              <xm:sqref>I11</xm:sqref>
            </x14:sparkline>
            <x14:sparkline>
              <xm:f>'Charges by Customer PROPOSAL'!B12:H12</xm:f>
              <xm:sqref>I12</xm:sqref>
            </x14:sparkline>
            <x14:sparkline>
              <xm:f>'Charges by Customer PROPOSAL'!B13:H13</xm:f>
              <xm:sqref>I13</xm:sqref>
            </x14:sparkline>
            <x14:sparkline>
              <xm:f>'Charges by Customer PROPOSAL'!B14:H14</xm:f>
              <xm:sqref>I14</xm:sqref>
            </x14:sparkline>
            <x14:sparkline>
              <xm:f>'Charges by Customer PROPOSAL'!B15:H15</xm:f>
              <xm:sqref>I15</xm:sqref>
            </x14:sparkline>
            <x14:sparkline>
              <xm:f>'Charges by Customer PROPOSAL'!B16:H16</xm:f>
              <xm:sqref>I16</xm:sqref>
            </x14:sparkline>
            <x14:sparkline>
              <xm:f>'Charges by Customer PROPOSAL'!B17:H17</xm:f>
              <xm:sqref>I17</xm:sqref>
            </x14:sparkline>
            <x14:sparkline>
              <xm:f>'Charges by Customer PROPOSAL'!B18:H18</xm:f>
              <xm:sqref>I18</xm:sqref>
            </x14:sparkline>
            <x14:sparkline>
              <xm:f>'Charges by Customer PROPOSAL'!B19:H19</xm:f>
              <xm:sqref>I19</xm:sqref>
            </x14:sparkline>
            <x14:sparkline>
              <xm:f>'Charges by Customer PROPOSAL'!B20:H20</xm:f>
              <xm:sqref>I20</xm:sqref>
            </x14:sparkline>
            <x14:sparkline>
              <xm:f>'Charges by Customer PROPOSAL'!B21:H21</xm:f>
              <xm:sqref>I21</xm:sqref>
            </x14:sparkline>
            <x14:sparkline>
              <xm:f>'Charges by Customer PROPOSAL'!B22:H22</xm:f>
              <xm:sqref>I22</xm:sqref>
            </x14:sparkline>
            <x14:sparkline>
              <xm:f>'Charges by Customer PROPOSAL'!B23:H23</xm:f>
              <xm:sqref>I23</xm:sqref>
            </x14:sparkline>
            <x14:sparkline>
              <xm:f>'Charges by Customer PROPOSAL'!B24:H24</xm:f>
              <xm:sqref>I24</xm:sqref>
            </x14:sparkline>
            <x14:sparkline>
              <xm:f>'Charges by Customer PROPOSAL'!B25:H25</xm:f>
              <xm:sqref>I25</xm:sqref>
            </x14:sparkline>
            <x14:sparkline>
              <xm:f>'Charges by Customer PROPOSAL'!B26:H26</xm:f>
              <xm:sqref>I26</xm:sqref>
            </x14:sparkline>
            <x14:sparkline>
              <xm:f>'Charges by Customer PROPOSAL'!B27:H27</xm:f>
              <xm:sqref>I27</xm:sqref>
            </x14:sparkline>
            <x14:sparkline>
              <xm:f>'Charges by Customer PROPOSAL'!B28:H28</xm:f>
              <xm:sqref>I28</xm:sqref>
            </x14:sparkline>
            <x14:sparkline>
              <xm:f>'Charges by Customer PROPOSAL'!B29:H29</xm:f>
              <xm:sqref>I29</xm:sqref>
            </x14:sparkline>
            <x14:sparkline>
              <xm:f>'Charges by Customer PROPOSAL'!B30:H30</xm:f>
              <xm:sqref>I30</xm:sqref>
            </x14:sparkline>
            <x14:sparkline>
              <xm:f>'Charges by Customer PROPOSAL'!B31:H31</xm:f>
              <xm:sqref>I31</xm:sqref>
            </x14:sparkline>
            <x14:sparkline>
              <xm:f>'Charges by Customer PROPOSAL'!B32:H32</xm:f>
              <xm:sqref>I32</xm:sqref>
            </x14:sparkline>
            <x14:sparkline>
              <xm:f>'Charges by Customer PROPOSAL'!B33:H33</xm:f>
              <xm:sqref>I33</xm:sqref>
            </x14:sparkline>
            <x14:sparkline>
              <xm:f>'Charges by Customer PROPOSAL'!B34:H34</xm:f>
              <xm:sqref>I34</xm:sqref>
            </x14:sparkline>
            <x14:sparkline>
              <xm:f>'Charges by Customer PROPOSAL'!B35:H35</xm:f>
              <xm:sqref>I35</xm:sqref>
            </x14:sparkline>
            <x14:sparkline>
              <xm:f>'Charges by Customer PROPOSAL'!B36:H36</xm:f>
              <xm:sqref>I36</xm:sqref>
            </x14:sparkline>
            <x14:sparkline>
              <xm:f>'Charges by Customer PROPOSAL'!B37:H37</xm:f>
              <xm:sqref>I37</xm:sqref>
            </x14:sparkline>
            <x14:sparkline>
              <xm:f>'Charges by Customer PROPOSAL'!B38:H38</xm:f>
              <xm:sqref>I38</xm:sqref>
            </x14:sparkline>
            <x14:sparkline>
              <xm:f>'Charges by Customer PROPOSAL'!B39:H39</xm:f>
              <xm:sqref>I39</xm:sqref>
            </x14:sparkline>
            <x14:sparkline>
              <xm:f>'Charges by Customer PROPOSAL'!B40:H40</xm:f>
              <xm:sqref>I40</xm:sqref>
            </x14:sparkline>
            <x14:sparkline>
              <xm:f>'Charges by Customer PROPOSAL'!B41:H41</xm:f>
              <xm:sqref>I41</xm:sqref>
            </x14:sparkline>
            <x14:sparkline>
              <xm:f>'Charges by Customer PROPOSAL'!B42:H42</xm:f>
              <xm:sqref>I42</xm:sqref>
            </x14:sparkline>
            <x14:sparkline>
              <xm:f>'Charges by Customer PROPOSAL'!B43:H43</xm:f>
              <xm:sqref>I43</xm:sqref>
            </x14:sparkline>
            <x14:sparkline>
              <xm:f>'Charges by Customer PROPOSAL'!B44:H44</xm:f>
              <xm:sqref>I44</xm:sqref>
            </x14:sparkline>
            <x14:sparkline>
              <xm:f>'Charges by Customer PROPOSAL'!B45:H45</xm:f>
              <xm:sqref>I45</xm:sqref>
            </x14:sparkline>
            <x14:sparkline>
              <xm:f>'Charges by Customer PROPOSAL'!B46:H46</xm:f>
              <xm:sqref>I46</xm:sqref>
            </x14:sparkline>
            <x14:sparkline>
              <xm:f>'Charges by Customer PROPOSAL'!B47:H47</xm:f>
              <xm:sqref>I47</xm:sqref>
            </x14:sparkline>
            <x14:sparkline>
              <xm:f>'Charges by Customer PROPOSAL'!B48:H48</xm:f>
              <xm:sqref>I48</xm:sqref>
            </x14:sparkline>
            <x14:sparkline>
              <xm:f>'Charges by Customer PROPOSAL'!B49:H49</xm:f>
              <xm:sqref>I49</xm:sqref>
            </x14:sparkline>
            <x14:sparkline>
              <xm:f>'Charges by Customer PROPOSAL'!B50:H50</xm:f>
              <xm:sqref>I50</xm:sqref>
            </x14:sparkline>
            <x14:sparkline>
              <xm:f>'Charges by Customer PROPOSAL'!B51:H51</xm:f>
              <xm:sqref>I51</xm:sqref>
            </x14:sparkline>
            <x14:sparkline>
              <xm:f>'Charges by Customer PROPOSAL'!B52:H52</xm:f>
              <xm:sqref>I52</xm:sqref>
            </x14:sparkline>
            <x14:sparkline>
              <xm:f>'Charges by Customer PROPOSAL'!B53:H53</xm:f>
              <xm:sqref>I53</xm:sqref>
            </x14:sparkline>
            <x14:sparkline>
              <xm:f>'Charges by Customer PROPOSAL'!B54:H54</xm:f>
              <xm:sqref>I54</xm:sqref>
            </x14:sparkline>
            <x14:sparkline>
              <xm:f>'Charges by Customer PROPOSAL'!B55:H55</xm:f>
              <xm:sqref>I55</xm:sqref>
            </x14:sparkline>
            <x14:sparkline>
              <xm:f>'Charges by Customer PROPOSAL'!B56:H56</xm:f>
              <xm:sqref>I56</xm:sqref>
            </x14:sparkline>
            <x14:sparkline>
              <xm:f>'Charges by Customer PROPOSAL'!B57:H57</xm:f>
              <xm:sqref>I57</xm:sqref>
            </x14:sparkline>
            <x14:sparkline>
              <xm:f>'Charges by Customer PROPOSAL'!B58:H58</xm:f>
              <xm:sqref>I58</xm:sqref>
            </x14:sparkline>
            <x14:sparkline>
              <xm:f>'Charges by Customer PROPOSAL'!B59:H59</xm:f>
              <xm:sqref>I59</xm:sqref>
            </x14:sparkline>
            <x14:sparkline>
              <xm:f>'Charges by Customer PROPOSAL'!B60:H60</xm:f>
              <xm:sqref>I60</xm:sqref>
            </x14:sparkline>
            <x14:sparkline>
              <xm:f>'Charges by Customer PROPOSAL'!B61:H61</xm:f>
              <xm:sqref>I61</xm:sqref>
            </x14:sparkline>
            <x14:sparkline>
              <xm:f>'Charges by Customer PROPOSAL'!B62:H62</xm:f>
              <xm:sqref>I62</xm:sqref>
            </x14:sparkline>
          </x14:sparklines>
        </x14:sparklineGroup>
      </x14:sparklineGroup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7D4F6-AF94-403A-BC98-83D88DB1FBC0}">
  <sheetPr>
    <tabColor theme="8"/>
    <pageSetUpPr fitToPage="1"/>
  </sheetPr>
  <dimension ref="A1:AR698"/>
  <sheetViews>
    <sheetView showGridLines="0" zoomScaleNormal="100" workbookViewId="0">
      <pane xSplit="6" ySplit="6" topLeftCell="G7" activePane="bottomRight" state="frozen"/>
      <selection pane="topRight" activeCell="G1" sqref="G1"/>
      <selection pane="bottomLeft" activeCell="A7" sqref="A7"/>
      <selection pane="bottomRight" activeCell="N21" sqref="N21"/>
    </sheetView>
  </sheetViews>
  <sheetFormatPr defaultColWidth="8.7265625" defaultRowHeight="13" outlineLevelCol="1" x14ac:dyDescent="0.3"/>
  <cols>
    <col min="1" max="1" width="4.7265625" style="2" customWidth="1"/>
    <col min="2" max="2" width="20.54296875" style="2" customWidth="1"/>
    <col min="3" max="3" width="14.26953125" style="2" customWidth="1"/>
    <col min="4" max="4" width="12" style="2" customWidth="1"/>
    <col min="5" max="5" width="9.81640625" style="2" customWidth="1"/>
    <col min="6" max="6" width="8.7265625" style="2" customWidth="1"/>
    <col min="7" max="7" width="14.453125" style="2" customWidth="1"/>
    <col min="8" max="9" width="13.54296875" style="2" customWidth="1" outlineLevel="1"/>
    <col min="10" max="11" width="10.81640625" style="2" customWidth="1" outlineLevel="1"/>
    <col min="12" max="12" width="13.54296875" style="2" customWidth="1"/>
    <col min="13" max="14" width="13.54296875" style="2" customWidth="1" outlineLevel="1"/>
    <col min="15" max="16" width="10.81640625" style="2" customWidth="1" outlineLevel="1"/>
    <col min="17" max="17" width="13.54296875" style="2" customWidth="1"/>
    <col min="18" max="20" width="13.54296875" style="2" customWidth="1" outlineLevel="1"/>
    <col min="21" max="21" width="13.54296875" style="2" customWidth="1"/>
    <col min="22" max="24" width="13.54296875" style="2" customWidth="1" outlineLevel="1"/>
    <col min="25" max="25" width="13.54296875" style="2" customWidth="1"/>
    <col min="26" max="28" width="13.54296875" style="2" customWidth="1" outlineLevel="1"/>
    <col min="29" max="29" width="13.54296875" style="2" customWidth="1"/>
    <col min="30" max="32" width="13.54296875" style="2" customWidth="1" outlineLevel="1"/>
    <col min="33" max="33" width="13.54296875" style="2" customWidth="1"/>
    <col min="34" max="36" width="13.54296875" style="2" customWidth="1" outlineLevel="1"/>
    <col min="37" max="37" width="13.54296875" style="2" customWidth="1"/>
    <col min="38" max="39" width="8.7265625" style="2" customWidth="1"/>
    <col min="40" max="16384" width="8.7265625" style="2"/>
  </cols>
  <sheetData>
    <row r="1" spans="1:44" ht="15.5" x14ac:dyDescent="0.35">
      <c r="A1" s="3" t="s">
        <v>131</v>
      </c>
      <c r="C1" s="16"/>
      <c r="D1" s="16"/>
    </row>
    <row r="3" spans="1:44" x14ac:dyDescent="0.3">
      <c r="B3" s="17" t="s">
        <v>132</v>
      </c>
    </row>
    <row r="5" spans="1:44" x14ac:dyDescent="0.3">
      <c r="H5" s="18" t="str">
        <f>L6</f>
        <v>PY23/24</v>
      </c>
      <c r="I5" s="18" t="str">
        <f>L6</f>
        <v>PY23/24</v>
      </c>
      <c r="J5" s="18" t="str">
        <f>L6</f>
        <v>PY23/24</v>
      </c>
      <c r="K5" s="18" t="str">
        <f>L6</f>
        <v>PY23/24</v>
      </c>
      <c r="M5" s="18" t="str">
        <f>Q6</f>
        <v>PY24/25</v>
      </c>
      <c r="N5" s="18" t="str">
        <f>Q6</f>
        <v>PY24/25</v>
      </c>
      <c r="O5" s="18" t="str">
        <f>Q6</f>
        <v>PY24/25</v>
      </c>
      <c r="P5" s="18" t="s">
        <v>23</v>
      </c>
      <c r="R5" s="19" t="str">
        <f>U6</f>
        <v>PY25/26</v>
      </c>
      <c r="S5" s="19" t="str">
        <f>U6</f>
        <v>PY25/26</v>
      </c>
      <c r="T5" s="19" t="str">
        <f>U6</f>
        <v>PY25/26</v>
      </c>
      <c r="V5" s="19" t="str">
        <f>Y6</f>
        <v>PY26/27</v>
      </c>
      <c r="W5" s="19" t="str">
        <f>Y6</f>
        <v>PY26/27</v>
      </c>
      <c r="X5" s="19" t="str">
        <f>Y6</f>
        <v>PY26/27</v>
      </c>
      <c r="Z5" s="19" t="str">
        <f>AC6</f>
        <v>PY27/28</v>
      </c>
      <c r="AA5" s="19" t="str">
        <f>AC6</f>
        <v>PY27/28</v>
      </c>
      <c r="AB5" s="19" t="str">
        <f>AC6</f>
        <v>PY27/28</v>
      </c>
      <c r="AD5" s="19" t="str">
        <f>AG6</f>
        <v>PY28/29</v>
      </c>
      <c r="AE5" s="19" t="str">
        <f>AG6</f>
        <v>PY28/29</v>
      </c>
      <c r="AF5" s="19" t="str">
        <f>AG6</f>
        <v>PY28/29</v>
      </c>
      <c r="AH5" s="19" t="str">
        <f>AK6</f>
        <v>PY29/30</v>
      </c>
      <c r="AI5" s="19" t="str">
        <f>AK6</f>
        <v>PY29/30</v>
      </c>
      <c r="AJ5" s="19" t="str">
        <f>AK6</f>
        <v>PY29/30</v>
      </c>
      <c r="AN5" s="104" t="s">
        <v>133</v>
      </c>
      <c r="AO5" s="104"/>
      <c r="AP5" s="104"/>
      <c r="AQ5" s="104"/>
      <c r="AR5" s="104"/>
    </row>
    <row r="6" spans="1:44" x14ac:dyDescent="0.3">
      <c r="B6" s="20" t="s">
        <v>134</v>
      </c>
      <c r="C6" s="20" t="s">
        <v>135</v>
      </c>
      <c r="D6" s="20" t="s">
        <v>136</v>
      </c>
      <c r="E6" s="20" t="s">
        <v>137</v>
      </c>
      <c r="F6" s="20" t="s">
        <v>138</v>
      </c>
      <c r="G6" s="20"/>
      <c r="H6" s="21" t="s">
        <v>30</v>
      </c>
      <c r="I6" s="21" t="s">
        <v>32</v>
      </c>
      <c r="J6" s="21" t="s">
        <v>34</v>
      </c>
      <c r="K6" s="21" t="s">
        <v>139</v>
      </c>
      <c r="L6" s="41" t="s">
        <v>22</v>
      </c>
      <c r="M6" s="21" t="s">
        <v>30</v>
      </c>
      <c r="N6" s="21" t="s">
        <v>32</v>
      </c>
      <c r="O6" s="21" t="s">
        <v>34</v>
      </c>
      <c r="P6" s="21" t="s">
        <v>139</v>
      </c>
      <c r="Q6" s="41" t="s">
        <v>23</v>
      </c>
      <c r="R6" s="21" t="s">
        <v>30</v>
      </c>
      <c r="S6" s="21" t="s">
        <v>32</v>
      </c>
      <c r="T6" s="21" t="s">
        <v>34</v>
      </c>
      <c r="U6" s="41" t="s">
        <v>24</v>
      </c>
      <c r="V6" s="21" t="s">
        <v>30</v>
      </c>
      <c r="W6" s="21" t="s">
        <v>32</v>
      </c>
      <c r="X6" s="21" t="s">
        <v>34</v>
      </c>
      <c r="Y6" s="41" t="s">
        <v>25</v>
      </c>
      <c r="Z6" s="21" t="s">
        <v>30</v>
      </c>
      <c r="AA6" s="21" t="s">
        <v>32</v>
      </c>
      <c r="AB6" s="21" t="s">
        <v>34</v>
      </c>
      <c r="AC6" s="41" t="s">
        <v>26</v>
      </c>
      <c r="AD6" s="21" t="s">
        <v>30</v>
      </c>
      <c r="AE6" s="21" t="s">
        <v>32</v>
      </c>
      <c r="AF6" s="21" t="s">
        <v>34</v>
      </c>
      <c r="AG6" s="41" t="s">
        <v>27</v>
      </c>
      <c r="AH6" s="21" t="s">
        <v>30</v>
      </c>
      <c r="AI6" s="21" t="s">
        <v>32</v>
      </c>
      <c r="AJ6" s="21" t="s">
        <v>34</v>
      </c>
      <c r="AK6" s="41" t="s">
        <v>28</v>
      </c>
      <c r="AN6" s="22" t="s">
        <v>24</v>
      </c>
      <c r="AO6" s="22" t="s">
        <v>25</v>
      </c>
      <c r="AP6" s="22" t="s">
        <v>26</v>
      </c>
      <c r="AQ6" s="22" t="s">
        <v>27</v>
      </c>
      <c r="AR6" s="22" t="s">
        <v>28</v>
      </c>
    </row>
    <row r="7" spans="1:44" x14ac:dyDescent="0.3">
      <c r="B7" s="2" t="s">
        <v>119</v>
      </c>
      <c r="C7" s="2" t="s">
        <v>140</v>
      </c>
      <c r="D7" s="2" t="s">
        <v>141</v>
      </c>
      <c r="E7" s="2" t="s">
        <v>142</v>
      </c>
      <c r="F7" s="2" t="s">
        <v>143</v>
      </c>
      <c r="H7" s="23" cm="1">
        <f t="array" ref="H7">SUMPRODUCT('Charges by GXP_GIP_DETERMINED'!G$7:G$567*('Charges by GXP_GIP_DETERMINED'!$D$7:$D$567=$D7)*('Charges by GXP_GIP_DETERMINED'!$E$7:$E$567=$E7))</f>
        <v>130682.29746651952</v>
      </c>
      <c r="I7" s="23" cm="1">
        <f t="array" ref="I7">SUMPRODUCT('Charges by GXP_GIP_DETERMINED'!H$7:H$567*('Charges by GXP_GIP_DETERMINED'!$D$7:$D$567=$D7)*('Charges by GXP_GIP_DETERMINED'!$E$7:$E$567=$E7))</f>
        <v>1551908.42</v>
      </c>
      <c r="J7" s="23" cm="1">
        <f t="array" ref="J7">SUMPRODUCT('Charges by GXP_GIP_DETERMINED'!I$7:I$567*('Charges by GXP_GIP_DETERMINED'!$D$7:$D$567=$D7)*('Charges by GXP_GIP_DETERMINED'!$E$7:$E$567=$E7))</f>
        <v>1946201.06</v>
      </c>
      <c r="K7" s="23" cm="1">
        <f t="array" ref="K7">SUMPRODUCT('Charges by GXP_GIP_DETERMINED'!J$7:J$567*('Charges by GXP_GIP_DETERMINED'!$D$7:$D$567=$D7)*('Charges by GXP_GIP_DETERMINED'!$E$7:$E$567=$E7))</f>
        <v>0</v>
      </c>
      <c r="L7" s="24">
        <f t="shared" ref="L7:L70" si="0">SUM(H7:K7)</f>
        <v>3628791.7774665197</v>
      </c>
      <c r="M7" s="23">
        <v>181335.9713172451</v>
      </c>
      <c r="N7" s="23">
        <v>1601735.73</v>
      </c>
      <c r="O7" s="23">
        <v>1928207.16</v>
      </c>
      <c r="P7" s="23" cm="1">
        <f t="array" ref="P7">SUMPRODUCT('Charges by GXP_GIP_DETERMINED'!O$7:O$567*('Charges by GXP_GIP_DETERMINED'!$D$7:$D$567=$D7)*('Charges by GXP_GIP_DETERMINED'!$E$7:$E$567=$E7))</f>
        <v>0</v>
      </c>
      <c r="Q7" s="24">
        <f t="shared" ref="Q7:Q70" si="1">SUM(M7:P7)</f>
        <v>3711278.8613172453</v>
      </c>
      <c r="R7" s="23">
        <v>223722.04</v>
      </c>
      <c r="S7" s="23">
        <v>1978491.51</v>
      </c>
      <c r="T7" s="23">
        <v>2616610.62</v>
      </c>
      <c r="U7" s="24">
        <f t="shared" ref="U7:U70" si="2">SUM(R7:T7)</f>
        <v>4818824.17</v>
      </c>
      <c r="V7" s="23">
        <v>299182.9599999999</v>
      </c>
      <c r="W7" s="23">
        <v>2094154.14</v>
      </c>
      <c r="X7" s="23">
        <v>2653053.09</v>
      </c>
      <c r="Y7" s="24">
        <f t="shared" ref="Y7:Y70" si="3">SUM(V7:X7)</f>
        <v>5046390.1899999995</v>
      </c>
      <c r="Z7" s="23">
        <v>402236.96999999991</v>
      </c>
      <c r="AA7" s="23">
        <v>2019136.2</v>
      </c>
      <c r="AB7" s="23">
        <v>2667642.7999999998</v>
      </c>
      <c r="AC7" s="24">
        <f t="shared" ref="AC7:AC70" si="4">SUM(Z7:AB7)</f>
        <v>5089015.97</v>
      </c>
      <c r="AD7" s="23">
        <v>474212.55999999994</v>
      </c>
      <c r="AE7" s="23">
        <v>2214184.17</v>
      </c>
      <c r="AF7" s="23">
        <v>2683953.13</v>
      </c>
      <c r="AG7" s="24">
        <f t="shared" ref="AG7:AG70" si="5">SUM(AD7:AF7)</f>
        <v>5372349.8599999994</v>
      </c>
      <c r="AH7" s="23">
        <v>563741.36999999988</v>
      </c>
      <c r="AI7" s="23">
        <v>2256885.02</v>
      </c>
      <c r="AJ7" s="23">
        <v>2754108.85</v>
      </c>
      <c r="AK7" s="24">
        <f t="shared" ref="AK7:AK70" si="6">SUM(AH7:AJ7)</f>
        <v>5574735.2400000002</v>
      </c>
      <c r="AN7" s="35">
        <f t="shared" ref="AN7:AN70" si="7">IFERROR(U7/L7-1,"-")</f>
        <v>0.32794176836575462</v>
      </c>
      <c r="AO7" s="35">
        <f t="shared" ref="AO7:AO70" si="8">IFERROR(Y7/U7-1,"'-")</f>
        <v>4.7224387521074274E-2</v>
      </c>
      <c r="AP7" s="35">
        <f t="shared" ref="AP7:AP70" si="9">IFERROR(AC7/Y7-1,"'-")</f>
        <v>8.4467863948507471E-3</v>
      </c>
      <c r="AQ7" s="35">
        <f t="shared" ref="AQ7:AQ70" si="10">IFERROR(AG7/AC7-1,"'-")</f>
        <v>5.5675574938311545E-2</v>
      </c>
      <c r="AR7" s="35">
        <f t="shared" ref="AR7:AR70" si="11">IFERROR(AK7/AG7-1,"'-")</f>
        <v>3.7671667943085296E-2</v>
      </c>
    </row>
    <row r="8" spans="1:44" x14ac:dyDescent="0.3">
      <c r="B8" s="2" t="s">
        <v>119</v>
      </c>
      <c r="C8" s="2" t="s">
        <v>140</v>
      </c>
      <c r="D8" s="2" t="s">
        <v>141</v>
      </c>
      <c r="E8" s="2" t="s">
        <v>144</v>
      </c>
      <c r="F8" s="2" t="s">
        <v>145</v>
      </c>
      <c r="H8" s="23" cm="1">
        <f t="array" ref="H8">SUMPRODUCT('Charges by GXP_GIP_DETERMINED'!G$7:G$567*('Charges by GXP_GIP_DETERMINED'!$D$7:$D$567=$D8)*('Charges by GXP_GIP_DETERMINED'!$E$7:$E$567=$E8))</f>
        <v>0</v>
      </c>
      <c r="I8" s="23" cm="1">
        <f t="array" ref="I8">SUMPRODUCT('Charges by GXP_GIP_DETERMINED'!H$7:H$567*('Charges by GXP_GIP_DETERMINED'!$D$7:$D$567=$D8)*('Charges by GXP_GIP_DETERMINED'!$E$7:$E$567=$E8))</f>
        <v>0</v>
      </c>
      <c r="J8" s="23" cm="1">
        <f t="array" ref="J8">SUMPRODUCT('Charges by GXP_GIP_DETERMINED'!I$7:I$567*('Charges by GXP_GIP_DETERMINED'!$D$7:$D$567=$D8)*('Charges by GXP_GIP_DETERMINED'!$E$7:$E$567=$E8))</f>
        <v>0</v>
      </c>
      <c r="K8" s="23" cm="1">
        <f t="array" ref="K8">SUMPRODUCT('Charges by GXP_GIP_DETERMINED'!J$7:J$567*('Charges by GXP_GIP_DETERMINED'!$D$7:$D$567=$D8)*('Charges by GXP_GIP_DETERMINED'!$E$7:$E$567=$E8))</f>
        <v>0</v>
      </c>
      <c r="L8" s="24">
        <f t="shared" si="0"/>
        <v>0</v>
      </c>
      <c r="M8" s="23">
        <v>0</v>
      </c>
      <c r="N8" s="23">
        <v>0</v>
      </c>
      <c r="O8" s="23">
        <v>0</v>
      </c>
      <c r="P8" s="23" cm="1">
        <f t="array" ref="P8">SUMPRODUCT('Charges by GXP_GIP_DETERMINED'!O$7:O$567*('Charges by GXP_GIP_DETERMINED'!$D$7:$D$567=$D8)*('Charges by GXP_GIP_DETERMINED'!$E$7:$E$567=$E8))</f>
        <v>0</v>
      </c>
      <c r="Q8" s="24">
        <f t="shared" si="1"/>
        <v>0</v>
      </c>
      <c r="R8" s="23">
        <v>0</v>
      </c>
      <c r="S8" s="23">
        <v>0</v>
      </c>
      <c r="T8" s="23">
        <v>0</v>
      </c>
      <c r="U8" s="24">
        <f t="shared" si="2"/>
        <v>0</v>
      </c>
      <c r="V8" s="23">
        <v>0</v>
      </c>
      <c r="W8" s="23">
        <v>0</v>
      </c>
      <c r="X8" s="23">
        <v>0</v>
      </c>
      <c r="Y8" s="24">
        <f t="shared" si="3"/>
        <v>0</v>
      </c>
      <c r="Z8" s="23">
        <v>0</v>
      </c>
      <c r="AA8" s="23">
        <v>0</v>
      </c>
      <c r="AB8" s="23">
        <v>0</v>
      </c>
      <c r="AC8" s="24">
        <f t="shared" si="4"/>
        <v>0</v>
      </c>
      <c r="AD8" s="23">
        <v>0</v>
      </c>
      <c r="AE8" s="23">
        <v>0</v>
      </c>
      <c r="AF8" s="23">
        <v>0</v>
      </c>
      <c r="AG8" s="24">
        <f t="shared" si="5"/>
        <v>0</v>
      </c>
      <c r="AH8" s="23">
        <v>0</v>
      </c>
      <c r="AI8" s="23">
        <v>0</v>
      </c>
      <c r="AJ8" s="23">
        <v>0</v>
      </c>
      <c r="AK8" s="24">
        <f t="shared" si="6"/>
        <v>0</v>
      </c>
      <c r="AN8" s="35" t="str">
        <f t="shared" si="7"/>
        <v>-</v>
      </c>
      <c r="AO8" s="35" t="str">
        <f t="shared" si="8"/>
        <v>'-</v>
      </c>
      <c r="AP8" s="35" t="str">
        <f t="shared" si="9"/>
        <v>'-</v>
      </c>
      <c r="AQ8" s="35" t="str">
        <f t="shared" si="10"/>
        <v>'-</v>
      </c>
      <c r="AR8" s="35" t="str">
        <f t="shared" si="11"/>
        <v>'-</v>
      </c>
    </row>
    <row r="9" spans="1:44" x14ac:dyDescent="0.3">
      <c r="B9" s="2" t="s">
        <v>119</v>
      </c>
      <c r="C9" s="2" t="s">
        <v>140</v>
      </c>
      <c r="D9" s="2" t="s">
        <v>141</v>
      </c>
      <c r="E9" s="2" t="s">
        <v>146</v>
      </c>
      <c r="H9" s="23" cm="1">
        <f t="array" ref="H9">SUMPRODUCT('Charges by GXP_GIP_DETERMINED'!G$7:G$567*('Charges by GXP_GIP_DETERMINED'!$D$7:$D$567=$D9)*('Charges by GXP_GIP_DETERMINED'!$E$7:$E$567=$E9))</f>
        <v>432523.82459355501</v>
      </c>
      <c r="I9" s="23" cm="1">
        <f t="array" ref="I9">SUMPRODUCT('Charges by GXP_GIP_DETERMINED'!H$7:H$567*('Charges by GXP_GIP_DETERMINED'!$D$7:$D$567=$D9)*('Charges by GXP_GIP_DETERMINED'!$E$7:$E$567=$E9))</f>
        <v>0</v>
      </c>
      <c r="J9" s="23" cm="1">
        <f t="array" ref="J9">SUMPRODUCT('Charges by GXP_GIP_DETERMINED'!I$7:I$567*('Charges by GXP_GIP_DETERMINED'!$D$7:$D$567=$D9)*('Charges by GXP_GIP_DETERMINED'!$E$7:$E$567=$E9))</f>
        <v>0</v>
      </c>
      <c r="K9" s="23" cm="1">
        <f t="array" ref="K9">SUMPRODUCT('Charges by GXP_GIP_DETERMINED'!J$7:J$567*('Charges by GXP_GIP_DETERMINED'!$D$7:$D$567=$D9)*('Charges by GXP_GIP_DETERMINED'!$E$7:$E$567=$E9))</f>
        <v>0</v>
      </c>
      <c r="L9" s="24">
        <f t="shared" si="0"/>
        <v>432523.82459355501</v>
      </c>
      <c r="M9" s="23">
        <v>422629.38573078183</v>
      </c>
      <c r="N9" s="23">
        <v>0</v>
      </c>
      <c r="O9" s="23">
        <v>0</v>
      </c>
      <c r="P9" s="23" cm="1">
        <f t="array" ref="P9">SUMPRODUCT('Charges by GXP_GIP_DETERMINED'!O$7:O$567*('Charges by GXP_GIP_DETERMINED'!$D$7:$D$567=$D9)*('Charges by GXP_GIP_DETERMINED'!$E$7:$E$567=$E9))</f>
        <v>0</v>
      </c>
      <c r="Q9" s="24">
        <f t="shared" si="1"/>
        <v>422629.38573078183</v>
      </c>
      <c r="R9" s="23">
        <v>453077.11999999994</v>
      </c>
      <c r="S9" s="23">
        <v>0</v>
      </c>
      <c r="T9" s="23">
        <v>0</v>
      </c>
      <c r="U9" s="24">
        <f t="shared" si="2"/>
        <v>453077.11999999994</v>
      </c>
      <c r="V9" s="23">
        <v>474168.32000000001</v>
      </c>
      <c r="W9" s="23">
        <v>0</v>
      </c>
      <c r="X9" s="23">
        <v>0</v>
      </c>
      <c r="Y9" s="24">
        <f t="shared" si="3"/>
        <v>474168.32000000001</v>
      </c>
      <c r="Z9" s="23">
        <v>546810.11</v>
      </c>
      <c r="AA9" s="23">
        <v>0</v>
      </c>
      <c r="AB9" s="23">
        <v>0</v>
      </c>
      <c r="AC9" s="24">
        <f t="shared" si="4"/>
        <v>546810.11</v>
      </c>
      <c r="AD9" s="23">
        <v>573740.5</v>
      </c>
      <c r="AE9" s="23">
        <v>0</v>
      </c>
      <c r="AF9" s="23">
        <v>0</v>
      </c>
      <c r="AG9" s="24">
        <f t="shared" si="5"/>
        <v>573740.5</v>
      </c>
      <c r="AH9" s="23">
        <v>582708.39</v>
      </c>
      <c r="AI9" s="23">
        <v>0</v>
      </c>
      <c r="AJ9" s="23">
        <v>0</v>
      </c>
      <c r="AK9" s="24">
        <f t="shared" si="6"/>
        <v>582708.39</v>
      </c>
      <c r="AN9" s="35">
        <f t="shared" si="7"/>
        <v>4.7519452658495664E-2</v>
      </c>
      <c r="AO9" s="35">
        <f t="shared" si="8"/>
        <v>4.655101542095097E-2</v>
      </c>
      <c r="AP9" s="35">
        <f t="shared" si="9"/>
        <v>0.15319831995524291</v>
      </c>
      <c r="AQ9" s="35">
        <f t="shared" si="10"/>
        <v>4.9249985520567696E-2</v>
      </c>
      <c r="AR9" s="35">
        <f t="shared" si="11"/>
        <v>1.5630568174985093E-2</v>
      </c>
    </row>
    <row r="10" spans="1:44" x14ac:dyDescent="0.3">
      <c r="B10" s="2" t="s">
        <v>120</v>
      </c>
      <c r="C10" s="2" t="s">
        <v>147</v>
      </c>
      <c r="D10" s="2" t="s">
        <v>148</v>
      </c>
      <c r="E10" s="2" t="s">
        <v>142</v>
      </c>
      <c r="F10" s="2" t="s">
        <v>143</v>
      </c>
      <c r="H10" s="23" cm="1">
        <f t="array" ref="H10">SUMPRODUCT('Charges by GXP_GIP_DETERMINED'!G$7:G$567*('Charges by GXP_GIP_DETERMINED'!$D$7:$D$567=$D10)*('Charges by GXP_GIP_DETERMINED'!$E$7:$E$567=$E10))</f>
        <v>3839.8022596250103</v>
      </c>
      <c r="I10" s="23" cm="1">
        <f t="array" ref="I10">SUMPRODUCT('Charges by GXP_GIP_DETERMINED'!H$7:H$567*('Charges by GXP_GIP_DETERMINED'!$D$7:$D$567=$D10)*('Charges by GXP_GIP_DETERMINED'!$E$7:$E$567=$E10))</f>
        <v>0</v>
      </c>
      <c r="J10" s="23" cm="1">
        <f t="array" ref="J10">SUMPRODUCT('Charges by GXP_GIP_DETERMINED'!I$7:I$567*('Charges by GXP_GIP_DETERMINED'!$D$7:$D$567=$D10)*('Charges by GXP_GIP_DETERMINED'!$E$7:$E$567=$E10))</f>
        <v>21121.29</v>
      </c>
      <c r="K10" s="23" cm="1">
        <f t="array" ref="K10">SUMPRODUCT('Charges by GXP_GIP_DETERMINED'!J$7:J$567*('Charges by GXP_GIP_DETERMINED'!$D$7:$D$567=$D10)*('Charges by GXP_GIP_DETERMINED'!$E$7:$E$567=$E10))</f>
        <v>0</v>
      </c>
      <c r="L10" s="24">
        <f t="shared" si="0"/>
        <v>24961.092259625009</v>
      </c>
      <c r="M10" s="23">
        <v>4888.3213094080093</v>
      </c>
      <c r="N10" s="23">
        <v>0</v>
      </c>
      <c r="O10" s="23">
        <v>31576.75</v>
      </c>
      <c r="P10" s="23" cm="1">
        <f t="array" ref="P10">SUMPRODUCT('Charges by GXP_GIP_DETERMINED'!O$7:O$567*('Charges by GXP_GIP_DETERMINED'!$D$7:$D$567=$D10)*('Charges by GXP_GIP_DETERMINED'!$E$7:$E$567=$E10))</f>
        <v>0</v>
      </c>
      <c r="Q10" s="24">
        <f t="shared" si="1"/>
        <v>36465.071309408013</v>
      </c>
      <c r="R10" s="23">
        <v>7271.39</v>
      </c>
      <c r="S10" s="23">
        <v>0</v>
      </c>
      <c r="T10" s="23">
        <v>42850.2</v>
      </c>
      <c r="U10" s="24">
        <f t="shared" si="2"/>
        <v>50121.59</v>
      </c>
      <c r="V10" s="23">
        <v>11246.690000000002</v>
      </c>
      <c r="W10" s="23">
        <v>0</v>
      </c>
      <c r="X10" s="23">
        <v>43446.99</v>
      </c>
      <c r="Y10" s="24">
        <f t="shared" si="3"/>
        <v>54693.68</v>
      </c>
      <c r="Z10" s="23">
        <v>17441.649999999998</v>
      </c>
      <c r="AA10" s="23">
        <v>0</v>
      </c>
      <c r="AB10" s="23">
        <v>43685.91</v>
      </c>
      <c r="AC10" s="24">
        <f t="shared" si="4"/>
        <v>61127.56</v>
      </c>
      <c r="AD10" s="23">
        <v>22348.249999999996</v>
      </c>
      <c r="AE10" s="23">
        <v>0</v>
      </c>
      <c r="AF10" s="23">
        <v>43953.01</v>
      </c>
      <c r="AG10" s="24">
        <f t="shared" si="5"/>
        <v>66301.259999999995</v>
      </c>
      <c r="AH10" s="23">
        <v>26689.299999999992</v>
      </c>
      <c r="AI10" s="23">
        <v>0</v>
      </c>
      <c r="AJ10" s="23">
        <v>45101.9</v>
      </c>
      <c r="AK10" s="24">
        <f t="shared" si="6"/>
        <v>71791.199999999997</v>
      </c>
      <c r="AN10" s="35">
        <f t="shared" si="7"/>
        <v>1.0079886520459893</v>
      </c>
      <c r="AO10" s="35">
        <f t="shared" si="8"/>
        <v>9.1219971273856393E-2</v>
      </c>
      <c r="AP10" s="35">
        <f t="shared" si="9"/>
        <v>0.11763479802419585</v>
      </c>
      <c r="AQ10" s="35">
        <f t="shared" si="10"/>
        <v>8.4637764046201047E-2</v>
      </c>
      <c r="AR10" s="35">
        <f t="shared" si="11"/>
        <v>8.2802951256129909E-2</v>
      </c>
    </row>
    <row r="11" spans="1:44" x14ac:dyDescent="0.3">
      <c r="B11" s="2" t="s">
        <v>120</v>
      </c>
      <c r="C11" s="2" t="s">
        <v>147</v>
      </c>
      <c r="D11" s="2" t="s">
        <v>148</v>
      </c>
      <c r="E11" s="2" t="s">
        <v>144</v>
      </c>
      <c r="F11" s="2" t="s">
        <v>145</v>
      </c>
      <c r="H11" s="23" cm="1">
        <f t="array" ref="H11">SUMPRODUCT('Charges by GXP_GIP_DETERMINED'!G$7:G$567*('Charges by GXP_GIP_DETERMINED'!$D$7:$D$567=$D11)*('Charges by GXP_GIP_DETERMINED'!$E$7:$E$567=$E11))</f>
        <v>0</v>
      </c>
      <c r="I11" s="23" cm="1">
        <f t="array" ref="I11">SUMPRODUCT('Charges by GXP_GIP_DETERMINED'!H$7:H$567*('Charges by GXP_GIP_DETERMINED'!$D$7:$D$567=$D11)*('Charges by GXP_GIP_DETERMINED'!$E$7:$E$567=$E11))</f>
        <v>0</v>
      </c>
      <c r="J11" s="23" cm="1">
        <f t="array" ref="J11">SUMPRODUCT('Charges by GXP_GIP_DETERMINED'!I$7:I$567*('Charges by GXP_GIP_DETERMINED'!$D$7:$D$567=$D11)*('Charges by GXP_GIP_DETERMINED'!$E$7:$E$567=$E11))</f>
        <v>0</v>
      </c>
      <c r="K11" s="23" cm="1">
        <f t="array" ref="K11">SUMPRODUCT('Charges by GXP_GIP_DETERMINED'!J$7:J$567*('Charges by GXP_GIP_DETERMINED'!$D$7:$D$567=$D11)*('Charges by GXP_GIP_DETERMINED'!$E$7:$E$567=$E11))</f>
        <v>0</v>
      </c>
      <c r="L11" s="24">
        <f t="shared" si="0"/>
        <v>0</v>
      </c>
      <c r="M11" s="23">
        <v>0</v>
      </c>
      <c r="N11" s="23">
        <v>0</v>
      </c>
      <c r="O11" s="23">
        <v>0</v>
      </c>
      <c r="P11" s="23" cm="1">
        <f t="array" ref="P11">SUMPRODUCT('Charges by GXP_GIP_DETERMINED'!O$7:O$567*('Charges by GXP_GIP_DETERMINED'!$D$7:$D$567=$D11)*('Charges by GXP_GIP_DETERMINED'!$E$7:$E$567=$E11))</f>
        <v>0</v>
      </c>
      <c r="Q11" s="24">
        <f t="shared" si="1"/>
        <v>0</v>
      </c>
      <c r="R11" s="23">
        <v>0</v>
      </c>
      <c r="S11" s="23">
        <v>0</v>
      </c>
      <c r="T11" s="23">
        <v>0</v>
      </c>
      <c r="U11" s="24">
        <f t="shared" si="2"/>
        <v>0</v>
      </c>
      <c r="V11" s="23">
        <v>0</v>
      </c>
      <c r="W11" s="23">
        <v>0</v>
      </c>
      <c r="X11" s="23">
        <v>0</v>
      </c>
      <c r="Y11" s="24">
        <f t="shared" si="3"/>
        <v>0</v>
      </c>
      <c r="Z11" s="23">
        <v>0</v>
      </c>
      <c r="AA11" s="23">
        <v>0</v>
      </c>
      <c r="AB11" s="23">
        <v>0</v>
      </c>
      <c r="AC11" s="24">
        <f t="shared" si="4"/>
        <v>0</v>
      </c>
      <c r="AD11" s="23">
        <v>0</v>
      </c>
      <c r="AE11" s="23">
        <v>0</v>
      </c>
      <c r="AF11" s="23">
        <v>0</v>
      </c>
      <c r="AG11" s="24">
        <f t="shared" si="5"/>
        <v>0</v>
      </c>
      <c r="AH11" s="23">
        <v>0</v>
      </c>
      <c r="AI11" s="23">
        <v>0</v>
      </c>
      <c r="AJ11" s="23">
        <v>0</v>
      </c>
      <c r="AK11" s="24">
        <f t="shared" si="6"/>
        <v>0</v>
      </c>
      <c r="AN11" s="35" t="str">
        <f t="shared" si="7"/>
        <v>-</v>
      </c>
      <c r="AO11" s="35" t="str">
        <f t="shared" si="8"/>
        <v>'-</v>
      </c>
      <c r="AP11" s="35" t="str">
        <f t="shared" si="9"/>
        <v>'-</v>
      </c>
      <c r="AQ11" s="35" t="str">
        <f t="shared" si="10"/>
        <v>'-</v>
      </c>
      <c r="AR11" s="35" t="str">
        <f t="shared" si="11"/>
        <v>'-</v>
      </c>
    </row>
    <row r="12" spans="1:44" x14ac:dyDescent="0.3">
      <c r="B12" s="2" t="s">
        <v>120</v>
      </c>
      <c r="C12" s="2" t="s">
        <v>147</v>
      </c>
      <c r="D12" s="2" t="s">
        <v>148</v>
      </c>
      <c r="E12" s="2" t="s">
        <v>146</v>
      </c>
      <c r="H12" s="23" cm="1">
        <f t="array" ref="H12">SUMPRODUCT('Charges by GXP_GIP_DETERMINED'!G$7:G$567*('Charges by GXP_GIP_DETERMINED'!$D$7:$D$567=$D12)*('Charges by GXP_GIP_DETERMINED'!$E$7:$E$567=$E12))</f>
        <v>4222.1600241456108</v>
      </c>
      <c r="I12" s="23" cm="1">
        <f t="array" ref="I12">SUMPRODUCT('Charges by GXP_GIP_DETERMINED'!H$7:H$567*('Charges by GXP_GIP_DETERMINED'!$D$7:$D$567=$D12)*('Charges by GXP_GIP_DETERMINED'!$E$7:$E$567=$E12))</f>
        <v>0</v>
      </c>
      <c r="J12" s="23" cm="1">
        <f t="array" ref="J12">SUMPRODUCT('Charges by GXP_GIP_DETERMINED'!I$7:I$567*('Charges by GXP_GIP_DETERMINED'!$D$7:$D$567=$D12)*('Charges by GXP_GIP_DETERMINED'!$E$7:$E$567=$E12))</f>
        <v>0</v>
      </c>
      <c r="K12" s="23" cm="1">
        <f t="array" ref="K12">SUMPRODUCT('Charges by GXP_GIP_DETERMINED'!J$7:J$567*('Charges by GXP_GIP_DETERMINED'!$D$7:$D$567=$D12)*('Charges by GXP_GIP_DETERMINED'!$E$7:$E$567=$E12))</f>
        <v>0</v>
      </c>
      <c r="L12" s="24">
        <f t="shared" si="0"/>
        <v>4222.1600241456108</v>
      </c>
      <c r="M12" s="23">
        <v>4107.2096261045726</v>
      </c>
      <c r="N12" s="23">
        <v>0</v>
      </c>
      <c r="O12" s="23">
        <v>0</v>
      </c>
      <c r="P12" s="23" cm="1">
        <f t="array" ref="P12">SUMPRODUCT('Charges by GXP_GIP_DETERMINED'!O$7:O$567*('Charges by GXP_GIP_DETERMINED'!$D$7:$D$567=$D12)*('Charges by GXP_GIP_DETERMINED'!$E$7:$E$567=$E12))</f>
        <v>0</v>
      </c>
      <c r="Q12" s="24">
        <f t="shared" si="1"/>
        <v>4107.2096261045726</v>
      </c>
      <c r="R12" s="23">
        <v>4074.9900000000002</v>
      </c>
      <c r="S12" s="23">
        <v>0</v>
      </c>
      <c r="T12" s="23">
        <v>0</v>
      </c>
      <c r="U12" s="24">
        <f t="shared" si="2"/>
        <v>4074.9900000000002</v>
      </c>
      <c r="V12" s="23">
        <v>4165.93</v>
      </c>
      <c r="W12" s="23">
        <v>0</v>
      </c>
      <c r="X12" s="23">
        <v>0</v>
      </c>
      <c r="Y12" s="24">
        <f t="shared" si="3"/>
        <v>4165.93</v>
      </c>
      <c r="Z12" s="23">
        <v>4409.4299999999994</v>
      </c>
      <c r="AA12" s="23">
        <v>0</v>
      </c>
      <c r="AB12" s="23">
        <v>0</v>
      </c>
      <c r="AC12" s="24">
        <f t="shared" si="4"/>
        <v>4409.4299999999994</v>
      </c>
      <c r="AD12" s="23">
        <v>4490.4500000000007</v>
      </c>
      <c r="AE12" s="23">
        <v>0</v>
      </c>
      <c r="AF12" s="23">
        <v>0</v>
      </c>
      <c r="AG12" s="24">
        <f t="shared" si="5"/>
        <v>4490.4500000000007</v>
      </c>
      <c r="AH12" s="23">
        <v>4544.63</v>
      </c>
      <c r="AI12" s="23">
        <v>0</v>
      </c>
      <c r="AJ12" s="23">
        <v>0</v>
      </c>
      <c r="AK12" s="24">
        <f t="shared" si="6"/>
        <v>4544.63</v>
      </c>
      <c r="AN12" s="35">
        <f t="shared" si="7"/>
        <v>-3.4856571826737293E-2</v>
      </c>
      <c r="AO12" s="35">
        <f t="shared" si="8"/>
        <v>2.2316619181887543E-2</v>
      </c>
      <c r="AP12" s="35">
        <f t="shared" si="9"/>
        <v>5.8450334019054306E-2</v>
      </c>
      <c r="AQ12" s="35">
        <f t="shared" si="10"/>
        <v>1.8374256990132842E-2</v>
      </c>
      <c r="AR12" s="35">
        <f t="shared" si="11"/>
        <v>1.2065605896959042E-2</v>
      </c>
    </row>
    <row r="13" spans="1:44" x14ac:dyDescent="0.3">
      <c r="B13" s="2" t="s">
        <v>120</v>
      </c>
      <c r="C13" s="2" t="s">
        <v>149</v>
      </c>
      <c r="D13" s="2" t="s">
        <v>150</v>
      </c>
      <c r="E13" s="2" t="s">
        <v>142</v>
      </c>
      <c r="F13" s="2" t="s">
        <v>143</v>
      </c>
      <c r="H13" s="23" cm="1">
        <f t="array" ref="H13">SUMPRODUCT('Charges by GXP_GIP_DETERMINED'!G$7:G$567*('Charges by GXP_GIP_DETERMINED'!$D$7:$D$567=$D13)*('Charges by GXP_GIP_DETERMINED'!$E$7:$E$567=$E13))</f>
        <v>7088.9539730730776</v>
      </c>
      <c r="I13" s="23" cm="1">
        <f t="array" ref="I13">SUMPRODUCT('Charges by GXP_GIP_DETERMINED'!H$7:H$567*('Charges by GXP_GIP_DETERMINED'!$D$7:$D$567=$D13)*('Charges by GXP_GIP_DETERMINED'!$E$7:$E$567=$E13))</f>
        <v>209821.59</v>
      </c>
      <c r="J13" s="23" cm="1">
        <f t="array" ref="J13">SUMPRODUCT('Charges by GXP_GIP_DETERMINED'!I$7:I$567*('Charges by GXP_GIP_DETERMINED'!$D$7:$D$567=$D13)*('Charges by GXP_GIP_DETERMINED'!$E$7:$E$567=$E13))</f>
        <v>493210.7</v>
      </c>
      <c r="K13" s="23" cm="1">
        <f t="array" ref="K13">SUMPRODUCT('Charges by GXP_GIP_DETERMINED'!J$7:J$567*('Charges by GXP_GIP_DETERMINED'!$D$7:$D$567=$D13)*('Charges by GXP_GIP_DETERMINED'!$E$7:$E$567=$E13))</f>
        <v>0</v>
      </c>
      <c r="L13" s="24">
        <f t="shared" si="0"/>
        <v>710121.24397307308</v>
      </c>
      <c r="M13" s="23">
        <v>9868.5619589557973</v>
      </c>
      <c r="N13" s="23">
        <v>210526.88</v>
      </c>
      <c r="O13" s="23">
        <v>503236.6</v>
      </c>
      <c r="P13" s="23" cm="1">
        <f t="array" ref="P13">SUMPRODUCT('Charges by GXP_GIP_DETERMINED'!O$7:O$567*('Charges by GXP_GIP_DETERMINED'!$D$7:$D$567=$D13)*('Charges by GXP_GIP_DETERMINED'!$E$7:$E$567=$E13))</f>
        <v>0</v>
      </c>
      <c r="Q13" s="24">
        <f t="shared" si="1"/>
        <v>723632.04195895582</v>
      </c>
      <c r="R13" s="23">
        <v>13065.41</v>
      </c>
      <c r="S13" s="23">
        <v>260046.42</v>
      </c>
      <c r="T13" s="23">
        <v>682900.81</v>
      </c>
      <c r="U13" s="24">
        <f t="shared" si="2"/>
        <v>956012.64000000013</v>
      </c>
      <c r="V13" s="23">
        <v>18857.400000000001</v>
      </c>
      <c r="W13" s="23">
        <v>275248.74</v>
      </c>
      <c r="X13" s="23">
        <v>692411.81</v>
      </c>
      <c r="Y13" s="24">
        <f t="shared" si="3"/>
        <v>986517.95000000007</v>
      </c>
      <c r="Z13" s="23">
        <v>26647.460000000003</v>
      </c>
      <c r="AA13" s="23">
        <v>265388.63</v>
      </c>
      <c r="AB13" s="23">
        <v>696219.53</v>
      </c>
      <c r="AC13" s="24">
        <f t="shared" si="4"/>
        <v>988255.62000000011</v>
      </c>
      <c r="AD13" s="23">
        <v>32198.810000000009</v>
      </c>
      <c r="AE13" s="23">
        <v>291025.09000000003</v>
      </c>
      <c r="AF13" s="23">
        <v>700476.32</v>
      </c>
      <c r="AG13" s="24">
        <f t="shared" si="5"/>
        <v>1023700.22</v>
      </c>
      <c r="AH13" s="23">
        <v>38708.990000000005</v>
      </c>
      <c r="AI13" s="23">
        <v>296637.55</v>
      </c>
      <c r="AJ13" s="23">
        <v>718786.03</v>
      </c>
      <c r="AK13" s="24">
        <f t="shared" si="6"/>
        <v>1054132.57</v>
      </c>
      <c r="AN13" s="35">
        <f t="shared" si="7"/>
        <v>0.34626677924910942</v>
      </c>
      <c r="AO13" s="35">
        <f t="shared" si="8"/>
        <v>3.1908898191973734E-2</v>
      </c>
      <c r="AP13" s="35">
        <f t="shared" si="9"/>
        <v>1.7614175190630021E-3</v>
      </c>
      <c r="AQ13" s="35">
        <f t="shared" si="10"/>
        <v>3.5865821840709522E-2</v>
      </c>
      <c r="AR13" s="35">
        <f t="shared" si="11"/>
        <v>2.9727794724905054E-2</v>
      </c>
    </row>
    <row r="14" spans="1:44" x14ac:dyDescent="0.3">
      <c r="B14" s="2" t="s">
        <v>120</v>
      </c>
      <c r="C14" s="2" t="s">
        <v>149</v>
      </c>
      <c r="D14" s="2" t="s">
        <v>150</v>
      </c>
      <c r="E14" s="2" t="s">
        <v>144</v>
      </c>
      <c r="F14" s="2" t="s">
        <v>145</v>
      </c>
      <c r="H14" s="23" cm="1">
        <f t="array" ref="H14">SUMPRODUCT('Charges by GXP_GIP_DETERMINED'!G$7:G$567*('Charges by GXP_GIP_DETERMINED'!$D$7:$D$567=$D14)*('Charges by GXP_GIP_DETERMINED'!$E$7:$E$567=$E14))</f>
        <v>163.68635823451319</v>
      </c>
      <c r="I14" s="23" cm="1">
        <f t="array" ref="I14">SUMPRODUCT('Charges by GXP_GIP_DETERMINED'!H$7:H$567*('Charges by GXP_GIP_DETERMINED'!$D$7:$D$567=$D14)*('Charges by GXP_GIP_DETERMINED'!$E$7:$E$567=$E14))</f>
        <v>48546.35</v>
      </c>
      <c r="J14" s="23" cm="1">
        <f t="array" ref="J14">SUMPRODUCT('Charges by GXP_GIP_DETERMINED'!I$7:I$567*('Charges by GXP_GIP_DETERMINED'!$D$7:$D$567=$D14)*('Charges by GXP_GIP_DETERMINED'!$E$7:$E$567=$E14))</f>
        <v>0</v>
      </c>
      <c r="K14" s="23" cm="1">
        <f t="array" ref="K14">SUMPRODUCT('Charges by GXP_GIP_DETERMINED'!J$7:J$567*('Charges by GXP_GIP_DETERMINED'!$D$7:$D$567=$D14)*('Charges by GXP_GIP_DETERMINED'!$E$7:$E$567=$E14))</f>
        <v>0</v>
      </c>
      <c r="L14" s="24">
        <f t="shared" si="0"/>
        <v>48710.036358234509</v>
      </c>
      <c r="M14" s="23">
        <v>222.1467708161581</v>
      </c>
      <c r="N14" s="23">
        <v>55857.14</v>
      </c>
      <c r="O14" s="23">
        <v>0</v>
      </c>
      <c r="P14" s="23" cm="1">
        <f t="array" ref="P14">SUMPRODUCT('Charges by GXP_GIP_DETERMINED'!O$7:O$567*('Charges by GXP_GIP_DETERMINED'!$D$7:$D$567=$D14)*('Charges by GXP_GIP_DETERMINED'!$E$7:$E$567=$E14))</f>
        <v>0</v>
      </c>
      <c r="Q14" s="24">
        <f t="shared" si="1"/>
        <v>56079.286770816158</v>
      </c>
      <c r="R14" s="23">
        <v>286.97000000000003</v>
      </c>
      <c r="S14" s="23">
        <v>68995.7</v>
      </c>
      <c r="T14" s="23">
        <v>0</v>
      </c>
      <c r="U14" s="24">
        <f t="shared" si="2"/>
        <v>69282.67</v>
      </c>
      <c r="V14" s="23">
        <v>420.6</v>
      </c>
      <c r="W14" s="23">
        <v>73029.19</v>
      </c>
      <c r="X14" s="23">
        <v>0</v>
      </c>
      <c r="Y14" s="24">
        <f t="shared" si="3"/>
        <v>73449.790000000008</v>
      </c>
      <c r="Z14" s="23">
        <v>580.89</v>
      </c>
      <c r="AA14" s="23">
        <v>70413.100000000006</v>
      </c>
      <c r="AB14" s="23">
        <v>0</v>
      </c>
      <c r="AC14" s="24">
        <f t="shared" si="4"/>
        <v>70993.990000000005</v>
      </c>
      <c r="AD14" s="23">
        <v>685.35</v>
      </c>
      <c r="AE14" s="23">
        <v>77214.98</v>
      </c>
      <c r="AF14" s="23">
        <v>0</v>
      </c>
      <c r="AG14" s="24">
        <f t="shared" si="5"/>
        <v>77900.33</v>
      </c>
      <c r="AH14" s="23">
        <v>832.99</v>
      </c>
      <c r="AI14" s="23">
        <v>78704.08</v>
      </c>
      <c r="AJ14" s="23">
        <v>0</v>
      </c>
      <c r="AK14" s="24">
        <f t="shared" si="6"/>
        <v>79537.070000000007</v>
      </c>
      <c r="AN14" s="35">
        <f t="shared" si="7"/>
        <v>0.4223489691213842</v>
      </c>
      <c r="AO14" s="35">
        <f t="shared" si="8"/>
        <v>6.0146642731869537E-2</v>
      </c>
      <c r="AP14" s="35">
        <f t="shared" si="9"/>
        <v>-3.3435085382817364E-2</v>
      </c>
      <c r="AQ14" s="35">
        <f t="shared" si="10"/>
        <v>9.7280628965916716E-2</v>
      </c>
      <c r="AR14" s="35">
        <f t="shared" si="11"/>
        <v>2.101069404969147E-2</v>
      </c>
    </row>
    <row r="15" spans="1:44" x14ac:dyDescent="0.3">
      <c r="B15" s="2" t="s">
        <v>120</v>
      </c>
      <c r="C15" s="2" t="s">
        <v>149</v>
      </c>
      <c r="D15" s="2" t="s">
        <v>150</v>
      </c>
      <c r="E15" s="2" t="s">
        <v>146</v>
      </c>
      <c r="H15" s="23" cm="1">
        <f t="array" ref="H15">SUMPRODUCT('Charges by GXP_GIP_DETERMINED'!G$7:G$567*('Charges by GXP_GIP_DETERMINED'!$D$7:$D$567=$D15)*('Charges by GXP_GIP_DETERMINED'!$E$7:$E$567=$E15))</f>
        <v>10141.05233504747</v>
      </c>
      <c r="I15" s="23" cm="1">
        <f t="array" ref="I15">SUMPRODUCT('Charges by GXP_GIP_DETERMINED'!H$7:H$567*('Charges by GXP_GIP_DETERMINED'!$D$7:$D$567=$D15)*('Charges by GXP_GIP_DETERMINED'!$E$7:$E$567=$E15))</f>
        <v>0</v>
      </c>
      <c r="J15" s="23" cm="1">
        <f t="array" ref="J15">SUMPRODUCT('Charges by GXP_GIP_DETERMINED'!I$7:I$567*('Charges by GXP_GIP_DETERMINED'!$D$7:$D$567=$D15)*('Charges by GXP_GIP_DETERMINED'!$E$7:$E$567=$E15))</f>
        <v>0</v>
      </c>
      <c r="K15" s="23" cm="1">
        <f t="array" ref="K15">SUMPRODUCT('Charges by GXP_GIP_DETERMINED'!J$7:J$567*('Charges by GXP_GIP_DETERMINED'!$D$7:$D$567=$D15)*('Charges by GXP_GIP_DETERMINED'!$E$7:$E$567=$E15))</f>
        <v>0</v>
      </c>
      <c r="L15" s="24">
        <f t="shared" si="0"/>
        <v>10141.05233504747</v>
      </c>
      <c r="M15" s="23">
        <v>11077.500037332506</v>
      </c>
      <c r="N15" s="23">
        <v>0</v>
      </c>
      <c r="O15" s="23">
        <v>0</v>
      </c>
      <c r="P15" s="23" cm="1">
        <f t="array" ref="P15">SUMPRODUCT('Charges by GXP_GIP_DETERMINED'!O$7:O$567*('Charges by GXP_GIP_DETERMINED'!$D$7:$D$567=$D15)*('Charges by GXP_GIP_DETERMINED'!$E$7:$E$567=$E15))</f>
        <v>0</v>
      </c>
      <c r="Q15" s="24">
        <f t="shared" si="1"/>
        <v>11077.500037332506</v>
      </c>
      <c r="R15" s="23">
        <v>11138.919999999998</v>
      </c>
      <c r="S15" s="23">
        <v>0</v>
      </c>
      <c r="T15" s="23">
        <v>0</v>
      </c>
      <c r="U15" s="24">
        <f t="shared" si="2"/>
        <v>11138.919999999998</v>
      </c>
      <c r="V15" s="23">
        <v>11234.16</v>
      </c>
      <c r="W15" s="23">
        <v>0</v>
      </c>
      <c r="X15" s="23">
        <v>0</v>
      </c>
      <c r="Y15" s="24">
        <f t="shared" si="3"/>
        <v>11234.16</v>
      </c>
      <c r="Z15" s="23">
        <v>12039.839999999998</v>
      </c>
      <c r="AA15" s="23">
        <v>0</v>
      </c>
      <c r="AB15" s="23">
        <v>0</v>
      </c>
      <c r="AC15" s="24">
        <f t="shared" si="4"/>
        <v>12039.839999999998</v>
      </c>
      <c r="AD15" s="23">
        <v>12358.05</v>
      </c>
      <c r="AE15" s="23">
        <v>0</v>
      </c>
      <c r="AF15" s="23">
        <v>0</v>
      </c>
      <c r="AG15" s="24">
        <f t="shared" si="5"/>
        <v>12358.05</v>
      </c>
      <c r="AH15" s="23">
        <v>12638.240000000002</v>
      </c>
      <c r="AI15" s="23">
        <v>0</v>
      </c>
      <c r="AJ15" s="23">
        <v>0</v>
      </c>
      <c r="AK15" s="24">
        <f t="shared" si="6"/>
        <v>12638.240000000002</v>
      </c>
      <c r="AN15" s="35">
        <f t="shared" si="7"/>
        <v>9.8398828049027776E-2</v>
      </c>
      <c r="AO15" s="35">
        <f t="shared" si="8"/>
        <v>8.5502005580435636E-3</v>
      </c>
      <c r="AP15" s="35">
        <f t="shared" si="9"/>
        <v>7.171697750432604E-2</v>
      </c>
      <c r="AQ15" s="35">
        <f t="shared" si="10"/>
        <v>2.6429753219312069E-2</v>
      </c>
      <c r="AR15" s="35">
        <f t="shared" si="11"/>
        <v>2.267267085017477E-2</v>
      </c>
    </row>
    <row r="16" spans="1:44" x14ac:dyDescent="0.3">
      <c r="B16" s="2" t="s">
        <v>120</v>
      </c>
      <c r="C16" s="2" t="s">
        <v>151</v>
      </c>
      <c r="D16" s="2" t="s">
        <v>152</v>
      </c>
      <c r="E16" s="2" t="s">
        <v>142</v>
      </c>
      <c r="F16" s="2" t="s">
        <v>143</v>
      </c>
      <c r="H16" s="23" cm="1">
        <f t="array" ref="H16">SUMPRODUCT('Charges by GXP_GIP_DETERMINED'!G$7:G$567*('Charges by GXP_GIP_DETERMINED'!$D$7:$D$567=$D16)*('Charges by GXP_GIP_DETERMINED'!$E$7:$E$567=$E16))</f>
        <v>31500.633006625041</v>
      </c>
      <c r="I16" s="23" cm="1">
        <f t="array" ref="I16">SUMPRODUCT('Charges by GXP_GIP_DETERMINED'!H$7:H$567*('Charges by GXP_GIP_DETERMINED'!$D$7:$D$567=$D16)*('Charges by GXP_GIP_DETERMINED'!$E$7:$E$567=$E16))</f>
        <v>4881.16</v>
      </c>
      <c r="J16" s="23" cm="1">
        <f t="array" ref="J16">SUMPRODUCT('Charges by GXP_GIP_DETERMINED'!I$7:I$567*('Charges by GXP_GIP_DETERMINED'!$D$7:$D$567=$D16)*('Charges by GXP_GIP_DETERMINED'!$E$7:$E$567=$E16))</f>
        <v>646197.36</v>
      </c>
      <c r="K16" s="23" cm="1">
        <f t="array" ref="K16">SUMPRODUCT('Charges by GXP_GIP_DETERMINED'!J$7:J$567*('Charges by GXP_GIP_DETERMINED'!$D$7:$D$567=$D16)*('Charges by GXP_GIP_DETERMINED'!$E$7:$E$567=$E16))</f>
        <v>0</v>
      </c>
      <c r="L16" s="24">
        <f t="shared" si="0"/>
        <v>682579.15300662501</v>
      </c>
      <c r="M16" s="23">
        <v>43852.161242141898</v>
      </c>
      <c r="N16" s="23">
        <v>5088.4799999999996</v>
      </c>
      <c r="O16" s="23">
        <v>656568.73</v>
      </c>
      <c r="P16" s="23" cm="1">
        <f t="array" ref="P16">SUMPRODUCT('Charges by GXP_GIP_DETERMINED'!O$7:O$567*('Charges by GXP_GIP_DETERMINED'!$D$7:$D$567=$D16)*('Charges by GXP_GIP_DETERMINED'!$E$7:$E$567=$E16))</f>
        <v>0</v>
      </c>
      <c r="Q16" s="24">
        <f t="shared" si="1"/>
        <v>705509.37124214182</v>
      </c>
      <c r="R16" s="23">
        <v>58057.77</v>
      </c>
      <c r="S16" s="23">
        <v>6285.38</v>
      </c>
      <c r="T16" s="23">
        <v>890975.17</v>
      </c>
      <c r="U16" s="24">
        <f t="shared" si="2"/>
        <v>955318.32000000007</v>
      </c>
      <c r="V16" s="23">
        <v>83795.110000000015</v>
      </c>
      <c r="W16" s="23">
        <v>6652.82</v>
      </c>
      <c r="X16" s="23">
        <v>903384.11</v>
      </c>
      <c r="Y16" s="24">
        <f t="shared" si="3"/>
        <v>993832.04</v>
      </c>
      <c r="Z16" s="23">
        <v>118411.26999999999</v>
      </c>
      <c r="AA16" s="23">
        <v>6414.5</v>
      </c>
      <c r="AB16" s="23">
        <v>908352.01</v>
      </c>
      <c r="AC16" s="24">
        <f t="shared" si="4"/>
        <v>1033177.78</v>
      </c>
      <c r="AD16" s="23">
        <v>143079.41999999998</v>
      </c>
      <c r="AE16" s="23">
        <v>7034.14</v>
      </c>
      <c r="AF16" s="23">
        <v>913905.8</v>
      </c>
      <c r="AG16" s="24">
        <f t="shared" si="5"/>
        <v>1064019.3600000001</v>
      </c>
      <c r="AH16" s="23">
        <v>172008.15</v>
      </c>
      <c r="AI16" s="23">
        <v>7169.79</v>
      </c>
      <c r="AJ16" s="23">
        <v>937794.33</v>
      </c>
      <c r="AK16" s="24">
        <f t="shared" si="6"/>
        <v>1116972.27</v>
      </c>
      <c r="AN16" s="35">
        <f t="shared" si="7"/>
        <v>0.39957148675287457</v>
      </c>
      <c r="AO16" s="35">
        <f t="shared" si="8"/>
        <v>4.0315064825722224E-2</v>
      </c>
      <c r="AP16" s="35">
        <f t="shared" si="9"/>
        <v>3.9589929099085985E-2</v>
      </c>
      <c r="AQ16" s="35">
        <f t="shared" si="10"/>
        <v>2.9851183985005969E-2</v>
      </c>
      <c r="AR16" s="35">
        <f t="shared" si="11"/>
        <v>4.97668670239233E-2</v>
      </c>
    </row>
    <row r="17" spans="2:44" x14ac:dyDescent="0.3">
      <c r="B17" s="2" t="s">
        <v>120</v>
      </c>
      <c r="C17" s="2" t="s">
        <v>151</v>
      </c>
      <c r="D17" s="2" t="s">
        <v>152</v>
      </c>
      <c r="E17" s="2" t="s">
        <v>144</v>
      </c>
      <c r="F17" s="2" t="s">
        <v>145</v>
      </c>
      <c r="H17" s="23" cm="1">
        <f t="array" ref="H17">SUMPRODUCT('Charges by GXP_GIP_DETERMINED'!G$7:G$567*('Charges by GXP_GIP_DETERMINED'!$D$7:$D$567=$D17)*('Charges by GXP_GIP_DETERMINED'!$E$7:$E$567=$E17))</f>
        <v>0</v>
      </c>
      <c r="I17" s="23" cm="1">
        <f t="array" ref="I17">SUMPRODUCT('Charges by GXP_GIP_DETERMINED'!H$7:H$567*('Charges by GXP_GIP_DETERMINED'!$D$7:$D$567=$D17)*('Charges by GXP_GIP_DETERMINED'!$E$7:$E$567=$E17))</f>
        <v>0</v>
      </c>
      <c r="J17" s="23" cm="1">
        <f t="array" ref="J17">SUMPRODUCT('Charges by GXP_GIP_DETERMINED'!I$7:I$567*('Charges by GXP_GIP_DETERMINED'!$D$7:$D$567=$D17)*('Charges by GXP_GIP_DETERMINED'!$E$7:$E$567=$E17))</f>
        <v>0</v>
      </c>
      <c r="K17" s="23" cm="1">
        <f t="array" ref="K17">SUMPRODUCT('Charges by GXP_GIP_DETERMINED'!J$7:J$567*('Charges by GXP_GIP_DETERMINED'!$D$7:$D$567=$D17)*('Charges by GXP_GIP_DETERMINED'!$E$7:$E$567=$E17))</f>
        <v>0</v>
      </c>
      <c r="L17" s="24">
        <f t="shared" si="0"/>
        <v>0</v>
      </c>
      <c r="M17" s="23">
        <v>0</v>
      </c>
      <c r="N17" s="23">
        <v>0</v>
      </c>
      <c r="O17" s="23">
        <v>0</v>
      </c>
      <c r="P17" s="23" cm="1">
        <f t="array" ref="P17">SUMPRODUCT('Charges by GXP_GIP_DETERMINED'!O$7:O$567*('Charges by GXP_GIP_DETERMINED'!$D$7:$D$567=$D17)*('Charges by GXP_GIP_DETERMINED'!$E$7:$E$567=$E17))</f>
        <v>0</v>
      </c>
      <c r="Q17" s="24">
        <f t="shared" si="1"/>
        <v>0</v>
      </c>
      <c r="R17" s="23">
        <v>0</v>
      </c>
      <c r="S17" s="23">
        <v>0</v>
      </c>
      <c r="T17" s="23">
        <v>0</v>
      </c>
      <c r="U17" s="24">
        <f t="shared" si="2"/>
        <v>0</v>
      </c>
      <c r="V17" s="23">
        <v>0</v>
      </c>
      <c r="W17" s="23">
        <v>0</v>
      </c>
      <c r="X17" s="23">
        <v>0</v>
      </c>
      <c r="Y17" s="24">
        <f t="shared" si="3"/>
        <v>0</v>
      </c>
      <c r="Z17" s="23">
        <v>0</v>
      </c>
      <c r="AA17" s="23">
        <v>0</v>
      </c>
      <c r="AB17" s="23">
        <v>0</v>
      </c>
      <c r="AC17" s="24">
        <f t="shared" si="4"/>
        <v>0</v>
      </c>
      <c r="AD17" s="23">
        <v>0</v>
      </c>
      <c r="AE17" s="23">
        <v>0</v>
      </c>
      <c r="AF17" s="23">
        <v>0</v>
      </c>
      <c r="AG17" s="24">
        <f t="shared" si="5"/>
        <v>0</v>
      </c>
      <c r="AH17" s="23">
        <v>0</v>
      </c>
      <c r="AI17" s="23">
        <v>0</v>
      </c>
      <c r="AJ17" s="23">
        <v>0</v>
      </c>
      <c r="AK17" s="24">
        <f t="shared" si="6"/>
        <v>0</v>
      </c>
      <c r="AN17" s="35" t="str">
        <f t="shared" si="7"/>
        <v>-</v>
      </c>
      <c r="AO17" s="35" t="str">
        <f t="shared" si="8"/>
        <v>'-</v>
      </c>
      <c r="AP17" s="35" t="str">
        <f t="shared" si="9"/>
        <v>'-</v>
      </c>
      <c r="AQ17" s="35" t="str">
        <f t="shared" si="10"/>
        <v>'-</v>
      </c>
      <c r="AR17" s="35" t="str">
        <f t="shared" si="11"/>
        <v>'-</v>
      </c>
    </row>
    <row r="18" spans="2:44" x14ac:dyDescent="0.3">
      <c r="B18" s="2" t="s">
        <v>120</v>
      </c>
      <c r="C18" s="2" t="s">
        <v>151</v>
      </c>
      <c r="D18" s="2" t="s">
        <v>152</v>
      </c>
      <c r="E18" s="2" t="s">
        <v>146</v>
      </c>
      <c r="H18" s="23" cm="1">
        <f t="array" ref="H18">SUMPRODUCT('Charges by GXP_GIP_DETERMINED'!G$7:G$567*('Charges by GXP_GIP_DETERMINED'!$D$7:$D$567=$D18)*('Charges by GXP_GIP_DETERMINED'!$E$7:$E$567=$E18))</f>
        <v>65364.877125374725</v>
      </c>
      <c r="I18" s="23" cm="1">
        <f t="array" ref="I18">SUMPRODUCT('Charges by GXP_GIP_DETERMINED'!H$7:H$567*('Charges by GXP_GIP_DETERMINED'!$D$7:$D$567=$D18)*('Charges by GXP_GIP_DETERMINED'!$E$7:$E$567=$E18))</f>
        <v>0</v>
      </c>
      <c r="J18" s="23" cm="1">
        <f t="array" ref="J18">SUMPRODUCT('Charges by GXP_GIP_DETERMINED'!I$7:I$567*('Charges by GXP_GIP_DETERMINED'!$D$7:$D$567=$D18)*('Charges by GXP_GIP_DETERMINED'!$E$7:$E$567=$E18))</f>
        <v>0</v>
      </c>
      <c r="K18" s="23" cm="1">
        <f t="array" ref="K18">SUMPRODUCT('Charges by GXP_GIP_DETERMINED'!J$7:J$567*('Charges by GXP_GIP_DETERMINED'!$D$7:$D$567=$D18)*('Charges by GXP_GIP_DETERMINED'!$E$7:$E$567=$E18))</f>
        <v>0</v>
      </c>
      <c r="L18" s="24">
        <f t="shared" si="0"/>
        <v>65364.877125374725</v>
      </c>
      <c r="M18" s="23">
        <v>64620.23439878106</v>
      </c>
      <c r="N18" s="23">
        <v>0</v>
      </c>
      <c r="O18" s="23">
        <v>0</v>
      </c>
      <c r="P18" s="23" cm="1">
        <f t="array" ref="P18">SUMPRODUCT('Charges by GXP_GIP_DETERMINED'!O$7:O$567*('Charges by GXP_GIP_DETERMINED'!$D$7:$D$567=$D18)*('Charges by GXP_GIP_DETERMINED'!$E$7:$E$567=$E18))</f>
        <v>0</v>
      </c>
      <c r="Q18" s="24">
        <f t="shared" si="1"/>
        <v>64620.23439878106</v>
      </c>
      <c r="R18" s="23">
        <v>64306.479999999996</v>
      </c>
      <c r="S18" s="23">
        <v>0</v>
      </c>
      <c r="T18" s="23">
        <v>0</v>
      </c>
      <c r="U18" s="24">
        <f t="shared" si="2"/>
        <v>64306.479999999996</v>
      </c>
      <c r="V18" s="23">
        <v>65930.67</v>
      </c>
      <c r="W18" s="23">
        <v>0</v>
      </c>
      <c r="X18" s="23">
        <v>0</v>
      </c>
      <c r="Y18" s="24">
        <f t="shared" si="3"/>
        <v>65930.67</v>
      </c>
      <c r="Z18" s="23">
        <v>69987.12</v>
      </c>
      <c r="AA18" s="23">
        <v>0</v>
      </c>
      <c r="AB18" s="23">
        <v>0</v>
      </c>
      <c r="AC18" s="24">
        <f t="shared" si="4"/>
        <v>69987.12</v>
      </c>
      <c r="AD18" s="23">
        <v>71418.989999999991</v>
      </c>
      <c r="AE18" s="23">
        <v>0</v>
      </c>
      <c r="AF18" s="23">
        <v>0</v>
      </c>
      <c r="AG18" s="24">
        <f t="shared" si="5"/>
        <v>71418.989999999991</v>
      </c>
      <c r="AH18" s="23">
        <v>72449.84</v>
      </c>
      <c r="AI18" s="23">
        <v>0</v>
      </c>
      <c r="AJ18" s="23">
        <v>0</v>
      </c>
      <c r="AK18" s="24">
        <f t="shared" si="6"/>
        <v>72449.84</v>
      </c>
      <c r="AN18" s="35">
        <f t="shared" si="7"/>
        <v>-1.6192138223478092E-2</v>
      </c>
      <c r="AO18" s="35">
        <f t="shared" si="8"/>
        <v>2.5257019199309338E-2</v>
      </c>
      <c r="AP18" s="35">
        <f t="shared" si="9"/>
        <v>6.1525993896315523E-2</v>
      </c>
      <c r="AQ18" s="35">
        <f t="shared" si="10"/>
        <v>2.0459050179518767E-2</v>
      </c>
      <c r="AR18" s="35">
        <f t="shared" si="11"/>
        <v>1.4433836154781776E-2</v>
      </c>
    </row>
    <row r="19" spans="2:44" x14ac:dyDescent="0.3">
      <c r="B19" s="2" t="s">
        <v>120</v>
      </c>
      <c r="C19" s="2" t="s">
        <v>153</v>
      </c>
      <c r="D19" s="2" t="s">
        <v>154</v>
      </c>
      <c r="E19" s="2" t="s">
        <v>142</v>
      </c>
      <c r="F19" s="2" t="s">
        <v>143</v>
      </c>
      <c r="H19" s="23" cm="1">
        <f t="array" ref="H19">SUMPRODUCT('Charges by GXP_GIP_DETERMINED'!G$7:G$567*('Charges by GXP_GIP_DETERMINED'!$D$7:$D$567=$D19)*('Charges by GXP_GIP_DETERMINED'!$E$7:$E$567=$E19))</f>
        <v>18396.34920609758</v>
      </c>
      <c r="I19" s="23" cm="1">
        <f t="array" ref="I19">SUMPRODUCT('Charges by GXP_GIP_DETERMINED'!H$7:H$567*('Charges by GXP_GIP_DETERMINED'!$D$7:$D$567=$D19)*('Charges by GXP_GIP_DETERMINED'!$E$7:$E$567=$E19))</f>
        <v>77689.440000000002</v>
      </c>
      <c r="J19" s="23" cm="1">
        <f t="array" ref="J19">SUMPRODUCT('Charges by GXP_GIP_DETERMINED'!I$7:I$567*('Charges by GXP_GIP_DETERMINED'!$D$7:$D$567=$D19)*('Charges by GXP_GIP_DETERMINED'!$E$7:$E$567=$E19))</f>
        <v>1280977.8</v>
      </c>
      <c r="K19" s="23" cm="1">
        <f t="array" ref="K19">SUMPRODUCT('Charges by GXP_GIP_DETERMINED'!J$7:J$567*('Charges by GXP_GIP_DETERMINED'!$D$7:$D$567=$D19)*('Charges by GXP_GIP_DETERMINED'!$E$7:$E$567=$E19))</f>
        <v>0</v>
      </c>
      <c r="L19" s="24">
        <f t="shared" si="0"/>
        <v>1377063.5892060976</v>
      </c>
      <c r="M19" s="23">
        <v>25609.632835337954</v>
      </c>
      <c r="N19" s="23">
        <v>96170.12</v>
      </c>
      <c r="O19" s="23">
        <v>1302327.3999999999</v>
      </c>
      <c r="P19" s="23" cm="1">
        <f t="array" ref="P19">SUMPRODUCT('Charges by GXP_GIP_DETERMINED'!O$7:O$567*('Charges by GXP_GIP_DETERMINED'!$D$7:$D$567=$D19)*('Charges by GXP_GIP_DETERMINED'!$E$7:$E$567=$E19))</f>
        <v>0</v>
      </c>
      <c r="Q19" s="24">
        <f t="shared" si="1"/>
        <v>1424107.1528353379</v>
      </c>
      <c r="R19" s="23">
        <v>33905.709999999992</v>
      </c>
      <c r="S19" s="23">
        <v>118790.99</v>
      </c>
      <c r="T19" s="23">
        <v>1767280.91</v>
      </c>
      <c r="U19" s="24">
        <f t="shared" si="2"/>
        <v>1919977.6099999999</v>
      </c>
      <c r="V19" s="23">
        <v>48936.29</v>
      </c>
      <c r="W19" s="23">
        <v>125735.51</v>
      </c>
      <c r="X19" s="23">
        <v>1791894.47</v>
      </c>
      <c r="Y19" s="24">
        <f t="shared" si="3"/>
        <v>1966566.27</v>
      </c>
      <c r="Z19" s="23">
        <v>69152.11</v>
      </c>
      <c r="AA19" s="23">
        <v>121231.34</v>
      </c>
      <c r="AB19" s="23">
        <v>1801748.47</v>
      </c>
      <c r="AC19" s="24">
        <f t="shared" si="4"/>
        <v>1992131.92</v>
      </c>
      <c r="AD19" s="23">
        <v>83558.28</v>
      </c>
      <c r="AE19" s="23">
        <v>132942.25</v>
      </c>
      <c r="AF19" s="23">
        <v>1812764.61</v>
      </c>
      <c r="AG19" s="24">
        <f t="shared" si="5"/>
        <v>2029265.1400000001</v>
      </c>
      <c r="AH19" s="23">
        <v>100452.64</v>
      </c>
      <c r="AI19" s="23">
        <v>135506.06</v>
      </c>
      <c r="AJ19" s="23">
        <v>1860148.38</v>
      </c>
      <c r="AK19" s="24">
        <f t="shared" si="6"/>
        <v>2096107.0799999998</v>
      </c>
      <c r="AN19" s="35">
        <f t="shared" si="7"/>
        <v>0.39425486596948089</v>
      </c>
      <c r="AO19" s="35">
        <f t="shared" si="8"/>
        <v>2.4265210051069408E-2</v>
      </c>
      <c r="AP19" s="35">
        <f t="shared" si="9"/>
        <v>1.3000146697319304E-2</v>
      </c>
      <c r="AQ19" s="35">
        <f t="shared" si="10"/>
        <v>1.8639940270622324E-2</v>
      </c>
      <c r="AR19" s="35">
        <f t="shared" si="11"/>
        <v>3.2938987953047727E-2</v>
      </c>
    </row>
    <row r="20" spans="2:44" x14ac:dyDescent="0.3">
      <c r="B20" s="2" t="s">
        <v>120</v>
      </c>
      <c r="C20" s="2" t="s">
        <v>153</v>
      </c>
      <c r="D20" s="2" t="s">
        <v>154</v>
      </c>
      <c r="E20" s="2" t="s">
        <v>144</v>
      </c>
      <c r="F20" s="2" t="s">
        <v>145</v>
      </c>
      <c r="H20" s="23" cm="1">
        <f t="array" ref="H20">SUMPRODUCT('Charges by GXP_GIP_DETERMINED'!G$7:G$567*('Charges by GXP_GIP_DETERMINED'!$D$7:$D$567=$D20)*('Charges by GXP_GIP_DETERMINED'!$E$7:$E$567=$E20))</f>
        <v>328.74028275023568</v>
      </c>
      <c r="I20" s="23" cm="1">
        <f t="array" ref="I20">SUMPRODUCT('Charges by GXP_GIP_DETERMINED'!H$7:H$567*('Charges by GXP_GIP_DETERMINED'!$D$7:$D$567=$D20)*('Charges by GXP_GIP_DETERMINED'!$E$7:$E$567=$E20))</f>
        <v>33997.5</v>
      </c>
      <c r="J20" s="23" cm="1">
        <f t="array" ref="J20">SUMPRODUCT('Charges by GXP_GIP_DETERMINED'!I$7:I$567*('Charges by GXP_GIP_DETERMINED'!$D$7:$D$567=$D20)*('Charges by GXP_GIP_DETERMINED'!$E$7:$E$567=$E20))</f>
        <v>0</v>
      </c>
      <c r="K20" s="23" cm="1">
        <f t="array" ref="K20">SUMPRODUCT('Charges by GXP_GIP_DETERMINED'!J$7:J$567*('Charges by GXP_GIP_DETERMINED'!$D$7:$D$567=$D20)*('Charges by GXP_GIP_DETERMINED'!$E$7:$E$567=$E20))</f>
        <v>0</v>
      </c>
      <c r="L20" s="24">
        <f t="shared" si="0"/>
        <v>34326.240282750237</v>
      </c>
      <c r="M20" s="23">
        <v>446.14951088999442</v>
      </c>
      <c r="N20" s="23">
        <v>17964.830000000002</v>
      </c>
      <c r="O20" s="23">
        <v>0</v>
      </c>
      <c r="P20" s="23" cm="1">
        <f t="array" ref="P20">SUMPRODUCT('Charges by GXP_GIP_DETERMINED'!O$7:O$567*('Charges by GXP_GIP_DETERMINED'!$D$7:$D$567=$D20)*('Charges by GXP_GIP_DETERMINED'!$E$7:$E$567=$E20))</f>
        <v>0</v>
      </c>
      <c r="Q20" s="24">
        <f t="shared" si="1"/>
        <v>18410.979510889996</v>
      </c>
      <c r="R20" s="23">
        <v>576.32000000000005</v>
      </c>
      <c r="S20" s="23">
        <v>22190.47</v>
      </c>
      <c r="T20" s="23">
        <v>0</v>
      </c>
      <c r="U20" s="24">
        <f t="shared" si="2"/>
        <v>22766.79</v>
      </c>
      <c r="V20" s="23">
        <v>844.73</v>
      </c>
      <c r="W20" s="23">
        <v>23487.72</v>
      </c>
      <c r="X20" s="23">
        <v>0</v>
      </c>
      <c r="Y20" s="24">
        <f t="shared" si="3"/>
        <v>24332.45</v>
      </c>
      <c r="Z20" s="23">
        <v>1166.6299999999999</v>
      </c>
      <c r="AA20" s="23">
        <v>22646.33</v>
      </c>
      <c r="AB20" s="23">
        <v>0</v>
      </c>
      <c r="AC20" s="24">
        <f t="shared" si="4"/>
        <v>23812.960000000003</v>
      </c>
      <c r="AD20" s="23">
        <v>1376.43</v>
      </c>
      <c r="AE20" s="23">
        <v>24833.96</v>
      </c>
      <c r="AF20" s="23">
        <v>0</v>
      </c>
      <c r="AG20" s="24">
        <f t="shared" si="5"/>
        <v>26210.39</v>
      </c>
      <c r="AH20" s="23">
        <v>1672.97</v>
      </c>
      <c r="AI20" s="23">
        <v>25312.89</v>
      </c>
      <c r="AJ20" s="23">
        <v>0</v>
      </c>
      <c r="AK20" s="24">
        <f t="shared" si="6"/>
        <v>26985.86</v>
      </c>
      <c r="AN20" s="35">
        <f t="shared" si="7"/>
        <v>-0.33675258890963189</v>
      </c>
      <c r="AO20" s="35">
        <f t="shared" si="8"/>
        <v>6.8769466402597734E-2</v>
      </c>
      <c r="AP20" s="35">
        <f t="shared" si="9"/>
        <v>-2.1349679132187549E-2</v>
      </c>
      <c r="AQ20" s="35">
        <f t="shared" si="10"/>
        <v>0.10067753021883874</v>
      </c>
      <c r="AR20" s="35">
        <f t="shared" si="11"/>
        <v>2.9586358692106574E-2</v>
      </c>
    </row>
    <row r="21" spans="2:44" x14ac:dyDescent="0.3">
      <c r="B21" s="2" t="s">
        <v>120</v>
      </c>
      <c r="C21" s="2" t="s">
        <v>153</v>
      </c>
      <c r="D21" s="2" t="s">
        <v>154</v>
      </c>
      <c r="E21" s="2" t="s">
        <v>146</v>
      </c>
      <c r="H21" s="23" cm="1">
        <f t="array" ref="H21">SUMPRODUCT('Charges by GXP_GIP_DETERMINED'!G$7:G$567*('Charges by GXP_GIP_DETERMINED'!$D$7:$D$567=$D21)*('Charges by GXP_GIP_DETERMINED'!$E$7:$E$567=$E21))</f>
        <v>53738.144058412923</v>
      </c>
      <c r="I21" s="23" cm="1">
        <f t="array" ref="I21">SUMPRODUCT('Charges by GXP_GIP_DETERMINED'!H$7:H$567*('Charges by GXP_GIP_DETERMINED'!$D$7:$D$567=$D21)*('Charges by GXP_GIP_DETERMINED'!$E$7:$E$567=$E21))</f>
        <v>0</v>
      </c>
      <c r="J21" s="23" cm="1">
        <f t="array" ref="J21">SUMPRODUCT('Charges by GXP_GIP_DETERMINED'!I$7:I$567*('Charges by GXP_GIP_DETERMINED'!$D$7:$D$567=$D21)*('Charges by GXP_GIP_DETERMINED'!$E$7:$E$567=$E21))</f>
        <v>0</v>
      </c>
      <c r="K21" s="23" cm="1">
        <f t="array" ref="K21">SUMPRODUCT('Charges by GXP_GIP_DETERMINED'!J$7:J$567*('Charges by GXP_GIP_DETERMINED'!$D$7:$D$567=$D21)*('Charges by GXP_GIP_DETERMINED'!$E$7:$E$567=$E21))</f>
        <v>0</v>
      </c>
      <c r="L21" s="24">
        <f t="shared" si="0"/>
        <v>53738.144058412923</v>
      </c>
      <c r="M21" s="23">
        <v>52499.398608970238</v>
      </c>
      <c r="N21" s="23">
        <v>0</v>
      </c>
      <c r="O21" s="23">
        <v>0</v>
      </c>
      <c r="P21" s="23" cm="1">
        <f t="array" ref="P21">SUMPRODUCT('Charges by GXP_GIP_DETERMINED'!O$7:O$567*('Charges by GXP_GIP_DETERMINED'!$D$7:$D$567=$D21)*('Charges by GXP_GIP_DETERMINED'!$E$7:$E$567=$E21))</f>
        <v>0</v>
      </c>
      <c r="Q21" s="24">
        <f t="shared" si="1"/>
        <v>52499.398608970238</v>
      </c>
      <c r="R21" s="23">
        <v>52218.090000000011</v>
      </c>
      <c r="S21" s="23">
        <v>0</v>
      </c>
      <c r="T21" s="23">
        <v>0</v>
      </c>
      <c r="U21" s="24">
        <f t="shared" si="2"/>
        <v>52218.090000000011</v>
      </c>
      <c r="V21" s="23">
        <v>53493.210000000006</v>
      </c>
      <c r="W21" s="23">
        <v>0</v>
      </c>
      <c r="X21" s="23">
        <v>0</v>
      </c>
      <c r="Y21" s="24">
        <f t="shared" si="3"/>
        <v>53493.210000000006</v>
      </c>
      <c r="Z21" s="23">
        <v>56729.970000000016</v>
      </c>
      <c r="AA21" s="23">
        <v>0</v>
      </c>
      <c r="AB21" s="23">
        <v>0</v>
      </c>
      <c r="AC21" s="24">
        <f t="shared" si="4"/>
        <v>56729.970000000016</v>
      </c>
      <c r="AD21" s="23">
        <v>57858.140000000014</v>
      </c>
      <c r="AE21" s="23">
        <v>0</v>
      </c>
      <c r="AF21" s="23">
        <v>0</v>
      </c>
      <c r="AG21" s="24">
        <f t="shared" si="5"/>
        <v>57858.140000000014</v>
      </c>
      <c r="AH21" s="23">
        <v>58664.30000000001</v>
      </c>
      <c r="AI21" s="23">
        <v>0</v>
      </c>
      <c r="AJ21" s="23">
        <v>0</v>
      </c>
      <c r="AK21" s="24">
        <f t="shared" si="6"/>
        <v>58664.30000000001</v>
      </c>
      <c r="AN21" s="35">
        <f t="shared" si="7"/>
        <v>-2.8286314777835053E-2</v>
      </c>
      <c r="AO21" s="35">
        <f t="shared" si="8"/>
        <v>2.4419123717470237E-2</v>
      </c>
      <c r="AP21" s="35">
        <f t="shared" si="9"/>
        <v>6.0507866325464565E-2</v>
      </c>
      <c r="AQ21" s="35">
        <f t="shared" si="10"/>
        <v>1.9886666606733661E-2</v>
      </c>
      <c r="AR21" s="35">
        <f t="shared" si="11"/>
        <v>1.3933389493682169E-2</v>
      </c>
    </row>
    <row r="22" spans="2:44" x14ac:dyDescent="0.3">
      <c r="B22" s="2" t="s">
        <v>120</v>
      </c>
      <c r="C22" s="2" t="s">
        <v>155</v>
      </c>
      <c r="D22" s="2" t="s">
        <v>156</v>
      </c>
      <c r="E22" s="2" t="s">
        <v>142</v>
      </c>
      <c r="F22" s="2" t="s">
        <v>143</v>
      </c>
      <c r="H22" s="23" cm="1">
        <f t="array" ref="H22">SUMPRODUCT('Charges by GXP_GIP_DETERMINED'!G$7:G$567*('Charges by GXP_GIP_DETERMINED'!$D$7:$D$567=$D22)*('Charges by GXP_GIP_DETERMINED'!$E$7:$E$567=$E22))</f>
        <v>1105.4569766128261</v>
      </c>
      <c r="I22" s="23" cm="1">
        <f t="array" ref="I22">SUMPRODUCT('Charges by GXP_GIP_DETERMINED'!H$7:H$567*('Charges by GXP_GIP_DETERMINED'!$D$7:$D$567=$D22)*('Charges by GXP_GIP_DETERMINED'!$E$7:$E$567=$E22))</f>
        <v>308.25</v>
      </c>
      <c r="J22" s="23" cm="1">
        <f t="array" ref="J22">SUMPRODUCT('Charges by GXP_GIP_DETERMINED'!I$7:I$567*('Charges by GXP_GIP_DETERMINED'!$D$7:$D$567=$D22)*('Charges by GXP_GIP_DETERMINED'!$E$7:$E$567=$E22))</f>
        <v>91620.74</v>
      </c>
      <c r="K22" s="23" cm="1">
        <f t="array" ref="K22">SUMPRODUCT('Charges by GXP_GIP_DETERMINED'!J$7:J$567*('Charges by GXP_GIP_DETERMINED'!$D$7:$D$567=$D22)*('Charges by GXP_GIP_DETERMINED'!$E$7:$E$567=$E22))</f>
        <v>0</v>
      </c>
      <c r="L22" s="24">
        <f t="shared" si="0"/>
        <v>93034.446976612831</v>
      </c>
      <c r="M22" s="23">
        <v>1538.9117505752411</v>
      </c>
      <c r="N22" s="23">
        <v>553.37</v>
      </c>
      <c r="O22" s="23">
        <v>92454.44</v>
      </c>
      <c r="P22" s="23" cm="1">
        <f t="array" ref="P22">SUMPRODUCT('Charges by GXP_GIP_DETERMINED'!O$7:O$567*('Charges by GXP_GIP_DETERMINED'!$D$7:$D$567=$D22)*('Charges by GXP_GIP_DETERMINED'!$E$7:$E$567=$E22))</f>
        <v>0</v>
      </c>
      <c r="Q22" s="24">
        <f t="shared" si="1"/>
        <v>94546.721750575249</v>
      </c>
      <c r="R22" s="23">
        <v>2037.4199999999998</v>
      </c>
      <c r="S22" s="23">
        <v>683.53</v>
      </c>
      <c r="T22" s="23">
        <v>125462.28</v>
      </c>
      <c r="U22" s="24">
        <f t="shared" si="2"/>
        <v>128183.23</v>
      </c>
      <c r="V22" s="23">
        <v>2940.63</v>
      </c>
      <c r="W22" s="23">
        <v>723.49</v>
      </c>
      <c r="X22" s="23">
        <v>127209.64</v>
      </c>
      <c r="Y22" s="24">
        <f t="shared" si="3"/>
        <v>130873.76</v>
      </c>
      <c r="Z22" s="23">
        <v>4155.420000000001</v>
      </c>
      <c r="AA22" s="23">
        <v>697.57</v>
      </c>
      <c r="AB22" s="23">
        <v>127909.19</v>
      </c>
      <c r="AC22" s="24">
        <f t="shared" si="4"/>
        <v>132762.18</v>
      </c>
      <c r="AD22" s="23">
        <v>5021.1200000000008</v>
      </c>
      <c r="AE22" s="23">
        <v>764.96</v>
      </c>
      <c r="AF22" s="23">
        <v>128691.25</v>
      </c>
      <c r="AG22" s="24">
        <f t="shared" si="5"/>
        <v>134477.32999999999</v>
      </c>
      <c r="AH22" s="23">
        <v>6036.3199999999988</v>
      </c>
      <c r="AI22" s="23">
        <v>779.71</v>
      </c>
      <c r="AJ22" s="23">
        <v>132055.1</v>
      </c>
      <c r="AK22" s="24">
        <f t="shared" si="6"/>
        <v>138871.13</v>
      </c>
      <c r="AN22" s="35">
        <f t="shared" si="7"/>
        <v>0.37780396579584052</v>
      </c>
      <c r="AO22" s="35">
        <f t="shared" si="8"/>
        <v>2.0989719169972609E-2</v>
      </c>
      <c r="AP22" s="35">
        <f t="shared" si="9"/>
        <v>1.4429324870012028E-2</v>
      </c>
      <c r="AQ22" s="35">
        <f t="shared" si="10"/>
        <v>1.2918965325817933E-2</v>
      </c>
      <c r="AR22" s="35">
        <f t="shared" si="11"/>
        <v>3.2673165060609133E-2</v>
      </c>
    </row>
    <row r="23" spans="2:44" x14ac:dyDescent="0.3">
      <c r="B23" s="2" t="s">
        <v>120</v>
      </c>
      <c r="C23" s="2" t="s">
        <v>155</v>
      </c>
      <c r="D23" s="2" t="s">
        <v>156</v>
      </c>
      <c r="E23" s="2" t="s">
        <v>144</v>
      </c>
      <c r="F23" s="2" t="s">
        <v>145</v>
      </c>
      <c r="H23" s="23" cm="1">
        <f t="array" ref="H23">SUMPRODUCT('Charges by GXP_GIP_DETERMINED'!G$7:G$567*('Charges by GXP_GIP_DETERMINED'!$D$7:$D$567=$D23)*('Charges by GXP_GIP_DETERMINED'!$E$7:$E$567=$E23))</f>
        <v>5568.9328663464103</v>
      </c>
      <c r="I23" s="23" cm="1">
        <f t="array" ref="I23">SUMPRODUCT('Charges by GXP_GIP_DETERMINED'!H$7:H$567*('Charges by GXP_GIP_DETERMINED'!$D$7:$D$567=$D23)*('Charges by GXP_GIP_DETERMINED'!$E$7:$E$567=$E23))</f>
        <v>2132.33</v>
      </c>
      <c r="J23" s="23" cm="1">
        <f t="array" ref="J23">SUMPRODUCT('Charges by GXP_GIP_DETERMINED'!I$7:I$567*('Charges by GXP_GIP_DETERMINED'!$D$7:$D$567=$D23)*('Charges by GXP_GIP_DETERMINED'!$E$7:$E$567=$E23))</f>
        <v>0</v>
      </c>
      <c r="K23" s="23" cm="1">
        <f t="array" ref="K23">SUMPRODUCT('Charges by GXP_GIP_DETERMINED'!J$7:J$567*('Charges by GXP_GIP_DETERMINED'!$D$7:$D$567=$D23)*('Charges by GXP_GIP_DETERMINED'!$E$7:$E$567=$E23))</f>
        <v>0</v>
      </c>
      <c r="L23" s="24">
        <f t="shared" si="0"/>
        <v>7701.2628663464102</v>
      </c>
      <c r="M23" s="23">
        <v>7557.8715894135194</v>
      </c>
      <c r="N23" s="23">
        <v>1990.87</v>
      </c>
      <c r="O23" s="23">
        <v>0</v>
      </c>
      <c r="P23" s="23" cm="1">
        <f t="array" ref="P23">SUMPRODUCT('Charges by GXP_GIP_DETERMINED'!O$7:O$567*('Charges by GXP_GIP_DETERMINED'!$D$7:$D$567=$D23)*('Charges by GXP_GIP_DETERMINED'!$E$7:$E$567=$E23))</f>
        <v>0</v>
      </c>
      <c r="Q23" s="24">
        <f t="shared" si="1"/>
        <v>9548.7415894135193</v>
      </c>
      <c r="R23" s="23">
        <v>9762.9</v>
      </c>
      <c r="S23" s="23">
        <v>2459.16</v>
      </c>
      <c r="T23" s="23">
        <v>0</v>
      </c>
      <c r="U23" s="24">
        <f t="shared" si="2"/>
        <v>12222.06</v>
      </c>
      <c r="V23" s="23">
        <v>14309.89</v>
      </c>
      <c r="W23" s="23">
        <v>2602.92</v>
      </c>
      <c r="X23" s="23">
        <v>0</v>
      </c>
      <c r="Y23" s="24">
        <f t="shared" si="3"/>
        <v>16912.809999999998</v>
      </c>
      <c r="Z23" s="23">
        <v>19763.22</v>
      </c>
      <c r="AA23" s="23">
        <v>2509.6799999999998</v>
      </c>
      <c r="AB23" s="23">
        <v>0</v>
      </c>
      <c r="AC23" s="24">
        <f t="shared" si="4"/>
        <v>22272.9</v>
      </c>
      <c r="AD23" s="23">
        <v>23317.140000000003</v>
      </c>
      <c r="AE23" s="23">
        <v>2752.11</v>
      </c>
      <c r="AF23" s="23">
        <v>0</v>
      </c>
      <c r="AG23" s="24">
        <f t="shared" si="5"/>
        <v>26069.250000000004</v>
      </c>
      <c r="AH23" s="23">
        <v>28340.34</v>
      </c>
      <c r="AI23" s="23">
        <v>2805.18</v>
      </c>
      <c r="AJ23" s="23">
        <v>0</v>
      </c>
      <c r="AK23" s="24">
        <f t="shared" si="6"/>
        <v>31145.52</v>
      </c>
      <c r="AN23" s="35">
        <f t="shared" si="7"/>
        <v>0.58702023448763541</v>
      </c>
      <c r="AO23" s="35">
        <f t="shared" si="8"/>
        <v>0.38379373035314823</v>
      </c>
      <c r="AP23" s="35">
        <f t="shared" si="9"/>
        <v>0.31692486346148296</v>
      </c>
      <c r="AQ23" s="35">
        <f t="shared" si="10"/>
        <v>0.17044704551270828</v>
      </c>
      <c r="AR23" s="35">
        <f t="shared" si="11"/>
        <v>0.19472251790903061</v>
      </c>
    </row>
    <row r="24" spans="2:44" x14ac:dyDescent="0.3">
      <c r="B24" s="2" t="s">
        <v>120</v>
      </c>
      <c r="C24" s="2" t="s">
        <v>155</v>
      </c>
      <c r="D24" s="2" t="s">
        <v>156</v>
      </c>
      <c r="E24" s="2" t="s">
        <v>146</v>
      </c>
      <c r="H24" s="23" cm="1">
        <f t="array" ref="H24">SUMPRODUCT('Charges by GXP_GIP_DETERMINED'!G$7:G$567*('Charges by GXP_GIP_DETERMINED'!$D$7:$D$567=$D24)*('Charges by GXP_GIP_DETERMINED'!$E$7:$E$567=$E24))</f>
        <v>162.47978030850541</v>
      </c>
      <c r="I24" s="23" cm="1">
        <f t="array" ref="I24">SUMPRODUCT('Charges by GXP_GIP_DETERMINED'!H$7:H$567*('Charges by GXP_GIP_DETERMINED'!$D$7:$D$567=$D24)*('Charges by GXP_GIP_DETERMINED'!$E$7:$E$567=$E24))</f>
        <v>0</v>
      </c>
      <c r="J24" s="23" cm="1">
        <f t="array" ref="J24">SUMPRODUCT('Charges by GXP_GIP_DETERMINED'!I$7:I$567*('Charges by GXP_GIP_DETERMINED'!$D$7:$D$567=$D24)*('Charges by GXP_GIP_DETERMINED'!$E$7:$E$567=$E24))</f>
        <v>0</v>
      </c>
      <c r="K24" s="23" cm="1">
        <f t="array" ref="K24">SUMPRODUCT('Charges by GXP_GIP_DETERMINED'!J$7:J$567*('Charges by GXP_GIP_DETERMINED'!$D$7:$D$567=$D24)*('Charges by GXP_GIP_DETERMINED'!$E$7:$E$567=$E24))</f>
        <v>0</v>
      </c>
      <c r="L24" s="24">
        <f t="shared" si="0"/>
        <v>162.47978030850541</v>
      </c>
      <c r="M24" s="23">
        <v>596.46493481334778</v>
      </c>
      <c r="N24" s="23">
        <v>0</v>
      </c>
      <c r="O24" s="23">
        <v>0</v>
      </c>
      <c r="P24" s="23" cm="1">
        <f t="array" ref="P24">SUMPRODUCT('Charges by GXP_GIP_DETERMINED'!O$7:O$567*('Charges by GXP_GIP_DETERMINED'!$D$7:$D$567=$D24)*('Charges by GXP_GIP_DETERMINED'!$E$7:$E$567=$E24))</f>
        <v>0</v>
      </c>
      <c r="Q24" s="24">
        <f t="shared" si="1"/>
        <v>596.46493481334778</v>
      </c>
      <c r="R24" s="23">
        <v>1560.62</v>
      </c>
      <c r="S24" s="23">
        <v>0</v>
      </c>
      <c r="T24" s="23">
        <v>0</v>
      </c>
      <c r="U24" s="24">
        <f t="shared" si="2"/>
        <v>1560.62</v>
      </c>
      <c r="V24" s="23">
        <v>2993.83</v>
      </c>
      <c r="W24" s="23">
        <v>0</v>
      </c>
      <c r="X24" s="23">
        <v>0</v>
      </c>
      <c r="Y24" s="24">
        <f t="shared" si="3"/>
        <v>2993.83</v>
      </c>
      <c r="Z24" s="23">
        <v>4338.33</v>
      </c>
      <c r="AA24" s="23">
        <v>0</v>
      </c>
      <c r="AB24" s="23">
        <v>0</v>
      </c>
      <c r="AC24" s="24">
        <f t="shared" si="4"/>
        <v>4338.33</v>
      </c>
      <c r="AD24" s="23">
        <v>4627.08</v>
      </c>
      <c r="AE24" s="23">
        <v>0</v>
      </c>
      <c r="AF24" s="23">
        <v>0</v>
      </c>
      <c r="AG24" s="24">
        <f t="shared" si="5"/>
        <v>4627.08</v>
      </c>
      <c r="AH24" s="23">
        <v>4772</v>
      </c>
      <c r="AI24" s="23">
        <v>0</v>
      </c>
      <c r="AJ24" s="23">
        <v>0</v>
      </c>
      <c r="AK24" s="24">
        <f t="shared" si="6"/>
        <v>4772</v>
      </c>
      <c r="AN24" s="35">
        <f t="shared" si="7"/>
        <v>8.6050105252284457</v>
      </c>
      <c r="AO24" s="35">
        <f t="shared" si="8"/>
        <v>0.91835936999397694</v>
      </c>
      <c r="AP24" s="35">
        <f t="shared" si="9"/>
        <v>0.44909029570817305</v>
      </c>
      <c r="AQ24" s="35">
        <f t="shared" si="10"/>
        <v>6.6557869041774076E-2</v>
      </c>
      <c r="AR24" s="35">
        <f t="shared" si="11"/>
        <v>3.1319968533070508E-2</v>
      </c>
    </row>
    <row r="25" spans="2:44" x14ac:dyDescent="0.3">
      <c r="B25" s="2" t="s">
        <v>120</v>
      </c>
      <c r="C25" s="2" t="s">
        <v>157</v>
      </c>
      <c r="D25" s="2" t="s">
        <v>158</v>
      </c>
      <c r="E25" s="2" t="s">
        <v>142</v>
      </c>
      <c r="F25" s="2" t="s">
        <v>143</v>
      </c>
      <c r="H25" s="23" cm="1">
        <f t="array" ref="H25">SUMPRODUCT('Charges by GXP_GIP_DETERMINED'!G$7:G$567*('Charges by GXP_GIP_DETERMINED'!$D$7:$D$567=$D25)*('Charges by GXP_GIP_DETERMINED'!$E$7:$E$567=$E25))</f>
        <v>776.68591976463154</v>
      </c>
      <c r="I25" s="23" cm="1">
        <f t="array" ref="I25">SUMPRODUCT('Charges by GXP_GIP_DETERMINED'!H$7:H$567*('Charges by GXP_GIP_DETERMINED'!$D$7:$D$567=$D25)*('Charges by GXP_GIP_DETERMINED'!$E$7:$E$567=$E25))</f>
        <v>119503.32</v>
      </c>
      <c r="J25" s="23" cm="1">
        <f t="array" ref="J25">SUMPRODUCT('Charges by GXP_GIP_DETERMINED'!I$7:I$567*('Charges by GXP_GIP_DETERMINED'!$D$7:$D$567=$D25)*('Charges by GXP_GIP_DETERMINED'!$E$7:$E$567=$E25))</f>
        <v>17125.37</v>
      </c>
      <c r="K25" s="23" cm="1">
        <f t="array" ref="K25">SUMPRODUCT('Charges by GXP_GIP_DETERMINED'!J$7:J$567*('Charges by GXP_GIP_DETERMINED'!$D$7:$D$567=$D25)*('Charges by GXP_GIP_DETERMINED'!$E$7:$E$567=$E25))</f>
        <v>0</v>
      </c>
      <c r="L25" s="24">
        <f t="shared" si="0"/>
        <v>137405.37591976463</v>
      </c>
      <c r="M25" s="23">
        <v>1081.2268094386557</v>
      </c>
      <c r="N25" s="23">
        <v>123100.24</v>
      </c>
      <c r="O25" s="23">
        <v>16499.560000000001</v>
      </c>
      <c r="P25" s="23" cm="1">
        <f t="array" ref="P25">SUMPRODUCT('Charges by GXP_GIP_DETERMINED'!O$7:O$567*('Charges by GXP_GIP_DETERMINED'!$D$7:$D$567=$D25)*('Charges by GXP_GIP_DETERMINED'!$E$7:$E$567=$E25))</f>
        <v>0</v>
      </c>
      <c r="Q25" s="24">
        <f t="shared" si="1"/>
        <v>140681.02680943866</v>
      </c>
      <c r="R25" s="23">
        <v>1431.4799999999998</v>
      </c>
      <c r="S25" s="23">
        <v>152055.53</v>
      </c>
      <c r="T25" s="23">
        <v>22390.19</v>
      </c>
      <c r="U25" s="24">
        <f t="shared" si="2"/>
        <v>175877.2</v>
      </c>
      <c r="V25" s="23">
        <v>2066.0500000000002</v>
      </c>
      <c r="W25" s="23">
        <v>160944.70000000001</v>
      </c>
      <c r="X25" s="23">
        <v>22702.03</v>
      </c>
      <c r="Y25" s="24">
        <f t="shared" si="3"/>
        <v>185712.78</v>
      </c>
      <c r="Z25" s="23">
        <v>2919.5600000000004</v>
      </c>
      <c r="AA25" s="23">
        <v>155179.25</v>
      </c>
      <c r="AB25" s="23">
        <v>22826.87</v>
      </c>
      <c r="AC25" s="24">
        <f t="shared" si="4"/>
        <v>180925.68</v>
      </c>
      <c r="AD25" s="23">
        <v>3527.7999999999997</v>
      </c>
      <c r="AE25" s="23">
        <v>170169.52</v>
      </c>
      <c r="AF25" s="23">
        <v>22966.44</v>
      </c>
      <c r="AG25" s="24">
        <f t="shared" si="5"/>
        <v>196663.75999999998</v>
      </c>
      <c r="AH25" s="23">
        <v>4241.0600000000004</v>
      </c>
      <c r="AI25" s="23">
        <v>173451.26</v>
      </c>
      <c r="AJ25" s="23">
        <v>23566.75</v>
      </c>
      <c r="AK25" s="24">
        <f t="shared" si="6"/>
        <v>201259.07</v>
      </c>
      <c r="AN25" s="35">
        <f t="shared" si="7"/>
        <v>0.27998776483607379</v>
      </c>
      <c r="AO25" s="35">
        <f t="shared" si="8"/>
        <v>5.592299627239905E-2</v>
      </c>
      <c r="AP25" s="35">
        <f t="shared" si="9"/>
        <v>-2.5776901298876664E-2</v>
      </c>
      <c r="AQ25" s="35">
        <f t="shared" si="10"/>
        <v>8.6986435535298279E-2</v>
      </c>
      <c r="AR25" s="35">
        <f t="shared" si="11"/>
        <v>2.3366328397260494E-2</v>
      </c>
    </row>
    <row r="26" spans="2:44" x14ac:dyDescent="0.3">
      <c r="B26" s="2" t="s">
        <v>120</v>
      </c>
      <c r="C26" s="2" t="s">
        <v>157</v>
      </c>
      <c r="D26" s="2" t="s">
        <v>158</v>
      </c>
      <c r="E26" s="2" t="s">
        <v>144</v>
      </c>
      <c r="F26" s="2" t="s">
        <v>145</v>
      </c>
      <c r="H26" s="23" cm="1">
        <f t="array" ref="H26">SUMPRODUCT('Charges by GXP_GIP_DETERMINED'!G$7:G$567*('Charges by GXP_GIP_DETERMINED'!$D$7:$D$567=$D26)*('Charges by GXP_GIP_DETERMINED'!$E$7:$E$567=$E26))</f>
        <v>0</v>
      </c>
      <c r="I26" s="23" cm="1">
        <f t="array" ref="I26">SUMPRODUCT('Charges by GXP_GIP_DETERMINED'!H$7:H$567*('Charges by GXP_GIP_DETERMINED'!$D$7:$D$567=$D26)*('Charges by GXP_GIP_DETERMINED'!$E$7:$E$567=$E26))</f>
        <v>0</v>
      </c>
      <c r="J26" s="23" cm="1">
        <f t="array" ref="J26">SUMPRODUCT('Charges by GXP_GIP_DETERMINED'!I$7:I$567*('Charges by GXP_GIP_DETERMINED'!$D$7:$D$567=$D26)*('Charges by GXP_GIP_DETERMINED'!$E$7:$E$567=$E26))</f>
        <v>0</v>
      </c>
      <c r="K26" s="23" cm="1">
        <f t="array" ref="K26">SUMPRODUCT('Charges by GXP_GIP_DETERMINED'!J$7:J$567*('Charges by GXP_GIP_DETERMINED'!$D$7:$D$567=$D26)*('Charges by GXP_GIP_DETERMINED'!$E$7:$E$567=$E26))</f>
        <v>0</v>
      </c>
      <c r="L26" s="24">
        <f t="shared" si="0"/>
        <v>0</v>
      </c>
      <c r="M26" s="23">
        <v>0</v>
      </c>
      <c r="N26" s="23">
        <v>0</v>
      </c>
      <c r="O26" s="23">
        <v>0</v>
      </c>
      <c r="P26" s="23" cm="1">
        <f t="array" ref="P26">SUMPRODUCT('Charges by GXP_GIP_DETERMINED'!O$7:O$567*('Charges by GXP_GIP_DETERMINED'!$D$7:$D$567=$D26)*('Charges by GXP_GIP_DETERMINED'!$E$7:$E$567=$E26))</f>
        <v>0</v>
      </c>
      <c r="Q26" s="24">
        <f t="shared" si="1"/>
        <v>0</v>
      </c>
      <c r="R26" s="23">
        <v>0</v>
      </c>
      <c r="S26" s="23">
        <v>0</v>
      </c>
      <c r="T26" s="23">
        <v>0</v>
      </c>
      <c r="U26" s="24">
        <f t="shared" si="2"/>
        <v>0</v>
      </c>
      <c r="V26" s="23">
        <v>0</v>
      </c>
      <c r="W26" s="23">
        <v>0</v>
      </c>
      <c r="X26" s="23">
        <v>0</v>
      </c>
      <c r="Y26" s="24">
        <f t="shared" si="3"/>
        <v>0</v>
      </c>
      <c r="Z26" s="23">
        <v>0</v>
      </c>
      <c r="AA26" s="23">
        <v>0</v>
      </c>
      <c r="AB26" s="23">
        <v>0</v>
      </c>
      <c r="AC26" s="24">
        <f t="shared" si="4"/>
        <v>0</v>
      </c>
      <c r="AD26" s="23">
        <v>0</v>
      </c>
      <c r="AE26" s="23">
        <v>0</v>
      </c>
      <c r="AF26" s="23">
        <v>0</v>
      </c>
      <c r="AG26" s="24">
        <f t="shared" si="5"/>
        <v>0</v>
      </c>
      <c r="AH26" s="23">
        <v>0</v>
      </c>
      <c r="AI26" s="23">
        <v>0</v>
      </c>
      <c r="AJ26" s="23">
        <v>0</v>
      </c>
      <c r="AK26" s="24">
        <f t="shared" si="6"/>
        <v>0</v>
      </c>
      <c r="AN26" s="35" t="str">
        <f t="shared" si="7"/>
        <v>-</v>
      </c>
      <c r="AO26" s="35" t="str">
        <f t="shared" si="8"/>
        <v>'-</v>
      </c>
      <c r="AP26" s="35" t="str">
        <f t="shared" si="9"/>
        <v>'-</v>
      </c>
      <c r="AQ26" s="35" t="str">
        <f t="shared" si="10"/>
        <v>'-</v>
      </c>
      <c r="AR26" s="35" t="str">
        <f t="shared" si="11"/>
        <v>'-</v>
      </c>
    </row>
    <row r="27" spans="2:44" x14ac:dyDescent="0.3">
      <c r="B27" s="2" t="s">
        <v>120</v>
      </c>
      <c r="C27" s="2" t="s">
        <v>157</v>
      </c>
      <c r="D27" s="2" t="s">
        <v>158</v>
      </c>
      <c r="E27" s="2" t="s">
        <v>146</v>
      </c>
      <c r="H27" s="23" cm="1">
        <f t="array" ref="H27">SUMPRODUCT('Charges by GXP_GIP_DETERMINED'!G$7:G$567*('Charges by GXP_GIP_DETERMINED'!$D$7:$D$567=$D27)*('Charges by GXP_GIP_DETERMINED'!$E$7:$E$567=$E27))</f>
        <v>3101.8200975273248</v>
      </c>
      <c r="I27" s="23" cm="1">
        <f t="array" ref="I27">SUMPRODUCT('Charges by GXP_GIP_DETERMINED'!H$7:H$567*('Charges by GXP_GIP_DETERMINED'!$D$7:$D$567=$D27)*('Charges by GXP_GIP_DETERMINED'!$E$7:$E$567=$E27))</f>
        <v>0</v>
      </c>
      <c r="J27" s="23" cm="1">
        <f t="array" ref="J27">SUMPRODUCT('Charges by GXP_GIP_DETERMINED'!I$7:I$567*('Charges by GXP_GIP_DETERMINED'!$D$7:$D$567=$D27)*('Charges by GXP_GIP_DETERMINED'!$E$7:$E$567=$E27))</f>
        <v>0</v>
      </c>
      <c r="K27" s="23" cm="1">
        <f t="array" ref="K27">SUMPRODUCT('Charges by GXP_GIP_DETERMINED'!J$7:J$567*('Charges by GXP_GIP_DETERMINED'!$D$7:$D$567=$D27)*('Charges by GXP_GIP_DETERMINED'!$E$7:$E$567=$E27))</f>
        <v>0</v>
      </c>
      <c r="L27" s="24">
        <f t="shared" si="0"/>
        <v>3101.8200975273248</v>
      </c>
      <c r="M27" s="23">
        <v>3002.8592629308559</v>
      </c>
      <c r="N27" s="23">
        <v>0</v>
      </c>
      <c r="O27" s="23">
        <v>0</v>
      </c>
      <c r="P27" s="23" cm="1">
        <f t="array" ref="P27">SUMPRODUCT('Charges by GXP_GIP_DETERMINED'!O$7:O$567*('Charges by GXP_GIP_DETERMINED'!$D$7:$D$567=$D27)*('Charges by GXP_GIP_DETERMINED'!$E$7:$E$567=$E27))</f>
        <v>0</v>
      </c>
      <c r="Q27" s="24">
        <f t="shared" si="1"/>
        <v>3002.8592629308559</v>
      </c>
      <c r="R27" s="23">
        <v>2981.3199999999997</v>
      </c>
      <c r="S27" s="23">
        <v>0</v>
      </c>
      <c r="T27" s="23">
        <v>0</v>
      </c>
      <c r="U27" s="24">
        <f t="shared" si="2"/>
        <v>2981.3199999999997</v>
      </c>
      <c r="V27" s="23">
        <v>3051.87</v>
      </c>
      <c r="W27" s="23">
        <v>0</v>
      </c>
      <c r="X27" s="23">
        <v>0</v>
      </c>
      <c r="Y27" s="24">
        <f t="shared" si="3"/>
        <v>3051.87</v>
      </c>
      <c r="Z27" s="23">
        <v>3231.55</v>
      </c>
      <c r="AA27" s="23">
        <v>0</v>
      </c>
      <c r="AB27" s="23">
        <v>0</v>
      </c>
      <c r="AC27" s="24">
        <f t="shared" si="4"/>
        <v>3231.55</v>
      </c>
      <c r="AD27" s="23">
        <v>3291.8799999999992</v>
      </c>
      <c r="AE27" s="23">
        <v>0</v>
      </c>
      <c r="AF27" s="23">
        <v>0</v>
      </c>
      <c r="AG27" s="24">
        <f t="shared" si="5"/>
        <v>3291.8799999999992</v>
      </c>
      <c r="AH27" s="23">
        <v>3333.0200000000004</v>
      </c>
      <c r="AI27" s="23">
        <v>0</v>
      </c>
      <c r="AJ27" s="23">
        <v>0</v>
      </c>
      <c r="AK27" s="24">
        <f t="shared" si="6"/>
        <v>3333.0200000000004</v>
      </c>
      <c r="AN27" s="35">
        <f t="shared" si="7"/>
        <v>-3.8848190332954502E-2</v>
      </c>
      <c r="AO27" s="35">
        <f t="shared" si="8"/>
        <v>2.3664014597560845E-2</v>
      </c>
      <c r="AP27" s="35">
        <f t="shared" si="9"/>
        <v>5.887537804690246E-2</v>
      </c>
      <c r="AQ27" s="35">
        <f t="shared" si="10"/>
        <v>1.8669059739134131E-2</v>
      </c>
      <c r="AR27" s="35">
        <f t="shared" si="11"/>
        <v>1.249741788886638E-2</v>
      </c>
    </row>
    <row r="28" spans="2:44" x14ac:dyDescent="0.3">
      <c r="B28" s="2" t="s">
        <v>120</v>
      </c>
      <c r="C28" s="2" t="s">
        <v>159</v>
      </c>
      <c r="D28" s="2" t="s">
        <v>160</v>
      </c>
      <c r="E28" s="2" t="s">
        <v>142</v>
      </c>
      <c r="F28" s="2" t="s">
        <v>143</v>
      </c>
      <c r="H28" s="23" cm="1">
        <f t="array" ref="H28">SUMPRODUCT('Charges by GXP_GIP_DETERMINED'!G$7:G$567*('Charges by GXP_GIP_DETERMINED'!$D$7:$D$567=$D28)*('Charges by GXP_GIP_DETERMINED'!$E$7:$E$567=$E28))</f>
        <v>22079.58590719791</v>
      </c>
      <c r="I28" s="23" cm="1">
        <f t="array" ref="I28">SUMPRODUCT('Charges by GXP_GIP_DETERMINED'!H$7:H$567*('Charges by GXP_GIP_DETERMINED'!$D$7:$D$567=$D28)*('Charges by GXP_GIP_DETERMINED'!$E$7:$E$567=$E28))</f>
        <v>3936.92</v>
      </c>
      <c r="J28" s="23" cm="1">
        <f t="array" ref="J28">SUMPRODUCT('Charges by GXP_GIP_DETERMINED'!I$7:I$567*('Charges by GXP_GIP_DETERMINED'!$D$7:$D$567=$D28)*('Charges by GXP_GIP_DETERMINED'!$E$7:$E$567=$E28))</f>
        <v>303975.34999999998</v>
      </c>
      <c r="K28" s="23" cm="1">
        <f t="array" ref="K28">SUMPRODUCT('Charges by GXP_GIP_DETERMINED'!J$7:J$567*('Charges by GXP_GIP_DETERMINED'!$D$7:$D$567=$D28)*('Charges by GXP_GIP_DETERMINED'!$E$7:$E$567=$E28))</f>
        <v>0</v>
      </c>
      <c r="L28" s="24">
        <f t="shared" si="0"/>
        <v>329991.85590719787</v>
      </c>
      <c r="M28" s="23">
        <v>28108.761781856985</v>
      </c>
      <c r="N28" s="23">
        <v>4271.18</v>
      </c>
      <c r="O28" s="23">
        <v>242088.38</v>
      </c>
      <c r="P28" s="23" cm="1">
        <f t="array" ref="P28">SUMPRODUCT('Charges by GXP_GIP_DETERMINED'!O$7:O$567*('Charges by GXP_GIP_DETERMINED'!$D$7:$D$567=$D28)*('Charges by GXP_GIP_DETERMINED'!$E$7:$E$567=$E28))</f>
        <v>0</v>
      </c>
      <c r="Q28" s="24">
        <f t="shared" si="1"/>
        <v>274468.321781857</v>
      </c>
      <c r="R28" s="23">
        <v>41811.79</v>
      </c>
      <c r="S28" s="23">
        <v>5275.83</v>
      </c>
      <c r="T28" s="23">
        <v>328518.14</v>
      </c>
      <c r="U28" s="24">
        <f t="shared" si="2"/>
        <v>375605.76000000001</v>
      </c>
      <c r="V28" s="23">
        <v>64670.48</v>
      </c>
      <c r="W28" s="23">
        <v>5584.26</v>
      </c>
      <c r="X28" s="23">
        <v>333093.53000000003</v>
      </c>
      <c r="Y28" s="24">
        <f t="shared" si="3"/>
        <v>403348.27</v>
      </c>
      <c r="Z28" s="23">
        <v>100292.69999999998</v>
      </c>
      <c r="AA28" s="23">
        <v>5384.22</v>
      </c>
      <c r="AB28" s="23">
        <v>334925.28000000003</v>
      </c>
      <c r="AC28" s="24">
        <f t="shared" si="4"/>
        <v>440602.2</v>
      </c>
      <c r="AD28" s="23">
        <v>128506.57</v>
      </c>
      <c r="AE28" s="23">
        <v>5904.33</v>
      </c>
      <c r="AF28" s="23">
        <v>336973.06</v>
      </c>
      <c r="AG28" s="24">
        <f t="shared" si="5"/>
        <v>471383.95999999996</v>
      </c>
      <c r="AH28" s="23">
        <v>153468.45999999996</v>
      </c>
      <c r="AI28" s="23">
        <v>6018.2</v>
      </c>
      <c r="AJ28" s="23">
        <v>345781.18</v>
      </c>
      <c r="AK28" s="24">
        <f t="shared" si="6"/>
        <v>505267.83999999997</v>
      </c>
      <c r="AN28" s="35">
        <f t="shared" si="7"/>
        <v>0.13822736311901562</v>
      </c>
      <c r="AO28" s="35">
        <f t="shared" si="8"/>
        <v>7.3860715022048717E-2</v>
      </c>
      <c r="AP28" s="35">
        <f t="shared" si="9"/>
        <v>9.2361695266475197E-2</v>
      </c>
      <c r="AQ28" s="35">
        <f t="shared" si="10"/>
        <v>6.9862928510116218E-2</v>
      </c>
      <c r="AR28" s="35">
        <f t="shared" si="11"/>
        <v>7.188169915667042E-2</v>
      </c>
    </row>
    <row r="29" spans="2:44" x14ac:dyDescent="0.3">
      <c r="B29" s="2" t="s">
        <v>120</v>
      </c>
      <c r="C29" s="2" t="s">
        <v>159</v>
      </c>
      <c r="D29" s="2" t="s">
        <v>160</v>
      </c>
      <c r="E29" s="2" t="s">
        <v>144</v>
      </c>
      <c r="F29" s="2" t="s">
        <v>145</v>
      </c>
      <c r="H29" s="23" cm="1">
        <f t="array" ref="H29">SUMPRODUCT('Charges by GXP_GIP_DETERMINED'!G$7:G$567*('Charges by GXP_GIP_DETERMINED'!$D$7:$D$567=$D29)*('Charges by GXP_GIP_DETERMINED'!$E$7:$E$567=$E29))</f>
        <v>0</v>
      </c>
      <c r="I29" s="23" cm="1">
        <f t="array" ref="I29">SUMPRODUCT('Charges by GXP_GIP_DETERMINED'!H$7:H$567*('Charges by GXP_GIP_DETERMINED'!$D$7:$D$567=$D29)*('Charges by GXP_GIP_DETERMINED'!$E$7:$E$567=$E29))</f>
        <v>0</v>
      </c>
      <c r="J29" s="23" cm="1">
        <f t="array" ref="J29">SUMPRODUCT('Charges by GXP_GIP_DETERMINED'!I$7:I$567*('Charges by GXP_GIP_DETERMINED'!$D$7:$D$567=$D29)*('Charges by GXP_GIP_DETERMINED'!$E$7:$E$567=$E29))</f>
        <v>0</v>
      </c>
      <c r="K29" s="23" cm="1">
        <f t="array" ref="K29">SUMPRODUCT('Charges by GXP_GIP_DETERMINED'!J$7:J$567*('Charges by GXP_GIP_DETERMINED'!$D$7:$D$567=$D29)*('Charges by GXP_GIP_DETERMINED'!$E$7:$E$567=$E29))</f>
        <v>0</v>
      </c>
      <c r="L29" s="24">
        <f t="shared" si="0"/>
        <v>0</v>
      </c>
      <c r="M29" s="23">
        <v>0</v>
      </c>
      <c r="N29" s="23">
        <v>0</v>
      </c>
      <c r="O29" s="23">
        <v>0</v>
      </c>
      <c r="P29" s="23" cm="1">
        <f t="array" ref="P29">SUMPRODUCT('Charges by GXP_GIP_DETERMINED'!O$7:O$567*('Charges by GXP_GIP_DETERMINED'!$D$7:$D$567=$D29)*('Charges by GXP_GIP_DETERMINED'!$E$7:$E$567=$E29))</f>
        <v>0</v>
      </c>
      <c r="Q29" s="24">
        <f t="shared" si="1"/>
        <v>0</v>
      </c>
      <c r="R29" s="23">
        <v>0</v>
      </c>
      <c r="S29" s="23">
        <v>0</v>
      </c>
      <c r="T29" s="23">
        <v>0</v>
      </c>
      <c r="U29" s="24">
        <f t="shared" si="2"/>
        <v>0</v>
      </c>
      <c r="V29" s="23">
        <v>0</v>
      </c>
      <c r="W29" s="23">
        <v>0</v>
      </c>
      <c r="X29" s="23">
        <v>0</v>
      </c>
      <c r="Y29" s="24">
        <f t="shared" si="3"/>
        <v>0</v>
      </c>
      <c r="Z29" s="23">
        <v>0</v>
      </c>
      <c r="AA29" s="23">
        <v>0</v>
      </c>
      <c r="AB29" s="23">
        <v>0</v>
      </c>
      <c r="AC29" s="24">
        <f t="shared" si="4"/>
        <v>0</v>
      </c>
      <c r="AD29" s="23">
        <v>0</v>
      </c>
      <c r="AE29" s="23">
        <v>0</v>
      </c>
      <c r="AF29" s="23">
        <v>0</v>
      </c>
      <c r="AG29" s="24">
        <f t="shared" si="5"/>
        <v>0</v>
      </c>
      <c r="AH29" s="23">
        <v>0</v>
      </c>
      <c r="AI29" s="23">
        <v>0</v>
      </c>
      <c r="AJ29" s="23">
        <v>0</v>
      </c>
      <c r="AK29" s="24">
        <f t="shared" si="6"/>
        <v>0</v>
      </c>
      <c r="AN29" s="35" t="str">
        <f t="shared" si="7"/>
        <v>-</v>
      </c>
      <c r="AO29" s="35" t="str">
        <f t="shared" si="8"/>
        <v>'-</v>
      </c>
      <c r="AP29" s="35" t="str">
        <f t="shared" si="9"/>
        <v>'-</v>
      </c>
      <c r="AQ29" s="35" t="str">
        <f t="shared" si="10"/>
        <v>'-</v>
      </c>
      <c r="AR29" s="35" t="str">
        <f t="shared" si="11"/>
        <v>'-</v>
      </c>
    </row>
    <row r="30" spans="2:44" x14ac:dyDescent="0.3">
      <c r="B30" s="2" t="s">
        <v>120</v>
      </c>
      <c r="C30" s="2" t="s">
        <v>159</v>
      </c>
      <c r="D30" s="2" t="s">
        <v>160</v>
      </c>
      <c r="E30" s="2" t="s">
        <v>146</v>
      </c>
      <c r="H30" s="23" cm="1">
        <f t="array" ref="H30">SUMPRODUCT('Charges by GXP_GIP_DETERMINED'!G$7:G$567*('Charges by GXP_GIP_DETERMINED'!$D$7:$D$567=$D30)*('Charges by GXP_GIP_DETERMINED'!$E$7:$E$567=$E30))</f>
        <v>48104.973318997247</v>
      </c>
      <c r="I30" s="23" cm="1">
        <f t="array" ref="I30">SUMPRODUCT('Charges by GXP_GIP_DETERMINED'!H$7:H$567*('Charges by GXP_GIP_DETERMINED'!$D$7:$D$567=$D30)*('Charges by GXP_GIP_DETERMINED'!$E$7:$E$567=$E30))</f>
        <v>0</v>
      </c>
      <c r="J30" s="23" cm="1">
        <f t="array" ref="J30">SUMPRODUCT('Charges by GXP_GIP_DETERMINED'!I$7:I$567*('Charges by GXP_GIP_DETERMINED'!$D$7:$D$567=$D30)*('Charges by GXP_GIP_DETERMINED'!$E$7:$E$567=$E30))</f>
        <v>0</v>
      </c>
      <c r="K30" s="23" cm="1">
        <f t="array" ref="K30">SUMPRODUCT('Charges by GXP_GIP_DETERMINED'!J$7:J$567*('Charges by GXP_GIP_DETERMINED'!$D$7:$D$567=$D30)*('Charges by GXP_GIP_DETERMINED'!$E$7:$E$567=$E30))</f>
        <v>0</v>
      </c>
      <c r="L30" s="24">
        <f t="shared" si="0"/>
        <v>48104.973318997247</v>
      </c>
      <c r="M30" s="23">
        <v>47876.506697981997</v>
      </c>
      <c r="N30" s="23">
        <v>0</v>
      </c>
      <c r="O30" s="23">
        <v>0</v>
      </c>
      <c r="P30" s="23" cm="1">
        <f t="array" ref="P30">SUMPRODUCT('Charges by GXP_GIP_DETERMINED'!O$7:O$567*('Charges by GXP_GIP_DETERMINED'!$D$7:$D$567=$D30)*('Charges by GXP_GIP_DETERMINED'!$E$7:$E$567=$E30))</f>
        <v>0</v>
      </c>
      <c r="Q30" s="24">
        <f t="shared" si="1"/>
        <v>47876.506697981997</v>
      </c>
      <c r="R30" s="23">
        <v>47618.530000000006</v>
      </c>
      <c r="S30" s="23">
        <v>0</v>
      </c>
      <c r="T30" s="23">
        <v>0</v>
      </c>
      <c r="U30" s="24">
        <f t="shared" si="2"/>
        <v>47618.530000000006</v>
      </c>
      <c r="V30" s="23">
        <v>48523.59</v>
      </c>
      <c r="W30" s="23">
        <v>0</v>
      </c>
      <c r="X30" s="23">
        <v>0</v>
      </c>
      <c r="Y30" s="24">
        <f t="shared" si="3"/>
        <v>48523.59</v>
      </c>
      <c r="Z30" s="23">
        <v>51482.38</v>
      </c>
      <c r="AA30" s="23">
        <v>0</v>
      </c>
      <c r="AB30" s="23">
        <v>0</v>
      </c>
      <c r="AC30" s="24">
        <f t="shared" si="4"/>
        <v>51482.38</v>
      </c>
      <c r="AD30" s="23">
        <v>52502.689999999995</v>
      </c>
      <c r="AE30" s="23">
        <v>0</v>
      </c>
      <c r="AF30" s="23">
        <v>0</v>
      </c>
      <c r="AG30" s="24">
        <f t="shared" si="5"/>
        <v>52502.689999999995</v>
      </c>
      <c r="AH30" s="23">
        <v>53240.909999999996</v>
      </c>
      <c r="AI30" s="23">
        <v>0</v>
      </c>
      <c r="AJ30" s="23">
        <v>0</v>
      </c>
      <c r="AK30" s="24">
        <f t="shared" si="6"/>
        <v>53240.909999999996</v>
      </c>
      <c r="AN30" s="35">
        <f t="shared" si="7"/>
        <v>-1.0112121168252219E-2</v>
      </c>
      <c r="AO30" s="35">
        <f t="shared" si="8"/>
        <v>1.9006466600291816E-2</v>
      </c>
      <c r="AP30" s="35">
        <f t="shared" si="9"/>
        <v>6.09763210018055E-2</v>
      </c>
      <c r="AQ30" s="35">
        <f t="shared" si="10"/>
        <v>1.9818625323848593E-2</v>
      </c>
      <c r="AR30" s="35">
        <f t="shared" si="11"/>
        <v>1.406061289431082E-2</v>
      </c>
    </row>
    <row r="31" spans="2:44" x14ac:dyDescent="0.3">
      <c r="B31" s="2" t="s">
        <v>83</v>
      </c>
      <c r="C31" s="2" t="s">
        <v>161</v>
      </c>
      <c r="D31" s="2" t="s">
        <v>162</v>
      </c>
      <c r="E31" s="2" t="s">
        <v>142</v>
      </c>
      <c r="F31" s="2" t="s">
        <v>143</v>
      </c>
      <c r="H31" s="23" cm="1">
        <f t="array" ref="H31">SUMPRODUCT('Charges by GXP_GIP_DETERMINED'!G$7:G$567*('Charges by GXP_GIP_DETERMINED'!$D$7:$D$567=$D31)*('Charges by GXP_GIP_DETERMINED'!$E$7:$E$567=$E31))</f>
        <v>1113776.9435710968</v>
      </c>
      <c r="I31" s="23" cm="1">
        <f t="array" ref="I31">SUMPRODUCT('Charges by GXP_GIP_DETERMINED'!H$7:H$567*('Charges by GXP_GIP_DETERMINED'!$D$7:$D$567=$D31)*('Charges by GXP_GIP_DETERMINED'!$E$7:$E$567=$E31))</f>
        <v>1150919.77</v>
      </c>
      <c r="J31" s="23" cm="1">
        <f t="array" ref="J31">SUMPRODUCT('Charges by GXP_GIP_DETERMINED'!I$7:I$567*('Charges by GXP_GIP_DETERMINED'!$D$7:$D$567=$D31)*('Charges by GXP_GIP_DETERMINED'!$E$7:$E$567=$E31))</f>
        <v>10019624.48</v>
      </c>
      <c r="K31" s="23" cm="1">
        <f t="array" ref="K31">SUMPRODUCT('Charges by GXP_GIP_DETERMINED'!J$7:J$567*('Charges by GXP_GIP_DETERMINED'!$D$7:$D$567=$D31)*('Charges by GXP_GIP_DETERMINED'!$E$7:$E$567=$E31))</f>
        <v>0</v>
      </c>
      <c r="L31" s="24">
        <f t="shared" si="0"/>
        <v>12284321.193571098</v>
      </c>
      <c r="M31" s="23">
        <v>1290837.1464521959</v>
      </c>
      <c r="N31" s="23">
        <v>1188569.8700000001</v>
      </c>
      <c r="O31" s="23">
        <v>10047663.51</v>
      </c>
      <c r="P31" s="23" cm="1">
        <f t="array" ref="P31">SUMPRODUCT('Charges by GXP_GIP_DETERMINED'!O$7:O$567*('Charges by GXP_GIP_DETERMINED'!$D$7:$D$567=$D31)*('Charges by GXP_GIP_DETERMINED'!$E$7:$E$567=$E31))</f>
        <v>0</v>
      </c>
      <c r="Q31" s="24">
        <f t="shared" si="1"/>
        <v>12527070.526452195</v>
      </c>
      <c r="R31" s="23">
        <v>1465941.0900000003</v>
      </c>
      <c r="S31" s="23">
        <v>1468141.94</v>
      </c>
      <c r="T31" s="23">
        <v>13634853.960000001</v>
      </c>
      <c r="U31" s="24">
        <f t="shared" si="2"/>
        <v>16568936.990000002</v>
      </c>
      <c r="V31" s="23">
        <v>1797763.8100000003</v>
      </c>
      <c r="W31" s="23">
        <v>1553969.52</v>
      </c>
      <c r="X31" s="23">
        <v>13824751.470000001</v>
      </c>
      <c r="Y31" s="24">
        <f t="shared" si="3"/>
        <v>17176484.800000001</v>
      </c>
      <c r="Z31" s="23">
        <v>2298612.29</v>
      </c>
      <c r="AA31" s="23">
        <v>1498302.38</v>
      </c>
      <c r="AB31" s="23">
        <v>13900776.710000001</v>
      </c>
      <c r="AC31" s="24">
        <f t="shared" si="4"/>
        <v>17697691.380000003</v>
      </c>
      <c r="AD31" s="23">
        <v>2656064.06</v>
      </c>
      <c r="AE31" s="23">
        <v>1643037.95</v>
      </c>
      <c r="AF31" s="23">
        <v>13985767.960000001</v>
      </c>
      <c r="AG31" s="24">
        <f t="shared" si="5"/>
        <v>18284869.969999999</v>
      </c>
      <c r="AH31" s="23">
        <v>3069639</v>
      </c>
      <c r="AI31" s="23">
        <v>1674724.17</v>
      </c>
      <c r="AJ31" s="23">
        <v>14351341.279999999</v>
      </c>
      <c r="AK31" s="24">
        <f t="shared" si="6"/>
        <v>19095704.449999999</v>
      </c>
      <c r="AN31" s="35">
        <f t="shared" si="7"/>
        <v>0.34878734680685675</v>
      </c>
      <c r="AO31" s="35">
        <f t="shared" si="8"/>
        <v>3.6667881009305292E-2</v>
      </c>
      <c r="AP31" s="35">
        <f t="shared" si="9"/>
        <v>3.0344193591927526E-2</v>
      </c>
      <c r="AQ31" s="35">
        <f t="shared" si="10"/>
        <v>3.3178259095621998E-2</v>
      </c>
      <c r="AR31" s="35">
        <f t="shared" si="11"/>
        <v>4.4344558169149506E-2</v>
      </c>
    </row>
    <row r="32" spans="2:44" x14ac:dyDescent="0.3">
      <c r="B32" s="2" t="s">
        <v>83</v>
      </c>
      <c r="C32" s="2" t="s">
        <v>161</v>
      </c>
      <c r="D32" s="2" t="s">
        <v>162</v>
      </c>
      <c r="E32" s="2" t="s">
        <v>144</v>
      </c>
      <c r="F32" s="2" t="s">
        <v>145</v>
      </c>
      <c r="H32" s="23" cm="1">
        <f t="array" ref="H32">SUMPRODUCT('Charges by GXP_GIP_DETERMINED'!G$7:G$567*('Charges by GXP_GIP_DETERMINED'!$D$7:$D$567=$D32)*('Charges by GXP_GIP_DETERMINED'!$E$7:$E$567=$E32))</f>
        <v>0</v>
      </c>
      <c r="I32" s="23" cm="1">
        <f t="array" ref="I32">SUMPRODUCT('Charges by GXP_GIP_DETERMINED'!H$7:H$567*('Charges by GXP_GIP_DETERMINED'!$D$7:$D$567=$D32)*('Charges by GXP_GIP_DETERMINED'!$E$7:$E$567=$E32))</f>
        <v>0</v>
      </c>
      <c r="J32" s="23" cm="1">
        <f t="array" ref="J32">SUMPRODUCT('Charges by GXP_GIP_DETERMINED'!I$7:I$567*('Charges by GXP_GIP_DETERMINED'!$D$7:$D$567=$D32)*('Charges by GXP_GIP_DETERMINED'!$E$7:$E$567=$E32))</f>
        <v>0</v>
      </c>
      <c r="K32" s="23" cm="1">
        <f t="array" ref="K32">SUMPRODUCT('Charges by GXP_GIP_DETERMINED'!J$7:J$567*('Charges by GXP_GIP_DETERMINED'!$D$7:$D$567=$D32)*('Charges by GXP_GIP_DETERMINED'!$E$7:$E$567=$E32))</f>
        <v>0</v>
      </c>
      <c r="L32" s="24">
        <f t="shared" si="0"/>
        <v>0</v>
      </c>
      <c r="M32" s="23">
        <v>0</v>
      </c>
      <c r="N32" s="23">
        <v>0</v>
      </c>
      <c r="O32" s="23">
        <v>0</v>
      </c>
      <c r="P32" s="23" cm="1">
        <f t="array" ref="P32">SUMPRODUCT('Charges by GXP_GIP_DETERMINED'!O$7:O$567*('Charges by GXP_GIP_DETERMINED'!$D$7:$D$567=$D32)*('Charges by GXP_GIP_DETERMINED'!$E$7:$E$567=$E32))</f>
        <v>0</v>
      </c>
      <c r="Q32" s="24">
        <f t="shared" si="1"/>
        <v>0</v>
      </c>
      <c r="R32" s="23">
        <v>0</v>
      </c>
      <c r="S32" s="23">
        <v>0</v>
      </c>
      <c r="T32" s="23">
        <v>0</v>
      </c>
      <c r="U32" s="24">
        <f t="shared" si="2"/>
        <v>0</v>
      </c>
      <c r="V32" s="23">
        <v>0</v>
      </c>
      <c r="W32" s="23">
        <v>0</v>
      </c>
      <c r="X32" s="23">
        <v>0</v>
      </c>
      <c r="Y32" s="24">
        <f t="shared" si="3"/>
        <v>0</v>
      </c>
      <c r="Z32" s="23">
        <v>0</v>
      </c>
      <c r="AA32" s="23">
        <v>0</v>
      </c>
      <c r="AB32" s="23">
        <v>0</v>
      </c>
      <c r="AC32" s="24">
        <f t="shared" si="4"/>
        <v>0</v>
      </c>
      <c r="AD32" s="23">
        <v>0</v>
      </c>
      <c r="AE32" s="23">
        <v>0</v>
      </c>
      <c r="AF32" s="23">
        <v>0</v>
      </c>
      <c r="AG32" s="24">
        <f t="shared" si="5"/>
        <v>0</v>
      </c>
      <c r="AH32" s="23">
        <v>0</v>
      </c>
      <c r="AI32" s="23">
        <v>0</v>
      </c>
      <c r="AJ32" s="23">
        <v>0</v>
      </c>
      <c r="AK32" s="24">
        <f t="shared" si="6"/>
        <v>0</v>
      </c>
      <c r="AN32" s="35" t="str">
        <f t="shared" si="7"/>
        <v>-</v>
      </c>
      <c r="AO32" s="35" t="str">
        <f t="shared" si="8"/>
        <v>'-</v>
      </c>
      <c r="AP32" s="35" t="str">
        <f t="shared" si="9"/>
        <v>'-</v>
      </c>
      <c r="AQ32" s="35" t="str">
        <f t="shared" si="10"/>
        <v>'-</v>
      </c>
      <c r="AR32" s="35" t="str">
        <f t="shared" si="11"/>
        <v>'-</v>
      </c>
    </row>
    <row r="33" spans="2:44" x14ac:dyDescent="0.3">
      <c r="B33" s="2" t="s">
        <v>83</v>
      </c>
      <c r="C33" s="2" t="s">
        <v>161</v>
      </c>
      <c r="D33" s="2" t="s">
        <v>162</v>
      </c>
      <c r="E33" s="2" t="s">
        <v>146</v>
      </c>
      <c r="H33" s="23" cm="1">
        <f t="array" ref="H33">SUMPRODUCT('Charges by GXP_GIP_DETERMINED'!G$7:G$567*('Charges by GXP_GIP_DETERMINED'!$D$7:$D$567=$D33)*('Charges by GXP_GIP_DETERMINED'!$E$7:$E$567=$E33))</f>
        <v>2404364.6973420517</v>
      </c>
      <c r="I33" s="23" cm="1">
        <f t="array" ref="I33">SUMPRODUCT('Charges by GXP_GIP_DETERMINED'!H$7:H$567*('Charges by GXP_GIP_DETERMINED'!$D$7:$D$567=$D33)*('Charges by GXP_GIP_DETERMINED'!$E$7:$E$567=$E33))</f>
        <v>0</v>
      </c>
      <c r="J33" s="23" cm="1">
        <f t="array" ref="J33">SUMPRODUCT('Charges by GXP_GIP_DETERMINED'!I$7:I$567*('Charges by GXP_GIP_DETERMINED'!$D$7:$D$567=$D33)*('Charges by GXP_GIP_DETERMINED'!$E$7:$E$567=$E33))</f>
        <v>0</v>
      </c>
      <c r="K33" s="23" cm="1">
        <f t="array" ref="K33">SUMPRODUCT('Charges by GXP_GIP_DETERMINED'!J$7:J$567*('Charges by GXP_GIP_DETERMINED'!$D$7:$D$567=$D33)*('Charges by GXP_GIP_DETERMINED'!$E$7:$E$567=$E33))</f>
        <v>0</v>
      </c>
      <c r="L33" s="24">
        <f t="shared" si="0"/>
        <v>2404364.6973420517</v>
      </c>
      <c r="M33" s="23">
        <v>2310704.2630713368</v>
      </c>
      <c r="N33" s="23">
        <v>0</v>
      </c>
      <c r="O33" s="23">
        <v>0</v>
      </c>
      <c r="P33" s="23" cm="1">
        <f t="array" ref="P33">SUMPRODUCT('Charges by GXP_GIP_DETERMINED'!O$7:O$567*('Charges by GXP_GIP_DETERMINED'!$D$7:$D$567=$D33)*('Charges by GXP_GIP_DETERMINED'!$E$7:$E$567=$E33))</f>
        <v>0</v>
      </c>
      <c r="Q33" s="24">
        <f t="shared" si="1"/>
        <v>2310704.2630713368</v>
      </c>
      <c r="R33" s="23">
        <v>2411863.63</v>
      </c>
      <c r="S33" s="23">
        <v>0</v>
      </c>
      <c r="T33" s="23">
        <v>0</v>
      </c>
      <c r="U33" s="24">
        <f t="shared" si="2"/>
        <v>2411863.63</v>
      </c>
      <c r="V33" s="23">
        <v>2516114.2199999997</v>
      </c>
      <c r="W33" s="23">
        <v>0</v>
      </c>
      <c r="X33" s="23">
        <v>0</v>
      </c>
      <c r="Y33" s="24">
        <f t="shared" si="3"/>
        <v>2516114.2199999997</v>
      </c>
      <c r="Z33" s="23">
        <v>2820351.4200000004</v>
      </c>
      <c r="AA33" s="23">
        <v>0</v>
      </c>
      <c r="AB33" s="23">
        <v>0</v>
      </c>
      <c r="AC33" s="24">
        <f t="shared" si="4"/>
        <v>2820351.4200000004</v>
      </c>
      <c r="AD33" s="23">
        <v>2929003.97</v>
      </c>
      <c r="AE33" s="23">
        <v>0</v>
      </c>
      <c r="AF33" s="23">
        <v>0</v>
      </c>
      <c r="AG33" s="24">
        <f t="shared" si="5"/>
        <v>2929003.97</v>
      </c>
      <c r="AH33" s="23">
        <v>2970749.0500000003</v>
      </c>
      <c r="AI33" s="23">
        <v>0</v>
      </c>
      <c r="AJ33" s="23">
        <v>0</v>
      </c>
      <c r="AK33" s="24">
        <f t="shared" si="6"/>
        <v>2970749.0500000003</v>
      </c>
      <c r="AN33" s="35">
        <f t="shared" si="7"/>
        <v>3.118883198641953E-3</v>
      </c>
      <c r="AO33" s="35">
        <f t="shared" si="8"/>
        <v>4.3224081454389607E-2</v>
      </c>
      <c r="AP33" s="35">
        <f t="shared" si="9"/>
        <v>0.12091549643561117</v>
      </c>
      <c r="AQ33" s="35">
        <f t="shared" si="10"/>
        <v>3.852447224466804E-2</v>
      </c>
      <c r="AR33" s="35">
        <f t="shared" si="11"/>
        <v>1.4252312536128242E-2</v>
      </c>
    </row>
    <row r="34" spans="2:44" x14ac:dyDescent="0.3">
      <c r="B34" s="2" t="s">
        <v>83</v>
      </c>
      <c r="C34" s="2" t="s">
        <v>163</v>
      </c>
      <c r="D34" s="2" t="s">
        <v>164</v>
      </c>
      <c r="E34" s="2" t="s">
        <v>142</v>
      </c>
      <c r="F34" s="2" t="s">
        <v>143</v>
      </c>
      <c r="H34" s="23" cm="1">
        <f t="array" ref="H34">SUMPRODUCT('Charges by GXP_GIP_DETERMINED'!G$7:G$567*('Charges by GXP_GIP_DETERMINED'!$D$7:$D$567=$D34)*('Charges by GXP_GIP_DETERMINED'!$E$7:$E$567=$E34))</f>
        <v>398860.76336204883</v>
      </c>
      <c r="I34" s="23" cm="1">
        <f t="array" ref="I34">SUMPRODUCT('Charges by GXP_GIP_DETERMINED'!H$7:H$567*('Charges by GXP_GIP_DETERMINED'!$D$7:$D$567=$D34)*('Charges by GXP_GIP_DETERMINED'!$E$7:$E$567=$E34))</f>
        <v>1811857.27</v>
      </c>
      <c r="J34" s="23" cm="1">
        <f t="array" ref="J34">SUMPRODUCT('Charges by GXP_GIP_DETERMINED'!I$7:I$567*('Charges by GXP_GIP_DETERMINED'!$D$7:$D$567=$D34)*('Charges by GXP_GIP_DETERMINED'!$E$7:$E$567=$E34))</f>
        <v>3436946.57</v>
      </c>
      <c r="K34" s="23" cm="1">
        <f t="array" ref="K34">SUMPRODUCT('Charges by GXP_GIP_DETERMINED'!J$7:J$567*('Charges by GXP_GIP_DETERMINED'!$D$7:$D$567=$D34)*('Charges by GXP_GIP_DETERMINED'!$E$7:$E$567=$E34))</f>
        <v>0</v>
      </c>
      <c r="L34" s="24">
        <f t="shared" si="0"/>
        <v>5647664.603362048</v>
      </c>
      <c r="M34" s="23">
        <v>462268.7614249491</v>
      </c>
      <c r="N34" s="23">
        <v>1856943.88</v>
      </c>
      <c r="O34" s="23">
        <v>3496709.81</v>
      </c>
      <c r="P34" s="23" cm="1">
        <f t="array" ref="P34">SUMPRODUCT('Charges by GXP_GIP_DETERMINED'!O$7:O$567*('Charges by GXP_GIP_DETERMINED'!$D$7:$D$567=$D34)*('Charges by GXP_GIP_DETERMINED'!$E$7:$E$567=$E34))</f>
        <v>0</v>
      </c>
      <c r="Q34" s="24">
        <f t="shared" si="1"/>
        <v>5815922.4514249489</v>
      </c>
      <c r="R34" s="23">
        <v>524976.18000000005</v>
      </c>
      <c r="S34" s="23">
        <v>2293729</v>
      </c>
      <c r="T34" s="23">
        <v>4745095.97</v>
      </c>
      <c r="U34" s="24">
        <f t="shared" si="2"/>
        <v>7563801.1500000004</v>
      </c>
      <c r="V34" s="23">
        <v>643765.26</v>
      </c>
      <c r="W34" s="23">
        <v>2427820.42</v>
      </c>
      <c r="X34" s="23">
        <v>4811182.62</v>
      </c>
      <c r="Y34" s="24">
        <f t="shared" si="3"/>
        <v>7882768.2999999998</v>
      </c>
      <c r="Z34" s="23">
        <v>822960.49000000011</v>
      </c>
      <c r="AA34" s="23">
        <v>2340849.71</v>
      </c>
      <c r="AB34" s="23">
        <v>4837640.34</v>
      </c>
      <c r="AC34" s="24">
        <f t="shared" si="4"/>
        <v>8001450.54</v>
      </c>
      <c r="AD34" s="23">
        <v>950898.16</v>
      </c>
      <c r="AE34" s="23">
        <v>2566975.11</v>
      </c>
      <c r="AF34" s="23">
        <v>4867218.33</v>
      </c>
      <c r="AG34" s="24">
        <f t="shared" si="5"/>
        <v>8385091.5999999996</v>
      </c>
      <c r="AH34" s="23">
        <v>1098493.3600000001</v>
      </c>
      <c r="AI34" s="23">
        <v>2616479.58</v>
      </c>
      <c r="AJ34" s="23">
        <v>4994442.32</v>
      </c>
      <c r="AK34" s="24">
        <f t="shared" si="6"/>
        <v>8709415.2600000016</v>
      </c>
      <c r="AN34" s="35">
        <f t="shared" si="7"/>
        <v>0.33927945110219171</v>
      </c>
      <c r="AO34" s="35">
        <f t="shared" si="8"/>
        <v>4.217021887202832E-2</v>
      </c>
      <c r="AP34" s="35">
        <f t="shared" si="9"/>
        <v>1.5055908721812949E-2</v>
      </c>
      <c r="AQ34" s="35">
        <f t="shared" si="10"/>
        <v>4.7946438971551819E-2</v>
      </c>
      <c r="AR34" s="35">
        <f t="shared" si="11"/>
        <v>3.8678606683318906E-2</v>
      </c>
    </row>
    <row r="35" spans="2:44" x14ac:dyDescent="0.3">
      <c r="B35" s="2" t="s">
        <v>83</v>
      </c>
      <c r="C35" s="2" t="s">
        <v>163</v>
      </c>
      <c r="D35" s="2" t="s">
        <v>164</v>
      </c>
      <c r="E35" s="2" t="s">
        <v>144</v>
      </c>
      <c r="F35" s="2" t="s">
        <v>145</v>
      </c>
      <c r="H35" s="23" cm="1">
        <f t="array" ref="H35">SUMPRODUCT('Charges by GXP_GIP_DETERMINED'!G$7:G$567*('Charges by GXP_GIP_DETERMINED'!$D$7:$D$567=$D35)*('Charges by GXP_GIP_DETERMINED'!$E$7:$E$567=$E35))</f>
        <v>0</v>
      </c>
      <c r="I35" s="23" cm="1">
        <f t="array" ref="I35">SUMPRODUCT('Charges by GXP_GIP_DETERMINED'!H$7:H$567*('Charges by GXP_GIP_DETERMINED'!$D$7:$D$567=$D35)*('Charges by GXP_GIP_DETERMINED'!$E$7:$E$567=$E35))</f>
        <v>0</v>
      </c>
      <c r="J35" s="23" cm="1">
        <f t="array" ref="J35">SUMPRODUCT('Charges by GXP_GIP_DETERMINED'!I$7:I$567*('Charges by GXP_GIP_DETERMINED'!$D$7:$D$567=$D35)*('Charges by GXP_GIP_DETERMINED'!$E$7:$E$567=$E35))</f>
        <v>0</v>
      </c>
      <c r="K35" s="23" cm="1">
        <f t="array" ref="K35">SUMPRODUCT('Charges by GXP_GIP_DETERMINED'!J$7:J$567*('Charges by GXP_GIP_DETERMINED'!$D$7:$D$567=$D35)*('Charges by GXP_GIP_DETERMINED'!$E$7:$E$567=$E35))</f>
        <v>0</v>
      </c>
      <c r="L35" s="24">
        <f t="shared" si="0"/>
        <v>0</v>
      </c>
      <c r="M35" s="23">
        <v>0</v>
      </c>
      <c r="N35" s="23">
        <v>0</v>
      </c>
      <c r="O35" s="23">
        <v>0</v>
      </c>
      <c r="P35" s="23" cm="1">
        <f t="array" ref="P35">SUMPRODUCT('Charges by GXP_GIP_DETERMINED'!O$7:O$567*('Charges by GXP_GIP_DETERMINED'!$D$7:$D$567=$D35)*('Charges by GXP_GIP_DETERMINED'!$E$7:$E$567=$E35))</f>
        <v>0</v>
      </c>
      <c r="Q35" s="24">
        <f t="shared" si="1"/>
        <v>0</v>
      </c>
      <c r="R35" s="23">
        <v>0</v>
      </c>
      <c r="S35" s="23">
        <v>0</v>
      </c>
      <c r="T35" s="23">
        <v>0</v>
      </c>
      <c r="U35" s="24">
        <f t="shared" si="2"/>
        <v>0</v>
      </c>
      <c r="V35" s="23">
        <v>0</v>
      </c>
      <c r="W35" s="23">
        <v>0</v>
      </c>
      <c r="X35" s="23">
        <v>0</v>
      </c>
      <c r="Y35" s="24">
        <f t="shared" si="3"/>
        <v>0</v>
      </c>
      <c r="Z35" s="23">
        <v>0</v>
      </c>
      <c r="AA35" s="23">
        <v>0</v>
      </c>
      <c r="AB35" s="23">
        <v>0</v>
      </c>
      <c r="AC35" s="24">
        <f t="shared" si="4"/>
        <v>0</v>
      </c>
      <c r="AD35" s="23">
        <v>0</v>
      </c>
      <c r="AE35" s="23">
        <v>0</v>
      </c>
      <c r="AF35" s="23">
        <v>0</v>
      </c>
      <c r="AG35" s="24">
        <f t="shared" si="5"/>
        <v>0</v>
      </c>
      <c r="AH35" s="23">
        <v>0</v>
      </c>
      <c r="AI35" s="23">
        <v>0</v>
      </c>
      <c r="AJ35" s="23">
        <v>0</v>
      </c>
      <c r="AK35" s="24">
        <f t="shared" si="6"/>
        <v>0</v>
      </c>
      <c r="AN35" s="35" t="str">
        <f t="shared" si="7"/>
        <v>-</v>
      </c>
      <c r="AO35" s="35" t="str">
        <f t="shared" si="8"/>
        <v>'-</v>
      </c>
      <c r="AP35" s="35" t="str">
        <f t="shared" si="9"/>
        <v>'-</v>
      </c>
      <c r="AQ35" s="35" t="str">
        <f t="shared" si="10"/>
        <v>'-</v>
      </c>
      <c r="AR35" s="35" t="str">
        <f t="shared" si="11"/>
        <v>'-</v>
      </c>
    </row>
    <row r="36" spans="2:44" x14ac:dyDescent="0.3">
      <c r="B36" s="2" t="s">
        <v>83</v>
      </c>
      <c r="C36" s="2" t="s">
        <v>163</v>
      </c>
      <c r="D36" s="2" t="s">
        <v>164</v>
      </c>
      <c r="E36" s="2" t="s">
        <v>146</v>
      </c>
      <c r="H36" s="23" cm="1">
        <f t="array" ref="H36">SUMPRODUCT('Charges by GXP_GIP_DETERMINED'!G$7:G$567*('Charges by GXP_GIP_DETERMINED'!$D$7:$D$567=$D36)*('Charges by GXP_GIP_DETERMINED'!$E$7:$E$567=$E36))</f>
        <v>826644.95065475756</v>
      </c>
      <c r="I36" s="23" cm="1">
        <f t="array" ref="I36">SUMPRODUCT('Charges by GXP_GIP_DETERMINED'!H$7:H$567*('Charges by GXP_GIP_DETERMINED'!$D$7:$D$567=$D36)*('Charges by GXP_GIP_DETERMINED'!$E$7:$E$567=$E36))</f>
        <v>0</v>
      </c>
      <c r="J36" s="23" cm="1">
        <f t="array" ref="J36">SUMPRODUCT('Charges by GXP_GIP_DETERMINED'!I$7:I$567*('Charges by GXP_GIP_DETERMINED'!$D$7:$D$567=$D36)*('Charges by GXP_GIP_DETERMINED'!$E$7:$E$567=$E36))</f>
        <v>0</v>
      </c>
      <c r="K36" s="23" cm="1">
        <f t="array" ref="K36">SUMPRODUCT('Charges by GXP_GIP_DETERMINED'!J$7:J$567*('Charges by GXP_GIP_DETERMINED'!$D$7:$D$567=$D36)*('Charges by GXP_GIP_DETERMINED'!$E$7:$E$567=$E36))</f>
        <v>0</v>
      </c>
      <c r="L36" s="24">
        <f t="shared" si="0"/>
        <v>826644.95065475756</v>
      </c>
      <c r="M36" s="23">
        <v>795222.28240787738</v>
      </c>
      <c r="N36" s="23">
        <v>0</v>
      </c>
      <c r="O36" s="23">
        <v>0</v>
      </c>
      <c r="P36" s="23" cm="1">
        <f t="array" ref="P36">SUMPRODUCT('Charges by GXP_GIP_DETERMINED'!O$7:O$567*('Charges by GXP_GIP_DETERMINED'!$D$7:$D$567=$D36)*('Charges by GXP_GIP_DETERMINED'!$E$7:$E$567=$E36))</f>
        <v>0</v>
      </c>
      <c r="Q36" s="24">
        <f t="shared" si="1"/>
        <v>795222.28240787738</v>
      </c>
      <c r="R36" s="23">
        <v>831056.53999999992</v>
      </c>
      <c r="S36" s="23">
        <v>0</v>
      </c>
      <c r="T36" s="23">
        <v>0</v>
      </c>
      <c r="U36" s="24">
        <f t="shared" si="2"/>
        <v>831056.53999999992</v>
      </c>
      <c r="V36" s="23">
        <v>867191.17000000016</v>
      </c>
      <c r="W36" s="23">
        <v>0</v>
      </c>
      <c r="X36" s="23">
        <v>0</v>
      </c>
      <c r="Y36" s="24">
        <f t="shared" si="3"/>
        <v>867191.17000000016</v>
      </c>
      <c r="Z36" s="23">
        <v>973240.91000000015</v>
      </c>
      <c r="AA36" s="23">
        <v>0</v>
      </c>
      <c r="AB36" s="23">
        <v>0</v>
      </c>
      <c r="AC36" s="24">
        <f t="shared" si="4"/>
        <v>973240.91000000015</v>
      </c>
      <c r="AD36" s="23">
        <v>1011195.3500000001</v>
      </c>
      <c r="AE36" s="23">
        <v>0</v>
      </c>
      <c r="AF36" s="23">
        <v>0</v>
      </c>
      <c r="AG36" s="24">
        <f t="shared" si="5"/>
        <v>1011195.3500000001</v>
      </c>
      <c r="AH36" s="23">
        <v>1025801.29</v>
      </c>
      <c r="AI36" s="23">
        <v>0</v>
      </c>
      <c r="AJ36" s="23">
        <v>0</v>
      </c>
      <c r="AK36" s="24">
        <f t="shared" si="6"/>
        <v>1025801.29</v>
      </c>
      <c r="AN36" s="35">
        <f t="shared" si="7"/>
        <v>5.3367402072050929E-3</v>
      </c>
      <c r="AO36" s="35">
        <f t="shared" si="8"/>
        <v>4.3480350927748157E-2</v>
      </c>
      <c r="AP36" s="35">
        <f t="shared" si="9"/>
        <v>0.12229107452743082</v>
      </c>
      <c r="AQ36" s="35">
        <f t="shared" si="10"/>
        <v>3.8997990744141564E-2</v>
      </c>
      <c r="AR36" s="35">
        <f t="shared" si="11"/>
        <v>1.4444231769855209E-2</v>
      </c>
    </row>
    <row r="37" spans="2:44" x14ac:dyDescent="0.3">
      <c r="B37" s="2" t="s">
        <v>83</v>
      </c>
      <c r="C37" s="2" t="s">
        <v>165</v>
      </c>
      <c r="D37" s="2" t="s">
        <v>166</v>
      </c>
      <c r="E37" s="2" t="s">
        <v>142</v>
      </c>
      <c r="F37" s="2" t="s">
        <v>143</v>
      </c>
      <c r="H37" s="23" cm="1">
        <f t="array" ref="H37">SUMPRODUCT('Charges by GXP_GIP_DETERMINED'!G$7:G$567*('Charges by GXP_GIP_DETERMINED'!$D$7:$D$567=$D37)*('Charges by GXP_GIP_DETERMINED'!$E$7:$E$567=$E37))</f>
        <v>192308.86683235253</v>
      </c>
      <c r="I37" s="23" cm="1">
        <f t="array" ref="I37">SUMPRODUCT('Charges by GXP_GIP_DETERMINED'!H$7:H$567*('Charges by GXP_GIP_DETERMINED'!$D$7:$D$567=$D37)*('Charges by GXP_GIP_DETERMINED'!$E$7:$E$567=$E37))</f>
        <v>519745.38</v>
      </c>
      <c r="J37" s="23" cm="1">
        <f t="array" ref="J37">SUMPRODUCT('Charges by GXP_GIP_DETERMINED'!I$7:I$567*('Charges by GXP_GIP_DETERMINED'!$D$7:$D$567=$D37)*('Charges by GXP_GIP_DETERMINED'!$E$7:$E$567=$E37))</f>
        <v>1774592.89</v>
      </c>
      <c r="K37" s="23" cm="1">
        <f t="array" ref="K37">SUMPRODUCT('Charges by GXP_GIP_DETERMINED'!J$7:J$567*('Charges by GXP_GIP_DETERMINED'!$D$7:$D$567=$D37)*('Charges by GXP_GIP_DETERMINED'!$E$7:$E$567=$E37))</f>
        <v>0</v>
      </c>
      <c r="L37" s="24">
        <f t="shared" si="0"/>
        <v>2486647.1368323527</v>
      </c>
      <c r="M37" s="23">
        <v>222880.739677084</v>
      </c>
      <c r="N37" s="23">
        <v>559971.59</v>
      </c>
      <c r="O37" s="23">
        <v>1843607.98</v>
      </c>
      <c r="P37" s="23" cm="1">
        <f t="array" ref="P37">SUMPRODUCT('Charges by GXP_GIP_DETERMINED'!O$7:O$567*('Charges by GXP_GIP_DETERMINED'!$D$7:$D$567=$D37)*('Charges by GXP_GIP_DETERMINED'!$E$7:$E$567=$E37))</f>
        <v>0</v>
      </c>
      <c r="Q37" s="24">
        <f t="shared" si="1"/>
        <v>2626460.309677084</v>
      </c>
      <c r="R37" s="23">
        <v>253114.83000000002</v>
      </c>
      <c r="S37" s="23">
        <v>691686.53</v>
      </c>
      <c r="T37" s="23">
        <v>2501808.06</v>
      </c>
      <c r="U37" s="24">
        <f t="shared" si="2"/>
        <v>3446609.42</v>
      </c>
      <c r="V37" s="23">
        <v>310371.51000000007</v>
      </c>
      <c r="W37" s="23">
        <v>732122.53</v>
      </c>
      <c r="X37" s="23">
        <v>2536651.64</v>
      </c>
      <c r="Y37" s="24">
        <f t="shared" si="3"/>
        <v>3579145.68</v>
      </c>
      <c r="Z37" s="23">
        <v>396702.32</v>
      </c>
      <c r="AA37" s="23">
        <v>705896.04</v>
      </c>
      <c r="AB37" s="23">
        <v>2550601.23</v>
      </c>
      <c r="AC37" s="24">
        <f t="shared" si="4"/>
        <v>3653199.59</v>
      </c>
      <c r="AD37" s="23">
        <v>458357.98</v>
      </c>
      <c r="AE37" s="23">
        <v>774085.39</v>
      </c>
      <c r="AF37" s="23">
        <v>2566195.9500000002</v>
      </c>
      <c r="AG37" s="24">
        <f t="shared" si="5"/>
        <v>3798639.3200000003</v>
      </c>
      <c r="AH37" s="23">
        <v>529312.85</v>
      </c>
      <c r="AI37" s="23">
        <v>789013.74</v>
      </c>
      <c r="AJ37" s="23">
        <v>2633273.62</v>
      </c>
      <c r="AK37" s="24">
        <f t="shared" si="6"/>
        <v>3951600.21</v>
      </c>
      <c r="AN37" s="35">
        <f t="shared" si="7"/>
        <v>0.38604684554902602</v>
      </c>
      <c r="AO37" s="35">
        <f t="shared" si="8"/>
        <v>3.8454099043227385E-2</v>
      </c>
      <c r="AP37" s="35">
        <f t="shared" si="9"/>
        <v>2.0690387209944427E-2</v>
      </c>
      <c r="AQ37" s="35">
        <f t="shared" si="10"/>
        <v>3.981160251909488E-2</v>
      </c>
      <c r="AR37" s="35">
        <f t="shared" si="11"/>
        <v>4.0267284444367668E-2</v>
      </c>
    </row>
    <row r="38" spans="2:44" x14ac:dyDescent="0.3">
      <c r="B38" s="2" t="s">
        <v>83</v>
      </c>
      <c r="C38" s="2" t="s">
        <v>165</v>
      </c>
      <c r="D38" s="2" t="s">
        <v>166</v>
      </c>
      <c r="E38" s="2" t="s">
        <v>144</v>
      </c>
      <c r="F38" s="2" t="s">
        <v>145</v>
      </c>
      <c r="H38" s="23" cm="1">
        <f t="array" ref="H38">SUMPRODUCT('Charges by GXP_GIP_DETERMINED'!G$7:G$567*('Charges by GXP_GIP_DETERMINED'!$D$7:$D$567=$D38)*('Charges by GXP_GIP_DETERMINED'!$E$7:$E$567=$E38))</f>
        <v>0</v>
      </c>
      <c r="I38" s="23" cm="1">
        <f t="array" ref="I38">SUMPRODUCT('Charges by GXP_GIP_DETERMINED'!H$7:H$567*('Charges by GXP_GIP_DETERMINED'!$D$7:$D$567=$D38)*('Charges by GXP_GIP_DETERMINED'!$E$7:$E$567=$E38))</f>
        <v>0</v>
      </c>
      <c r="J38" s="23" cm="1">
        <f t="array" ref="J38">SUMPRODUCT('Charges by GXP_GIP_DETERMINED'!I$7:I$567*('Charges by GXP_GIP_DETERMINED'!$D$7:$D$567=$D38)*('Charges by GXP_GIP_DETERMINED'!$E$7:$E$567=$E38))</f>
        <v>0</v>
      </c>
      <c r="K38" s="23" cm="1">
        <f t="array" ref="K38">SUMPRODUCT('Charges by GXP_GIP_DETERMINED'!J$7:J$567*('Charges by GXP_GIP_DETERMINED'!$D$7:$D$567=$D38)*('Charges by GXP_GIP_DETERMINED'!$E$7:$E$567=$E38))</f>
        <v>0</v>
      </c>
      <c r="L38" s="24">
        <f t="shared" si="0"/>
        <v>0</v>
      </c>
      <c r="M38" s="23">
        <v>0</v>
      </c>
      <c r="N38" s="23">
        <v>0</v>
      </c>
      <c r="O38" s="23">
        <v>0</v>
      </c>
      <c r="P38" s="23" cm="1">
        <f t="array" ref="P38">SUMPRODUCT('Charges by GXP_GIP_DETERMINED'!O$7:O$567*('Charges by GXP_GIP_DETERMINED'!$D$7:$D$567=$D38)*('Charges by GXP_GIP_DETERMINED'!$E$7:$E$567=$E38))</f>
        <v>0</v>
      </c>
      <c r="Q38" s="24">
        <f t="shared" si="1"/>
        <v>0</v>
      </c>
      <c r="R38" s="23">
        <v>0</v>
      </c>
      <c r="S38" s="23">
        <v>0</v>
      </c>
      <c r="T38" s="23">
        <v>0</v>
      </c>
      <c r="U38" s="24">
        <f t="shared" si="2"/>
        <v>0</v>
      </c>
      <c r="V38" s="23">
        <v>0</v>
      </c>
      <c r="W38" s="23">
        <v>0</v>
      </c>
      <c r="X38" s="23">
        <v>0</v>
      </c>
      <c r="Y38" s="24">
        <f t="shared" si="3"/>
        <v>0</v>
      </c>
      <c r="Z38" s="23">
        <v>0</v>
      </c>
      <c r="AA38" s="23">
        <v>0</v>
      </c>
      <c r="AB38" s="23">
        <v>0</v>
      </c>
      <c r="AC38" s="24">
        <f t="shared" si="4"/>
        <v>0</v>
      </c>
      <c r="AD38" s="23">
        <v>0</v>
      </c>
      <c r="AE38" s="23">
        <v>0</v>
      </c>
      <c r="AF38" s="23">
        <v>0</v>
      </c>
      <c r="AG38" s="24">
        <f t="shared" si="5"/>
        <v>0</v>
      </c>
      <c r="AH38" s="23">
        <v>0</v>
      </c>
      <c r="AI38" s="23">
        <v>0</v>
      </c>
      <c r="AJ38" s="23">
        <v>0</v>
      </c>
      <c r="AK38" s="24">
        <f t="shared" si="6"/>
        <v>0</v>
      </c>
      <c r="AN38" s="35" t="str">
        <f t="shared" si="7"/>
        <v>-</v>
      </c>
      <c r="AO38" s="35" t="str">
        <f t="shared" si="8"/>
        <v>'-</v>
      </c>
      <c r="AP38" s="35" t="str">
        <f t="shared" si="9"/>
        <v>'-</v>
      </c>
      <c r="AQ38" s="35" t="str">
        <f t="shared" si="10"/>
        <v>'-</v>
      </c>
      <c r="AR38" s="35" t="str">
        <f t="shared" si="11"/>
        <v>'-</v>
      </c>
    </row>
    <row r="39" spans="2:44" x14ac:dyDescent="0.3">
      <c r="B39" s="2" t="s">
        <v>83</v>
      </c>
      <c r="C39" s="2" t="s">
        <v>165</v>
      </c>
      <c r="D39" s="2" t="s">
        <v>166</v>
      </c>
      <c r="E39" s="2" t="s">
        <v>146</v>
      </c>
      <c r="H39" s="23" cm="1">
        <f t="array" ref="H39">SUMPRODUCT('Charges by GXP_GIP_DETERMINED'!G$7:G$567*('Charges by GXP_GIP_DETERMINED'!$D$7:$D$567=$D39)*('Charges by GXP_GIP_DETERMINED'!$E$7:$E$567=$E39))</f>
        <v>385747.35602328368</v>
      </c>
      <c r="I39" s="23" cm="1">
        <f t="array" ref="I39">SUMPRODUCT('Charges by GXP_GIP_DETERMINED'!H$7:H$567*('Charges by GXP_GIP_DETERMINED'!$D$7:$D$567=$D39)*('Charges by GXP_GIP_DETERMINED'!$E$7:$E$567=$E39))</f>
        <v>0</v>
      </c>
      <c r="J39" s="23" cm="1">
        <f t="array" ref="J39">SUMPRODUCT('Charges by GXP_GIP_DETERMINED'!I$7:I$567*('Charges by GXP_GIP_DETERMINED'!$D$7:$D$567=$D39)*('Charges by GXP_GIP_DETERMINED'!$E$7:$E$567=$E39))</f>
        <v>0</v>
      </c>
      <c r="K39" s="23" cm="1">
        <f t="array" ref="K39">SUMPRODUCT('Charges by GXP_GIP_DETERMINED'!J$7:J$567*('Charges by GXP_GIP_DETERMINED'!$D$7:$D$567=$D39)*('Charges by GXP_GIP_DETERMINED'!$E$7:$E$567=$E39))</f>
        <v>0</v>
      </c>
      <c r="L39" s="24">
        <f t="shared" si="0"/>
        <v>385747.35602328368</v>
      </c>
      <c r="M39" s="23">
        <v>371007.06334285828</v>
      </c>
      <c r="N39" s="23">
        <v>0</v>
      </c>
      <c r="O39" s="23">
        <v>0</v>
      </c>
      <c r="P39" s="23" cm="1">
        <f t="array" ref="P39">SUMPRODUCT('Charges by GXP_GIP_DETERMINED'!O$7:O$567*('Charges by GXP_GIP_DETERMINED'!$D$7:$D$567=$D39)*('Charges by GXP_GIP_DETERMINED'!$E$7:$E$567=$E39))</f>
        <v>0</v>
      </c>
      <c r="Q39" s="24">
        <f t="shared" si="1"/>
        <v>371007.06334285828</v>
      </c>
      <c r="R39" s="23">
        <v>388201.34000000008</v>
      </c>
      <c r="S39" s="23">
        <v>0</v>
      </c>
      <c r="T39" s="23">
        <v>0</v>
      </c>
      <c r="U39" s="24">
        <f t="shared" si="2"/>
        <v>388201.34000000008</v>
      </c>
      <c r="V39" s="23">
        <v>405312.93000000005</v>
      </c>
      <c r="W39" s="23">
        <v>0</v>
      </c>
      <c r="X39" s="23">
        <v>0</v>
      </c>
      <c r="Y39" s="24">
        <f t="shared" si="3"/>
        <v>405312.93000000005</v>
      </c>
      <c r="Z39" s="23">
        <v>455430.87</v>
      </c>
      <c r="AA39" s="23">
        <v>0</v>
      </c>
      <c r="AB39" s="23">
        <v>0</v>
      </c>
      <c r="AC39" s="24">
        <f t="shared" si="4"/>
        <v>455430.87</v>
      </c>
      <c r="AD39" s="23">
        <v>473392.54</v>
      </c>
      <c r="AE39" s="23">
        <v>0</v>
      </c>
      <c r="AF39" s="23">
        <v>0</v>
      </c>
      <c r="AG39" s="24">
        <f t="shared" si="5"/>
        <v>473392.54</v>
      </c>
      <c r="AH39" s="23">
        <v>480292.64000000007</v>
      </c>
      <c r="AI39" s="23">
        <v>0</v>
      </c>
      <c r="AJ39" s="23">
        <v>0</v>
      </c>
      <c r="AK39" s="24">
        <f t="shared" si="6"/>
        <v>480292.64000000007</v>
      </c>
      <c r="AN39" s="35">
        <f t="shared" si="7"/>
        <v>6.3616352475226456E-3</v>
      </c>
      <c r="AO39" s="35">
        <f t="shared" si="8"/>
        <v>4.4079162632462809E-2</v>
      </c>
      <c r="AP39" s="35">
        <f t="shared" si="9"/>
        <v>0.12365245786755419</v>
      </c>
      <c r="AQ39" s="35">
        <f t="shared" si="10"/>
        <v>3.9438850510945755E-2</v>
      </c>
      <c r="AR39" s="35">
        <f t="shared" si="11"/>
        <v>1.4575852842970694E-2</v>
      </c>
    </row>
    <row r="40" spans="2:44" x14ac:dyDescent="0.3">
      <c r="B40" s="2" t="s">
        <v>83</v>
      </c>
      <c r="C40" s="2" t="s">
        <v>167</v>
      </c>
      <c r="D40" s="2" t="s">
        <v>168</v>
      </c>
      <c r="E40" s="2" t="s">
        <v>142</v>
      </c>
      <c r="F40" s="2" t="s">
        <v>143</v>
      </c>
      <c r="H40" s="23" cm="1">
        <f t="array" ref="H40">SUMPRODUCT('Charges by GXP_GIP_DETERMINED'!G$7:G$567*('Charges by GXP_GIP_DETERMINED'!$D$7:$D$567=$D40)*('Charges by GXP_GIP_DETERMINED'!$E$7:$E$567=$E40))</f>
        <v>209558.67866630323</v>
      </c>
      <c r="I40" s="23" cm="1">
        <f t="array" ref="I40">SUMPRODUCT('Charges by GXP_GIP_DETERMINED'!H$7:H$567*('Charges by GXP_GIP_DETERMINED'!$D$7:$D$567=$D40)*('Charges by GXP_GIP_DETERMINED'!$E$7:$E$567=$E40))</f>
        <v>462452.76</v>
      </c>
      <c r="J40" s="23" cm="1">
        <f t="array" ref="J40">SUMPRODUCT('Charges by GXP_GIP_DETERMINED'!I$7:I$567*('Charges by GXP_GIP_DETERMINED'!$D$7:$D$567=$D40)*('Charges by GXP_GIP_DETERMINED'!$E$7:$E$567=$E40))</f>
        <v>1889865.59</v>
      </c>
      <c r="K40" s="23" cm="1">
        <f t="array" ref="K40">SUMPRODUCT('Charges by GXP_GIP_DETERMINED'!J$7:J$567*('Charges by GXP_GIP_DETERMINED'!$D$7:$D$567=$D40)*('Charges by GXP_GIP_DETERMINED'!$E$7:$E$567=$E40))</f>
        <v>0</v>
      </c>
      <c r="L40" s="24">
        <f t="shared" si="0"/>
        <v>2561877.0286663035</v>
      </c>
      <c r="M40" s="23">
        <v>242872.80121195334</v>
      </c>
      <c r="N40" s="23">
        <v>479598.84</v>
      </c>
      <c r="O40" s="23">
        <v>1883552.82</v>
      </c>
      <c r="P40" s="23" cm="1">
        <f t="array" ref="P40">SUMPRODUCT('Charges by GXP_GIP_DETERMINED'!O$7:O$567*('Charges by GXP_GIP_DETERMINED'!$D$7:$D$567=$D40)*('Charges by GXP_GIP_DETERMINED'!$E$7:$E$567=$E40))</f>
        <v>0</v>
      </c>
      <c r="Q40" s="24">
        <f t="shared" si="1"/>
        <v>2606024.4612119533</v>
      </c>
      <c r="R40" s="23">
        <v>275818.83</v>
      </c>
      <c r="S40" s="23">
        <v>592408.73</v>
      </c>
      <c r="T40" s="23">
        <v>2556013.9</v>
      </c>
      <c r="U40" s="24">
        <f t="shared" si="2"/>
        <v>3424241.46</v>
      </c>
      <c r="V40" s="23">
        <v>338262.83000000007</v>
      </c>
      <c r="W40" s="23">
        <v>627040.94999999995</v>
      </c>
      <c r="X40" s="23">
        <v>2591612.4300000002</v>
      </c>
      <c r="Y40" s="24">
        <f t="shared" si="3"/>
        <v>3556916.21</v>
      </c>
      <c r="Z40" s="23">
        <v>432542.16000000003</v>
      </c>
      <c r="AA40" s="23">
        <v>604578.75</v>
      </c>
      <c r="AB40" s="23">
        <v>2605864.25</v>
      </c>
      <c r="AC40" s="24">
        <f t="shared" si="4"/>
        <v>3642985.16</v>
      </c>
      <c r="AD40" s="23">
        <v>499816.08999999997</v>
      </c>
      <c r="AE40" s="23">
        <v>662980.88</v>
      </c>
      <c r="AF40" s="23">
        <v>2621796.86</v>
      </c>
      <c r="AG40" s="24">
        <f t="shared" si="5"/>
        <v>3784593.83</v>
      </c>
      <c r="AH40" s="23">
        <v>577766.40000000002</v>
      </c>
      <c r="AI40" s="23">
        <v>675766.56</v>
      </c>
      <c r="AJ40" s="23">
        <v>2690327.89</v>
      </c>
      <c r="AK40" s="24">
        <f t="shared" si="6"/>
        <v>3943860.85</v>
      </c>
      <c r="AN40" s="35">
        <f t="shared" si="7"/>
        <v>0.33661429556696465</v>
      </c>
      <c r="AO40" s="35">
        <f t="shared" si="8"/>
        <v>3.8745734361852024E-2</v>
      </c>
      <c r="AP40" s="35">
        <f t="shared" si="9"/>
        <v>2.4197632139330016E-2</v>
      </c>
      <c r="AQ40" s="35">
        <f t="shared" si="10"/>
        <v>3.8871602210973633E-2</v>
      </c>
      <c r="AR40" s="35">
        <f t="shared" si="11"/>
        <v>4.2082988863298976E-2</v>
      </c>
    </row>
    <row r="41" spans="2:44" x14ac:dyDescent="0.3">
      <c r="B41" s="2" t="s">
        <v>83</v>
      </c>
      <c r="C41" s="2" t="s">
        <v>167</v>
      </c>
      <c r="D41" s="2" t="s">
        <v>168</v>
      </c>
      <c r="E41" s="2" t="s">
        <v>144</v>
      </c>
      <c r="F41" s="2" t="s">
        <v>145</v>
      </c>
      <c r="H41" s="23" cm="1">
        <f t="array" ref="H41">SUMPRODUCT('Charges by GXP_GIP_DETERMINED'!G$7:G$567*('Charges by GXP_GIP_DETERMINED'!$D$7:$D$567=$D41)*('Charges by GXP_GIP_DETERMINED'!$E$7:$E$567=$E41))</f>
        <v>0</v>
      </c>
      <c r="I41" s="23" cm="1">
        <f t="array" ref="I41">SUMPRODUCT('Charges by GXP_GIP_DETERMINED'!H$7:H$567*('Charges by GXP_GIP_DETERMINED'!$D$7:$D$567=$D41)*('Charges by GXP_GIP_DETERMINED'!$E$7:$E$567=$E41))</f>
        <v>0</v>
      </c>
      <c r="J41" s="23" cm="1">
        <f t="array" ref="J41">SUMPRODUCT('Charges by GXP_GIP_DETERMINED'!I$7:I$567*('Charges by GXP_GIP_DETERMINED'!$D$7:$D$567=$D41)*('Charges by GXP_GIP_DETERMINED'!$E$7:$E$567=$E41))</f>
        <v>0</v>
      </c>
      <c r="K41" s="23" cm="1">
        <f t="array" ref="K41">SUMPRODUCT('Charges by GXP_GIP_DETERMINED'!J$7:J$567*('Charges by GXP_GIP_DETERMINED'!$D$7:$D$567=$D41)*('Charges by GXP_GIP_DETERMINED'!$E$7:$E$567=$E41))</f>
        <v>0</v>
      </c>
      <c r="L41" s="24">
        <f t="shared" si="0"/>
        <v>0</v>
      </c>
      <c r="M41" s="23">
        <v>0</v>
      </c>
      <c r="N41" s="23">
        <v>0</v>
      </c>
      <c r="O41" s="23">
        <v>0</v>
      </c>
      <c r="P41" s="23" cm="1">
        <f t="array" ref="P41">SUMPRODUCT('Charges by GXP_GIP_DETERMINED'!O$7:O$567*('Charges by GXP_GIP_DETERMINED'!$D$7:$D$567=$D41)*('Charges by GXP_GIP_DETERMINED'!$E$7:$E$567=$E41))</f>
        <v>0</v>
      </c>
      <c r="Q41" s="24">
        <f t="shared" si="1"/>
        <v>0</v>
      </c>
      <c r="R41" s="23">
        <v>0</v>
      </c>
      <c r="S41" s="23">
        <v>0</v>
      </c>
      <c r="T41" s="23">
        <v>0</v>
      </c>
      <c r="U41" s="24">
        <f t="shared" si="2"/>
        <v>0</v>
      </c>
      <c r="V41" s="23">
        <v>0</v>
      </c>
      <c r="W41" s="23">
        <v>0</v>
      </c>
      <c r="X41" s="23">
        <v>0</v>
      </c>
      <c r="Y41" s="24">
        <f t="shared" si="3"/>
        <v>0</v>
      </c>
      <c r="Z41" s="23">
        <v>0</v>
      </c>
      <c r="AA41" s="23">
        <v>0</v>
      </c>
      <c r="AB41" s="23">
        <v>0</v>
      </c>
      <c r="AC41" s="24">
        <f t="shared" si="4"/>
        <v>0</v>
      </c>
      <c r="AD41" s="23">
        <v>0</v>
      </c>
      <c r="AE41" s="23">
        <v>0</v>
      </c>
      <c r="AF41" s="23">
        <v>0</v>
      </c>
      <c r="AG41" s="24">
        <f t="shared" si="5"/>
        <v>0</v>
      </c>
      <c r="AH41" s="23">
        <v>0</v>
      </c>
      <c r="AI41" s="23">
        <v>0</v>
      </c>
      <c r="AJ41" s="23">
        <v>0</v>
      </c>
      <c r="AK41" s="24">
        <f t="shared" si="6"/>
        <v>0</v>
      </c>
      <c r="AN41" s="35" t="str">
        <f t="shared" si="7"/>
        <v>-</v>
      </c>
      <c r="AO41" s="35" t="str">
        <f t="shared" si="8"/>
        <v>'-</v>
      </c>
      <c r="AP41" s="35" t="str">
        <f t="shared" si="9"/>
        <v>'-</v>
      </c>
      <c r="AQ41" s="35" t="str">
        <f t="shared" si="10"/>
        <v>'-</v>
      </c>
      <c r="AR41" s="35" t="str">
        <f t="shared" si="11"/>
        <v>'-</v>
      </c>
    </row>
    <row r="42" spans="2:44" x14ac:dyDescent="0.3">
      <c r="B42" s="2" t="s">
        <v>83</v>
      </c>
      <c r="C42" s="2" t="s">
        <v>167</v>
      </c>
      <c r="D42" s="2" t="s">
        <v>168</v>
      </c>
      <c r="E42" s="2" t="s">
        <v>146</v>
      </c>
      <c r="H42" s="23" cm="1">
        <f t="array" ref="H42">SUMPRODUCT('Charges by GXP_GIP_DETERMINED'!G$7:G$567*('Charges by GXP_GIP_DETERMINED'!$D$7:$D$567=$D42)*('Charges by GXP_GIP_DETERMINED'!$E$7:$E$567=$E42))</f>
        <v>463078.82115680305</v>
      </c>
      <c r="I42" s="23" cm="1">
        <f t="array" ref="I42">SUMPRODUCT('Charges by GXP_GIP_DETERMINED'!H$7:H$567*('Charges by GXP_GIP_DETERMINED'!$D$7:$D$567=$D42)*('Charges by GXP_GIP_DETERMINED'!$E$7:$E$567=$E42))</f>
        <v>0</v>
      </c>
      <c r="J42" s="23" cm="1">
        <f t="array" ref="J42">SUMPRODUCT('Charges by GXP_GIP_DETERMINED'!I$7:I$567*('Charges by GXP_GIP_DETERMINED'!$D$7:$D$567=$D42)*('Charges by GXP_GIP_DETERMINED'!$E$7:$E$567=$E42))</f>
        <v>0</v>
      </c>
      <c r="K42" s="23" cm="1">
        <f t="array" ref="K42">SUMPRODUCT('Charges by GXP_GIP_DETERMINED'!J$7:J$567*('Charges by GXP_GIP_DETERMINED'!$D$7:$D$567=$D42)*('Charges by GXP_GIP_DETERMINED'!$E$7:$E$567=$E42))</f>
        <v>0</v>
      </c>
      <c r="L42" s="24">
        <f t="shared" si="0"/>
        <v>463078.82115680305</v>
      </c>
      <c r="M42" s="23">
        <v>444679.44006261934</v>
      </c>
      <c r="N42" s="23">
        <v>0</v>
      </c>
      <c r="O42" s="23">
        <v>0</v>
      </c>
      <c r="P42" s="23" cm="1">
        <f t="array" ref="P42">SUMPRODUCT('Charges by GXP_GIP_DETERMINED'!O$7:O$567*('Charges by GXP_GIP_DETERMINED'!$D$7:$D$567=$D42)*('Charges by GXP_GIP_DETERMINED'!$E$7:$E$567=$E42))</f>
        <v>0</v>
      </c>
      <c r="Q42" s="24">
        <f t="shared" si="1"/>
        <v>444679.44006261934</v>
      </c>
      <c r="R42" s="23">
        <v>463774.21000000008</v>
      </c>
      <c r="S42" s="23">
        <v>0</v>
      </c>
      <c r="T42" s="23">
        <v>0</v>
      </c>
      <c r="U42" s="24">
        <f t="shared" si="2"/>
        <v>463774.21000000008</v>
      </c>
      <c r="V42" s="23">
        <v>483759.12999999995</v>
      </c>
      <c r="W42" s="23">
        <v>0</v>
      </c>
      <c r="X42" s="23">
        <v>0</v>
      </c>
      <c r="Y42" s="24">
        <f t="shared" si="3"/>
        <v>483759.12999999995</v>
      </c>
      <c r="Z42" s="23">
        <v>541838.46999999986</v>
      </c>
      <c r="AA42" s="23">
        <v>0</v>
      </c>
      <c r="AB42" s="23">
        <v>0</v>
      </c>
      <c r="AC42" s="24">
        <f t="shared" si="4"/>
        <v>541838.46999999986</v>
      </c>
      <c r="AD42" s="23">
        <v>562539.70000000007</v>
      </c>
      <c r="AE42" s="23">
        <v>0</v>
      </c>
      <c r="AF42" s="23">
        <v>0</v>
      </c>
      <c r="AG42" s="24">
        <f t="shared" si="5"/>
        <v>562539.70000000007</v>
      </c>
      <c r="AH42" s="23">
        <v>570453.5</v>
      </c>
      <c r="AI42" s="23">
        <v>0</v>
      </c>
      <c r="AJ42" s="23">
        <v>0</v>
      </c>
      <c r="AK42" s="24">
        <f t="shared" si="6"/>
        <v>570453.5</v>
      </c>
      <c r="AN42" s="35">
        <f t="shared" si="7"/>
        <v>1.5016641043092971E-3</v>
      </c>
      <c r="AO42" s="35">
        <f t="shared" si="8"/>
        <v>4.3091917508737421E-2</v>
      </c>
      <c r="AP42" s="35">
        <f t="shared" si="9"/>
        <v>0.1200583852546615</v>
      </c>
      <c r="AQ42" s="35">
        <f t="shared" si="10"/>
        <v>3.8205537528555711E-2</v>
      </c>
      <c r="AR42" s="35">
        <f t="shared" si="11"/>
        <v>1.4067984890666185E-2</v>
      </c>
    </row>
    <row r="43" spans="2:44" x14ac:dyDescent="0.3">
      <c r="B43" s="2" t="s">
        <v>83</v>
      </c>
      <c r="C43" s="2" t="s">
        <v>169</v>
      </c>
      <c r="D43" s="2" t="s">
        <v>170</v>
      </c>
      <c r="E43" s="2" t="s">
        <v>142</v>
      </c>
      <c r="F43" s="2" t="s">
        <v>143</v>
      </c>
      <c r="H43" s="23" cm="1">
        <f t="array" ref="H43">SUMPRODUCT('Charges by GXP_GIP_DETERMINED'!G$7:G$567*('Charges by GXP_GIP_DETERMINED'!$D$7:$D$567=$D43)*('Charges by GXP_GIP_DETERMINED'!$E$7:$E$567=$E43))</f>
        <v>359341.27060908393</v>
      </c>
      <c r="I43" s="23" cm="1">
        <f t="array" ref="I43">SUMPRODUCT('Charges by GXP_GIP_DETERMINED'!H$7:H$567*('Charges by GXP_GIP_DETERMINED'!$D$7:$D$567=$D43)*('Charges by GXP_GIP_DETERMINED'!$E$7:$E$567=$E43))</f>
        <v>1473371.61</v>
      </c>
      <c r="J43" s="23" cm="1">
        <f t="array" ref="J43">SUMPRODUCT('Charges by GXP_GIP_DETERMINED'!I$7:I$567*('Charges by GXP_GIP_DETERMINED'!$D$7:$D$567=$D43)*('Charges by GXP_GIP_DETERMINED'!$E$7:$E$567=$E43))</f>
        <v>3133597.36</v>
      </c>
      <c r="K43" s="23" cm="1">
        <f t="array" ref="K43">SUMPRODUCT('Charges by GXP_GIP_DETERMINED'!J$7:J$567*('Charges by GXP_GIP_DETERMINED'!$D$7:$D$567=$D43)*('Charges by GXP_GIP_DETERMINED'!$E$7:$E$567=$E43))</f>
        <v>0</v>
      </c>
      <c r="L43" s="24">
        <f t="shared" si="0"/>
        <v>4966310.2406090833</v>
      </c>
      <c r="M43" s="23">
        <v>416466.74668201862</v>
      </c>
      <c r="N43" s="23">
        <v>1523510.31</v>
      </c>
      <c r="O43" s="23">
        <v>3180223.77</v>
      </c>
      <c r="P43" s="23" cm="1">
        <f t="array" ref="P43">SUMPRODUCT('Charges by GXP_GIP_DETERMINED'!O$7:O$567*('Charges by GXP_GIP_DETERMINED'!$D$7:$D$567=$D43)*('Charges by GXP_GIP_DETERMINED'!$E$7:$E$567=$E43))</f>
        <v>0</v>
      </c>
      <c r="Q43" s="24">
        <f t="shared" si="1"/>
        <v>5120200.8266820181</v>
      </c>
      <c r="R43" s="23">
        <v>472961.07</v>
      </c>
      <c r="S43" s="23">
        <v>1881866.12</v>
      </c>
      <c r="T43" s="23">
        <v>4315618.91</v>
      </c>
      <c r="U43" s="24">
        <f t="shared" si="2"/>
        <v>6670446.0999999996</v>
      </c>
      <c r="V43" s="23">
        <v>580000.43999999994</v>
      </c>
      <c r="W43" s="23">
        <v>1991880.03</v>
      </c>
      <c r="X43" s="23">
        <v>4375724.09</v>
      </c>
      <c r="Y43" s="24">
        <f t="shared" si="3"/>
        <v>6947604.5599999996</v>
      </c>
      <c r="Z43" s="23">
        <v>741520.51</v>
      </c>
      <c r="AA43" s="23">
        <v>1920525.82</v>
      </c>
      <c r="AB43" s="23">
        <v>4399787.12</v>
      </c>
      <c r="AC43" s="24">
        <f t="shared" si="4"/>
        <v>7061833.4500000002</v>
      </c>
      <c r="AD43" s="23">
        <v>856816.18000000017</v>
      </c>
      <c r="AE43" s="23">
        <v>2106048.0499999998</v>
      </c>
      <c r="AF43" s="23">
        <v>4426688.0199999996</v>
      </c>
      <c r="AG43" s="24">
        <f t="shared" si="5"/>
        <v>7389552.25</v>
      </c>
      <c r="AH43" s="23">
        <v>990032.94</v>
      </c>
      <c r="AI43" s="23">
        <v>2146663.48</v>
      </c>
      <c r="AJ43" s="23">
        <v>4542397.01</v>
      </c>
      <c r="AK43" s="24">
        <f t="shared" si="6"/>
        <v>7679093.4299999997</v>
      </c>
      <c r="AN43" s="35">
        <f t="shared" si="7"/>
        <v>0.34313922748046366</v>
      </c>
      <c r="AO43" s="35">
        <f t="shared" si="8"/>
        <v>4.1550213560679339E-2</v>
      </c>
      <c r="AP43" s="35">
        <f t="shared" si="9"/>
        <v>1.6441478356102657E-2</v>
      </c>
      <c r="AQ43" s="35">
        <f t="shared" si="10"/>
        <v>4.6407041786010961E-2</v>
      </c>
      <c r="AR43" s="35">
        <f t="shared" si="11"/>
        <v>3.9182506626162628E-2</v>
      </c>
    </row>
    <row r="44" spans="2:44" x14ac:dyDescent="0.3">
      <c r="B44" s="2" t="s">
        <v>83</v>
      </c>
      <c r="C44" s="2" t="s">
        <v>169</v>
      </c>
      <c r="D44" s="2" t="s">
        <v>170</v>
      </c>
      <c r="E44" s="2" t="s">
        <v>144</v>
      </c>
      <c r="F44" s="2" t="s">
        <v>145</v>
      </c>
      <c r="H44" s="23" cm="1">
        <f t="array" ref="H44">SUMPRODUCT('Charges by GXP_GIP_DETERMINED'!G$7:G$567*('Charges by GXP_GIP_DETERMINED'!$D$7:$D$567=$D44)*('Charges by GXP_GIP_DETERMINED'!$E$7:$E$567=$E44))</f>
        <v>0</v>
      </c>
      <c r="I44" s="23" cm="1">
        <f t="array" ref="I44">SUMPRODUCT('Charges by GXP_GIP_DETERMINED'!H$7:H$567*('Charges by GXP_GIP_DETERMINED'!$D$7:$D$567=$D44)*('Charges by GXP_GIP_DETERMINED'!$E$7:$E$567=$E44))</f>
        <v>0</v>
      </c>
      <c r="J44" s="23" cm="1">
        <f t="array" ref="J44">SUMPRODUCT('Charges by GXP_GIP_DETERMINED'!I$7:I$567*('Charges by GXP_GIP_DETERMINED'!$D$7:$D$567=$D44)*('Charges by GXP_GIP_DETERMINED'!$E$7:$E$567=$E44))</f>
        <v>0</v>
      </c>
      <c r="K44" s="23" cm="1">
        <f t="array" ref="K44">SUMPRODUCT('Charges by GXP_GIP_DETERMINED'!J$7:J$567*('Charges by GXP_GIP_DETERMINED'!$D$7:$D$567=$D44)*('Charges by GXP_GIP_DETERMINED'!$E$7:$E$567=$E44))</f>
        <v>0</v>
      </c>
      <c r="L44" s="24">
        <f t="shared" si="0"/>
        <v>0</v>
      </c>
      <c r="M44" s="23">
        <v>0</v>
      </c>
      <c r="N44" s="23">
        <v>0</v>
      </c>
      <c r="O44" s="23">
        <v>0</v>
      </c>
      <c r="P44" s="23" cm="1">
        <f t="array" ref="P44">SUMPRODUCT('Charges by GXP_GIP_DETERMINED'!O$7:O$567*('Charges by GXP_GIP_DETERMINED'!$D$7:$D$567=$D44)*('Charges by GXP_GIP_DETERMINED'!$E$7:$E$567=$E44))</f>
        <v>0</v>
      </c>
      <c r="Q44" s="24">
        <f t="shared" si="1"/>
        <v>0</v>
      </c>
      <c r="R44" s="23">
        <v>0</v>
      </c>
      <c r="S44" s="23">
        <v>0</v>
      </c>
      <c r="T44" s="23">
        <v>0</v>
      </c>
      <c r="U44" s="24">
        <f t="shared" si="2"/>
        <v>0</v>
      </c>
      <c r="V44" s="23">
        <v>0</v>
      </c>
      <c r="W44" s="23">
        <v>0</v>
      </c>
      <c r="X44" s="23">
        <v>0</v>
      </c>
      <c r="Y44" s="24">
        <f t="shared" si="3"/>
        <v>0</v>
      </c>
      <c r="Z44" s="23">
        <v>0</v>
      </c>
      <c r="AA44" s="23">
        <v>0</v>
      </c>
      <c r="AB44" s="23">
        <v>0</v>
      </c>
      <c r="AC44" s="24">
        <f t="shared" si="4"/>
        <v>0</v>
      </c>
      <c r="AD44" s="23">
        <v>0</v>
      </c>
      <c r="AE44" s="23">
        <v>0</v>
      </c>
      <c r="AF44" s="23">
        <v>0</v>
      </c>
      <c r="AG44" s="24">
        <f t="shared" si="5"/>
        <v>0</v>
      </c>
      <c r="AH44" s="23">
        <v>0</v>
      </c>
      <c r="AI44" s="23">
        <v>0</v>
      </c>
      <c r="AJ44" s="23">
        <v>0</v>
      </c>
      <c r="AK44" s="24">
        <f t="shared" si="6"/>
        <v>0</v>
      </c>
      <c r="AN44" s="35" t="str">
        <f t="shared" si="7"/>
        <v>-</v>
      </c>
      <c r="AO44" s="35" t="str">
        <f t="shared" si="8"/>
        <v>'-</v>
      </c>
      <c r="AP44" s="35" t="str">
        <f t="shared" si="9"/>
        <v>'-</v>
      </c>
      <c r="AQ44" s="35" t="str">
        <f t="shared" si="10"/>
        <v>'-</v>
      </c>
      <c r="AR44" s="35" t="str">
        <f t="shared" si="11"/>
        <v>'-</v>
      </c>
    </row>
    <row r="45" spans="2:44" x14ac:dyDescent="0.3">
      <c r="B45" s="2" t="s">
        <v>83</v>
      </c>
      <c r="C45" s="2" t="s">
        <v>169</v>
      </c>
      <c r="D45" s="2" t="s">
        <v>170</v>
      </c>
      <c r="E45" s="2" t="s">
        <v>146</v>
      </c>
      <c r="H45" s="23" cm="1">
        <f t="array" ref="H45">SUMPRODUCT('Charges by GXP_GIP_DETERMINED'!G$7:G$567*('Charges by GXP_GIP_DETERMINED'!$D$7:$D$567=$D45)*('Charges by GXP_GIP_DETERMINED'!$E$7:$E$567=$E45))</f>
        <v>769152.6136281488</v>
      </c>
      <c r="I45" s="23" cm="1">
        <f t="array" ref="I45">SUMPRODUCT('Charges by GXP_GIP_DETERMINED'!H$7:H$567*('Charges by GXP_GIP_DETERMINED'!$D$7:$D$567=$D45)*('Charges by GXP_GIP_DETERMINED'!$E$7:$E$567=$E45))</f>
        <v>0</v>
      </c>
      <c r="J45" s="23" cm="1">
        <f t="array" ref="J45">SUMPRODUCT('Charges by GXP_GIP_DETERMINED'!I$7:I$567*('Charges by GXP_GIP_DETERMINED'!$D$7:$D$567=$D45)*('Charges by GXP_GIP_DETERMINED'!$E$7:$E$567=$E45))</f>
        <v>0</v>
      </c>
      <c r="K45" s="23" cm="1">
        <f t="array" ref="K45">SUMPRODUCT('Charges by GXP_GIP_DETERMINED'!J$7:J$567*('Charges by GXP_GIP_DETERMINED'!$D$7:$D$567=$D45)*('Charges by GXP_GIP_DETERMINED'!$E$7:$E$567=$E45))</f>
        <v>0</v>
      </c>
      <c r="L45" s="24">
        <f t="shared" si="0"/>
        <v>769152.6136281488</v>
      </c>
      <c r="M45" s="23">
        <v>738767.93073680717</v>
      </c>
      <c r="N45" s="23">
        <v>0</v>
      </c>
      <c r="O45" s="23">
        <v>0</v>
      </c>
      <c r="P45" s="23" cm="1">
        <f t="array" ref="P45">SUMPRODUCT('Charges by GXP_GIP_DETERMINED'!O$7:O$567*('Charges by GXP_GIP_DETERMINED'!$D$7:$D$567=$D45)*('Charges by GXP_GIP_DETERMINED'!$E$7:$E$567=$E45))</f>
        <v>0</v>
      </c>
      <c r="Q45" s="24">
        <f t="shared" si="1"/>
        <v>738767.93073680717</v>
      </c>
      <c r="R45" s="23">
        <v>771208.60000000009</v>
      </c>
      <c r="S45" s="23">
        <v>0</v>
      </c>
      <c r="T45" s="23">
        <v>0</v>
      </c>
      <c r="U45" s="24">
        <f t="shared" si="2"/>
        <v>771208.60000000009</v>
      </c>
      <c r="V45" s="23">
        <v>804691.72</v>
      </c>
      <c r="W45" s="23">
        <v>0</v>
      </c>
      <c r="X45" s="23">
        <v>0</v>
      </c>
      <c r="Y45" s="24">
        <f t="shared" si="3"/>
        <v>804691.72</v>
      </c>
      <c r="Z45" s="23">
        <v>902120.51000000013</v>
      </c>
      <c r="AA45" s="23">
        <v>0</v>
      </c>
      <c r="AB45" s="23">
        <v>0</v>
      </c>
      <c r="AC45" s="24">
        <f t="shared" si="4"/>
        <v>902120.51000000013</v>
      </c>
      <c r="AD45" s="23">
        <v>936902.05</v>
      </c>
      <c r="AE45" s="23">
        <v>0</v>
      </c>
      <c r="AF45" s="23">
        <v>0</v>
      </c>
      <c r="AG45" s="24">
        <f t="shared" si="5"/>
        <v>936902.05</v>
      </c>
      <c r="AH45" s="23">
        <v>950220.12</v>
      </c>
      <c r="AI45" s="23">
        <v>0</v>
      </c>
      <c r="AJ45" s="23">
        <v>0</v>
      </c>
      <c r="AK45" s="24">
        <f t="shared" si="6"/>
        <v>950220.12</v>
      </c>
      <c r="AN45" s="35">
        <f t="shared" si="7"/>
        <v>2.6730538717836261E-3</v>
      </c>
      <c r="AO45" s="35">
        <f t="shared" si="8"/>
        <v>4.3416424557506161E-2</v>
      </c>
      <c r="AP45" s="35">
        <f t="shared" si="9"/>
        <v>0.12107591960807063</v>
      </c>
      <c r="AQ45" s="35">
        <f t="shared" si="10"/>
        <v>3.8555314522224826E-2</v>
      </c>
      <c r="AR45" s="35">
        <f t="shared" si="11"/>
        <v>1.4215007854876616E-2</v>
      </c>
    </row>
    <row r="46" spans="2:44" x14ac:dyDescent="0.3">
      <c r="B46" s="2" t="s">
        <v>83</v>
      </c>
      <c r="C46" s="2" t="s">
        <v>171</v>
      </c>
      <c r="D46" s="2" t="s">
        <v>172</v>
      </c>
      <c r="E46" s="2" t="s">
        <v>142</v>
      </c>
      <c r="F46" s="2" t="s">
        <v>143</v>
      </c>
      <c r="H46" s="23" cm="1">
        <f t="array" ref="H46">SUMPRODUCT('Charges by GXP_GIP_DETERMINED'!G$7:G$567*('Charges by GXP_GIP_DETERMINED'!$D$7:$D$567=$D46)*('Charges by GXP_GIP_DETERMINED'!$E$7:$E$567=$E46))</f>
        <v>0</v>
      </c>
      <c r="I46" s="23" cm="1">
        <f t="array" ref="I46">SUMPRODUCT('Charges by GXP_GIP_DETERMINED'!H$7:H$567*('Charges by GXP_GIP_DETERMINED'!$D$7:$D$567=$D46)*('Charges by GXP_GIP_DETERMINED'!$E$7:$E$567=$E46))</f>
        <v>297413.46000000002</v>
      </c>
      <c r="J46" s="23" cm="1">
        <f t="array" ref="J46">SUMPRODUCT('Charges by GXP_GIP_DETERMINED'!I$7:I$567*('Charges by GXP_GIP_DETERMINED'!$D$7:$D$567=$D46)*('Charges by GXP_GIP_DETERMINED'!$E$7:$E$567=$E46))</f>
        <v>0</v>
      </c>
      <c r="K46" s="23" cm="1">
        <f t="array" ref="K46">SUMPRODUCT('Charges by GXP_GIP_DETERMINED'!J$7:J$567*('Charges by GXP_GIP_DETERMINED'!$D$7:$D$567=$D46)*('Charges by GXP_GIP_DETERMINED'!$E$7:$E$567=$E46))</f>
        <v>0</v>
      </c>
      <c r="L46" s="24">
        <f t="shared" si="0"/>
        <v>297413.46000000002</v>
      </c>
      <c r="M46" s="23">
        <v>0</v>
      </c>
      <c r="N46" s="23">
        <v>312096.19</v>
      </c>
      <c r="O46" s="23">
        <v>0</v>
      </c>
      <c r="P46" s="23" cm="1">
        <f t="array" ref="P46">SUMPRODUCT('Charges by GXP_GIP_DETERMINED'!O$7:O$567*('Charges by GXP_GIP_DETERMINED'!$D$7:$D$567=$D46)*('Charges by GXP_GIP_DETERMINED'!$E$7:$E$567=$E46))</f>
        <v>0</v>
      </c>
      <c r="Q46" s="24">
        <f t="shared" si="1"/>
        <v>312096.19</v>
      </c>
      <c r="R46" s="23">
        <v>0</v>
      </c>
      <c r="S46" s="23">
        <v>385506.58</v>
      </c>
      <c r="T46" s="23">
        <v>0</v>
      </c>
      <c r="U46" s="24">
        <f t="shared" si="2"/>
        <v>385506.58</v>
      </c>
      <c r="V46" s="23">
        <v>0</v>
      </c>
      <c r="W46" s="23">
        <v>408043.3</v>
      </c>
      <c r="X46" s="23">
        <v>0</v>
      </c>
      <c r="Y46" s="24">
        <f t="shared" si="3"/>
        <v>408043.3</v>
      </c>
      <c r="Z46" s="23">
        <v>0</v>
      </c>
      <c r="AA46" s="23">
        <v>393426.15</v>
      </c>
      <c r="AB46" s="23">
        <v>0</v>
      </c>
      <c r="AC46" s="24">
        <f t="shared" si="4"/>
        <v>393426.15</v>
      </c>
      <c r="AD46" s="23">
        <v>0</v>
      </c>
      <c r="AE46" s="23">
        <v>431431</v>
      </c>
      <c r="AF46" s="23">
        <v>0</v>
      </c>
      <c r="AG46" s="24">
        <f t="shared" si="5"/>
        <v>431431</v>
      </c>
      <c r="AH46" s="23">
        <v>0</v>
      </c>
      <c r="AI46" s="23">
        <v>439751.2</v>
      </c>
      <c r="AJ46" s="23">
        <v>0</v>
      </c>
      <c r="AK46" s="24">
        <f t="shared" si="6"/>
        <v>439751.2</v>
      </c>
      <c r="AN46" s="35">
        <f t="shared" si="7"/>
        <v>0.29619748884263664</v>
      </c>
      <c r="AO46" s="35">
        <f t="shared" si="8"/>
        <v>5.8460013834264357E-2</v>
      </c>
      <c r="AP46" s="35">
        <f t="shared" si="9"/>
        <v>-3.5822546283690859E-2</v>
      </c>
      <c r="AQ46" s="35">
        <f t="shared" si="10"/>
        <v>9.6599704925562246E-2</v>
      </c>
      <c r="AR46" s="35">
        <f t="shared" si="11"/>
        <v>1.9285123229438872E-2</v>
      </c>
    </row>
    <row r="47" spans="2:44" x14ac:dyDescent="0.3">
      <c r="B47" s="2" t="s">
        <v>83</v>
      </c>
      <c r="C47" s="2" t="s">
        <v>171</v>
      </c>
      <c r="D47" s="2" t="s">
        <v>172</v>
      </c>
      <c r="E47" s="2" t="s">
        <v>144</v>
      </c>
      <c r="F47" s="2" t="s">
        <v>145</v>
      </c>
      <c r="H47" s="23" cm="1">
        <f t="array" ref="H47">SUMPRODUCT('Charges by GXP_GIP_DETERMINED'!G$7:G$567*('Charges by GXP_GIP_DETERMINED'!$D$7:$D$567=$D47)*('Charges by GXP_GIP_DETERMINED'!$E$7:$E$567=$E47))</f>
        <v>0</v>
      </c>
      <c r="I47" s="23" cm="1">
        <f t="array" ref="I47">SUMPRODUCT('Charges by GXP_GIP_DETERMINED'!H$7:H$567*('Charges by GXP_GIP_DETERMINED'!$D$7:$D$567=$D47)*('Charges by GXP_GIP_DETERMINED'!$E$7:$E$567=$E47))</f>
        <v>0</v>
      </c>
      <c r="J47" s="23" cm="1">
        <f t="array" ref="J47">SUMPRODUCT('Charges by GXP_GIP_DETERMINED'!I$7:I$567*('Charges by GXP_GIP_DETERMINED'!$D$7:$D$567=$D47)*('Charges by GXP_GIP_DETERMINED'!$E$7:$E$567=$E47))</f>
        <v>0</v>
      </c>
      <c r="K47" s="23" cm="1">
        <f t="array" ref="K47">SUMPRODUCT('Charges by GXP_GIP_DETERMINED'!J$7:J$567*('Charges by GXP_GIP_DETERMINED'!$D$7:$D$567=$D47)*('Charges by GXP_GIP_DETERMINED'!$E$7:$E$567=$E47))</f>
        <v>0</v>
      </c>
      <c r="L47" s="24">
        <f t="shared" si="0"/>
        <v>0</v>
      </c>
      <c r="M47" s="23">
        <v>0</v>
      </c>
      <c r="N47" s="23">
        <v>0</v>
      </c>
      <c r="O47" s="23">
        <v>0</v>
      </c>
      <c r="P47" s="23" cm="1">
        <f t="array" ref="P47">SUMPRODUCT('Charges by GXP_GIP_DETERMINED'!O$7:O$567*('Charges by GXP_GIP_DETERMINED'!$D$7:$D$567=$D47)*('Charges by GXP_GIP_DETERMINED'!$E$7:$E$567=$E47))</f>
        <v>0</v>
      </c>
      <c r="Q47" s="24">
        <f t="shared" si="1"/>
        <v>0</v>
      </c>
      <c r="R47" s="23">
        <v>0</v>
      </c>
      <c r="S47" s="23">
        <v>0</v>
      </c>
      <c r="T47" s="23">
        <v>0</v>
      </c>
      <c r="U47" s="24">
        <f t="shared" si="2"/>
        <v>0</v>
      </c>
      <c r="V47" s="23">
        <v>0</v>
      </c>
      <c r="W47" s="23">
        <v>0</v>
      </c>
      <c r="X47" s="23">
        <v>0</v>
      </c>
      <c r="Y47" s="24">
        <f t="shared" si="3"/>
        <v>0</v>
      </c>
      <c r="Z47" s="23">
        <v>0</v>
      </c>
      <c r="AA47" s="23">
        <v>0</v>
      </c>
      <c r="AB47" s="23">
        <v>0</v>
      </c>
      <c r="AC47" s="24">
        <f t="shared" si="4"/>
        <v>0</v>
      </c>
      <c r="AD47" s="23">
        <v>0</v>
      </c>
      <c r="AE47" s="23">
        <v>0</v>
      </c>
      <c r="AF47" s="23">
        <v>0</v>
      </c>
      <c r="AG47" s="24">
        <f t="shared" si="5"/>
        <v>0</v>
      </c>
      <c r="AH47" s="23">
        <v>0</v>
      </c>
      <c r="AI47" s="23">
        <v>0</v>
      </c>
      <c r="AJ47" s="23">
        <v>0</v>
      </c>
      <c r="AK47" s="24">
        <f t="shared" si="6"/>
        <v>0</v>
      </c>
      <c r="AN47" s="35" t="str">
        <f t="shared" si="7"/>
        <v>-</v>
      </c>
      <c r="AO47" s="35" t="str">
        <f t="shared" si="8"/>
        <v>'-</v>
      </c>
      <c r="AP47" s="35" t="str">
        <f t="shared" si="9"/>
        <v>'-</v>
      </c>
      <c r="AQ47" s="35" t="str">
        <f t="shared" si="10"/>
        <v>'-</v>
      </c>
      <c r="AR47" s="35" t="str">
        <f t="shared" si="11"/>
        <v>'-</v>
      </c>
    </row>
    <row r="48" spans="2:44" x14ac:dyDescent="0.3">
      <c r="B48" s="2" t="s">
        <v>83</v>
      </c>
      <c r="C48" s="2" t="s">
        <v>171</v>
      </c>
      <c r="D48" s="2" t="s">
        <v>172</v>
      </c>
      <c r="E48" s="2" t="s">
        <v>146</v>
      </c>
      <c r="H48" s="23" cm="1">
        <f t="array" ref="H48">SUMPRODUCT('Charges by GXP_GIP_DETERMINED'!G$7:G$567*('Charges by GXP_GIP_DETERMINED'!$D$7:$D$567=$D48)*('Charges by GXP_GIP_DETERMINED'!$E$7:$E$567=$E48))</f>
        <v>0</v>
      </c>
      <c r="I48" s="23" cm="1">
        <f t="array" ref="I48">SUMPRODUCT('Charges by GXP_GIP_DETERMINED'!H$7:H$567*('Charges by GXP_GIP_DETERMINED'!$D$7:$D$567=$D48)*('Charges by GXP_GIP_DETERMINED'!$E$7:$E$567=$E48))</f>
        <v>0</v>
      </c>
      <c r="J48" s="23" cm="1">
        <f t="array" ref="J48">SUMPRODUCT('Charges by GXP_GIP_DETERMINED'!I$7:I$567*('Charges by GXP_GIP_DETERMINED'!$D$7:$D$567=$D48)*('Charges by GXP_GIP_DETERMINED'!$E$7:$E$567=$E48))</f>
        <v>0</v>
      </c>
      <c r="K48" s="23" cm="1">
        <f t="array" ref="K48">SUMPRODUCT('Charges by GXP_GIP_DETERMINED'!J$7:J$567*('Charges by GXP_GIP_DETERMINED'!$D$7:$D$567=$D48)*('Charges by GXP_GIP_DETERMINED'!$E$7:$E$567=$E48))</f>
        <v>0</v>
      </c>
      <c r="L48" s="24">
        <f t="shared" si="0"/>
        <v>0</v>
      </c>
      <c r="M48" s="23">
        <v>0</v>
      </c>
      <c r="N48" s="23">
        <v>0</v>
      </c>
      <c r="O48" s="23">
        <v>0</v>
      </c>
      <c r="P48" s="23" cm="1">
        <f t="array" ref="P48">SUMPRODUCT('Charges by GXP_GIP_DETERMINED'!O$7:O$567*('Charges by GXP_GIP_DETERMINED'!$D$7:$D$567=$D48)*('Charges by GXP_GIP_DETERMINED'!$E$7:$E$567=$E48))</f>
        <v>0</v>
      </c>
      <c r="Q48" s="24">
        <f t="shared" si="1"/>
        <v>0</v>
      </c>
      <c r="R48" s="23">
        <v>0</v>
      </c>
      <c r="S48" s="23">
        <v>0</v>
      </c>
      <c r="T48" s="23">
        <v>0</v>
      </c>
      <c r="U48" s="24">
        <f t="shared" si="2"/>
        <v>0</v>
      </c>
      <c r="V48" s="23">
        <v>0</v>
      </c>
      <c r="W48" s="23">
        <v>0</v>
      </c>
      <c r="X48" s="23">
        <v>0</v>
      </c>
      <c r="Y48" s="24">
        <f t="shared" si="3"/>
        <v>0</v>
      </c>
      <c r="Z48" s="23">
        <v>0</v>
      </c>
      <c r="AA48" s="23">
        <v>0</v>
      </c>
      <c r="AB48" s="23">
        <v>0</v>
      </c>
      <c r="AC48" s="24">
        <f t="shared" si="4"/>
        <v>0</v>
      </c>
      <c r="AD48" s="23">
        <v>0</v>
      </c>
      <c r="AE48" s="23">
        <v>0</v>
      </c>
      <c r="AF48" s="23">
        <v>0</v>
      </c>
      <c r="AG48" s="24">
        <f t="shared" si="5"/>
        <v>0</v>
      </c>
      <c r="AH48" s="23">
        <v>0</v>
      </c>
      <c r="AI48" s="23">
        <v>0</v>
      </c>
      <c r="AJ48" s="23">
        <v>0</v>
      </c>
      <c r="AK48" s="24">
        <f t="shared" si="6"/>
        <v>0</v>
      </c>
      <c r="AN48" s="35" t="str">
        <f t="shared" si="7"/>
        <v>-</v>
      </c>
      <c r="AO48" s="35" t="str">
        <f t="shared" si="8"/>
        <v>'-</v>
      </c>
      <c r="AP48" s="35" t="str">
        <f t="shared" si="9"/>
        <v>'-</v>
      </c>
      <c r="AQ48" s="35" t="str">
        <f t="shared" si="10"/>
        <v>'-</v>
      </c>
      <c r="AR48" s="35" t="str">
        <f t="shared" si="11"/>
        <v>'-</v>
      </c>
    </row>
    <row r="49" spans="2:44" x14ac:dyDescent="0.3">
      <c r="B49" s="2" t="s">
        <v>83</v>
      </c>
      <c r="C49" s="2" t="s">
        <v>173</v>
      </c>
      <c r="D49" s="2" t="s">
        <v>174</v>
      </c>
      <c r="E49" s="2" t="s">
        <v>142</v>
      </c>
      <c r="F49" s="2" t="s">
        <v>143</v>
      </c>
      <c r="H49" s="23" cm="1">
        <f t="array" ref="H49">SUMPRODUCT('Charges by GXP_GIP_DETERMINED'!G$7:G$567*('Charges by GXP_GIP_DETERMINED'!$D$7:$D$567=$D49)*('Charges by GXP_GIP_DETERMINED'!$E$7:$E$567=$E49))</f>
        <v>99241.600084815116</v>
      </c>
      <c r="I49" s="23" cm="1">
        <f t="array" ref="I49">SUMPRODUCT('Charges by GXP_GIP_DETERMINED'!H$7:H$567*('Charges by GXP_GIP_DETERMINED'!$D$7:$D$567=$D49)*('Charges by GXP_GIP_DETERMINED'!$E$7:$E$567=$E49))</f>
        <v>1146005.97</v>
      </c>
      <c r="J49" s="23" cm="1">
        <f t="array" ref="J49">SUMPRODUCT('Charges by GXP_GIP_DETERMINED'!I$7:I$567*('Charges by GXP_GIP_DETERMINED'!$D$7:$D$567=$D49)*('Charges by GXP_GIP_DETERMINED'!$E$7:$E$567=$E49))</f>
        <v>858478.27</v>
      </c>
      <c r="K49" s="23" cm="1">
        <f t="array" ref="K49">SUMPRODUCT('Charges by GXP_GIP_DETERMINED'!J$7:J$567*('Charges by GXP_GIP_DETERMINED'!$D$7:$D$567=$D49)*('Charges by GXP_GIP_DETERMINED'!$E$7:$E$567=$E49))</f>
        <v>0</v>
      </c>
      <c r="L49" s="24">
        <f t="shared" si="0"/>
        <v>2103725.8400848154</v>
      </c>
      <c r="M49" s="23">
        <v>115018.31195469869</v>
      </c>
      <c r="N49" s="23">
        <v>1189172.02</v>
      </c>
      <c r="O49" s="23">
        <v>875713.79</v>
      </c>
      <c r="P49" s="23" cm="1">
        <f t="array" ref="P49">SUMPRODUCT('Charges by GXP_GIP_DETERMINED'!O$7:O$567*('Charges by GXP_GIP_DETERMINED'!$D$7:$D$567=$D49)*('Charges by GXP_GIP_DETERMINED'!$E$7:$E$567=$E49))</f>
        <v>0</v>
      </c>
      <c r="Q49" s="24">
        <f t="shared" si="1"/>
        <v>2179904.121954699</v>
      </c>
      <c r="R49" s="23">
        <v>130620.7</v>
      </c>
      <c r="S49" s="23">
        <v>1468885.72</v>
      </c>
      <c r="T49" s="23">
        <v>1188358.83</v>
      </c>
      <c r="U49" s="24">
        <f t="shared" si="2"/>
        <v>2787865.25</v>
      </c>
      <c r="V49" s="23">
        <v>160177.41</v>
      </c>
      <c r="W49" s="23">
        <v>1554756.79</v>
      </c>
      <c r="X49" s="23">
        <v>1204909.53</v>
      </c>
      <c r="Y49" s="24">
        <f t="shared" si="3"/>
        <v>2919843.73</v>
      </c>
      <c r="Z49" s="23">
        <v>204765.39</v>
      </c>
      <c r="AA49" s="23">
        <v>1499061.44</v>
      </c>
      <c r="AB49" s="23">
        <v>1211535.58</v>
      </c>
      <c r="AC49" s="24">
        <f t="shared" si="4"/>
        <v>2915362.41</v>
      </c>
      <c r="AD49" s="23">
        <v>236598.69999999998</v>
      </c>
      <c r="AE49" s="23">
        <v>1643870.34</v>
      </c>
      <c r="AF49" s="23">
        <v>1218943.08</v>
      </c>
      <c r="AG49" s="24">
        <f t="shared" si="5"/>
        <v>3099412.12</v>
      </c>
      <c r="AH49" s="23">
        <v>273328.2</v>
      </c>
      <c r="AI49" s="23">
        <v>1675572.61</v>
      </c>
      <c r="AJ49" s="23">
        <v>1250804.97</v>
      </c>
      <c r="AK49" s="24">
        <f t="shared" si="6"/>
        <v>3199705.7800000003</v>
      </c>
      <c r="AN49" s="35">
        <f t="shared" si="7"/>
        <v>0.32520369188772347</v>
      </c>
      <c r="AO49" s="35">
        <f t="shared" si="8"/>
        <v>4.7340336840168362E-2</v>
      </c>
      <c r="AP49" s="35">
        <f t="shared" si="9"/>
        <v>-1.5347807671884928E-3</v>
      </c>
      <c r="AQ49" s="35">
        <f t="shared" si="10"/>
        <v>6.3130988232780183E-2</v>
      </c>
      <c r="AR49" s="35">
        <f t="shared" si="11"/>
        <v>3.2358930054129154E-2</v>
      </c>
    </row>
    <row r="50" spans="2:44" x14ac:dyDescent="0.3">
      <c r="B50" s="2" t="s">
        <v>83</v>
      </c>
      <c r="C50" s="2" t="s">
        <v>173</v>
      </c>
      <c r="D50" s="2" t="s">
        <v>174</v>
      </c>
      <c r="E50" s="2" t="s">
        <v>144</v>
      </c>
      <c r="F50" s="2" t="s">
        <v>145</v>
      </c>
      <c r="H50" s="23" cm="1">
        <f t="array" ref="H50">SUMPRODUCT('Charges by GXP_GIP_DETERMINED'!G$7:G$567*('Charges by GXP_GIP_DETERMINED'!$D$7:$D$567=$D50)*('Charges by GXP_GIP_DETERMINED'!$E$7:$E$567=$E50))</f>
        <v>0</v>
      </c>
      <c r="I50" s="23" cm="1">
        <f t="array" ref="I50">SUMPRODUCT('Charges by GXP_GIP_DETERMINED'!H$7:H$567*('Charges by GXP_GIP_DETERMINED'!$D$7:$D$567=$D50)*('Charges by GXP_GIP_DETERMINED'!$E$7:$E$567=$E50))</f>
        <v>0</v>
      </c>
      <c r="J50" s="23" cm="1">
        <f t="array" ref="J50">SUMPRODUCT('Charges by GXP_GIP_DETERMINED'!I$7:I$567*('Charges by GXP_GIP_DETERMINED'!$D$7:$D$567=$D50)*('Charges by GXP_GIP_DETERMINED'!$E$7:$E$567=$E50))</f>
        <v>0</v>
      </c>
      <c r="K50" s="23" cm="1">
        <f t="array" ref="K50">SUMPRODUCT('Charges by GXP_GIP_DETERMINED'!J$7:J$567*('Charges by GXP_GIP_DETERMINED'!$D$7:$D$567=$D50)*('Charges by GXP_GIP_DETERMINED'!$E$7:$E$567=$E50))</f>
        <v>0</v>
      </c>
      <c r="L50" s="24">
        <f t="shared" si="0"/>
        <v>0</v>
      </c>
      <c r="M50" s="23">
        <v>0</v>
      </c>
      <c r="N50" s="23">
        <v>0</v>
      </c>
      <c r="O50" s="23">
        <v>0</v>
      </c>
      <c r="P50" s="23" cm="1">
        <f t="array" ref="P50">SUMPRODUCT('Charges by GXP_GIP_DETERMINED'!O$7:O$567*('Charges by GXP_GIP_DETERMINED'!$D$7:$D$567=$D50)*('Charges by GXP_GIP_DETERMINED'!$E$7:$E$567=$E50))</f>
        <v>0</v>
      </c>
      <c r="Q50" s="24">
        <f t="shared" si="1"/>
        <v>0</v>
      </c>
      <c r="R50" s="23">
        <v>0</v>
      </c>
      <c r="S50" s="23">
        <v>0</v>
      </c>
      <c r="T50" s="23">
        <v>0</v>
      </c>
      <c r="U50" s="24">
        <f t="shared" si="2"/>
        <v>0</v>
      </c>
      <c r="V50" s="23">
        <v>0</v>
      </c>
      <c r="W50" s="23">
        <v>0</v>
      </c>
      <c r="X50" s="23">
        <v>0</v>
      </c>
      <c r="Y50" s="24">
        <f t="shared" si="3"/>
        <v>0</v>
      </c>
      <c r="Z50" s="23">
        <v>0</v>
      </c>
      <c r="AA50" s="23">
        <v>0</v>
      </c>
      <c r="AB50" s="23">
        <v>0</v>
      </c>
      <c r="AC50" s="24">
        <f t="shared" si="4"/>
        <v>0</v>
      </c>
      <c r="AD50" s="23">
        <v>0</v>
      </c>
      <c r="AE50" s="23">
        <v>0</v>
      </c>
      <c r="AF50" s="23">
        <v>0</v>
      </c>
      <c r="AG50" s="24">
        <f t="shared" si="5"/>
        <v>0</v>
      </c>
      <c r="AH50" s="23">
        <v>0</v>
      </c>
      <c r="AI50" s="23">
        <v>0</v>
      </c>
      <c r="AJ50" s="23">
        <v>0</v>
      </c>
      <c r="AK50" s="24">
        <f t="shared" si="6"/>
        <v>0</v>
      </c>
      <c r="AN50" s="35" t="str">
        <f t="shared" si="7"/>
        <v>-</v>
      </c>
      <c r="AO50" s="35" t="str">
        <f t="shared" si="8"/>
        <v>'-</v>
      </c>
      <c r="AP50" s="35" t="str">
        <f t="shared" si="9"/>
        <v>'-</v>
      </c>
      <c r="AQ50" s="35" t="str">
        <f t="shared" si="10"/>
        <v>'-</v>
      </c>
      <c r="AR50" s="35" t="str">
        <f t="shared" si="11"/>
        <v>'-</v>
      </c>
    </row>
    <row r="51" spans="2:44" x14ac:dyDescent="0.3">
      <c r="B51" s="2" t="s">
        <v>83</v>
      </c>
      <c r="C51" s="2" t="s">
        <v>173</v>
      </c>
      <c r="D51" s="2" t="s">
        <v>174</v>
      </c>
      <c r="E51" s="2" t="s">
        <v>146</v>
      </c>
      <c r="H51" s="23" cm="1">
        <f t="array" ref="H51">SUMPRODUCT('Charges by GXP_GIP_DETERMINED'!G$7:G$567*('Charges by GXP_GIP_DETERMINED'!$D$7:$D$567=$D51)*('Charges by GXP_GIP_DETERMINED'!$E$7:$E$567=$E51))</f>
        <v>208624.1489964622</v>
      </c>
      <c r="I51" s="23" cm="1">
        <f t="array" ref="I51">SUMPRODUCT('Charges by GXP_GIP_DETERMINED'!H$7:H$567*('Charges by GXP_GIP_DETERMINED'!$D$7:$D$567=$D51)*('Charges by GXP_GIP_DETERMINED'!$E$7:$E$567=$E51))</f>
        <v>0</v>
      </c>
      <c r="J51" s="23" cm="1">
        <f t="array" ref="J51">SUMPRODUCT('Charges by GXP_GIP_DETERMINED'!I$7:I$567*('Charges by GXP_GIP_DETERMINED'!$D$7:$D$567=$D51)*('Charges by GXP_GIP_DETERMINED'!$E$7:$E$567=$E51))</f>
        <v>0</v>
      </c>
      <c r="K51" s="23" cm="1">
        <f t="array" ref="K51">SUMPRODUCT('Charges by GXP_GIP_DETERMINED'!J$7:J$567*('Charges by GXP_GIP_DETERMINED'!$D$7:$D$567=$D51)*('Charges by GXP_GIP_DETERMINED'!$E$7:$E$567=$E51))</f>
        <v>0</v>
      </c>
      <c r="L51" s="24">
        <f t="shared" si="0"/>
        <v>208624.1489964622</v>
      </c>
      <c r="M51" s="23">
        <v>200720.48764031957</v>
      </c>
      <c r="N51" s="23">
        <v>0</v>
      </c>
      <c r="O51" s="23">
        <v>0</v>
      </c>
      <c r="P51" s="23" cm="1">
        <f t="array" ref="P51">SUMPRODUCT('Charges by GXP_GIP_DETERMINED'!O$7:O$567*('Charges by GXP_GIP_DETERMINED'!$D$7:$D$567=$D51)*('Charges by GXP_GIP_DETERMINED'!$E$7:$E$567=$E51))</f>
        <v>0</v>
      </c>
      <c r="Q51" s="24">
        <f t="shared" si="1"/>
        <v>200720.48764031957</v>
      </c>
      <c r="R51" s="23">
        <v>209772.47999999998</v>
      </c>
      <c r="S51" s="23">
        <v>0</v>
      </c>
      <c r="T51" s="23">
        <v>0</v>
      </c>
      <c r="U51" s="24">
        <f t="shared" si="2"/>
        <v>209772.47999999998</v>
      </c>
      <c r="V51" s="23">
        <v>218883.38</v>
      </c>
      <c r="W51" s="23">
        <v>0</v>
      </c>
      <c r="X51" s="23">
        <v>0</v>
      </c>
      <c r="Y51" s="24">
        <f t="shared" si="3"/>
        <v>218883.38</v>
      </c>
      <c r="Z51" s="23">
        <v>245612.79000000004</v>
      </c>
      <c r="AA51" s="23">
        <v>0</v>
      </c>
      <c r="AB51" s="23">
        <v>0</v>
      </c>
      <c r="AC51" s="24">
        <f t="shared" si="4"/>
        <v>245612.79000000004</v>
      </c>
      <c r="AD51" s="23">
        <v>255202.55999999997</v>
      </c>
      <c r="AE51" s="23">
        <v>0</v>
      </c>
      <c r="AF51" s="23">
        <v>0</v>
      </c>
      <c r="AG51" s="24">
        <f t="shared" si="5"/>
        <v>255202.55999999997</v>
      </c>
      <c r="AH51" s="23">
        <v>258956.45</v>
      </c>
      <c r="AI51" s="23">
        <v>0</v>
      </c>
      <c r="AJ51" s="23">
        <v>0</v>
      </c>
      <c r="AK51" s="24">
        <f t="shared" si="6"/>
        <v>258956.45</v>
      </c>
      <c r="AN51" s="35">
        <f t="shared" si="7"/>
        <v>5.5043052736778453E-3</v>
      </c>
      <c r="AO51" s="35">
        <f t="shared" si="8"/>
        <v>4.3432293883354012E-2</v>
      </c>
      <c r="AP51" s="35">
        <f t="shared" si="9"/>
        <v>0.12211712922196294</v>
      </c>
      <c r="AQ51" s="35">
        <f t="shared" si="10"/>
        <v>3.9044261497945376E-2</v>
      </c>
      <c r="AR51" s="35">
        <f t="shared" si="11"/>
        <v>1.4709452757840857E-2</v>
      </c>
    </row>
    <row r="52" spans="2:44" x14ac:dyDescent="0.3">
      <c r="B52" s="2" t="s">
        <v>83</v>
      </c>
      <c r="C52" s="2" t="s">
        <v>175</v>
      </c>
      <c r="D52" s="2" t="s">
        <v>176</v>
      </c>
      <c r="E52" s="2" t="s">
        <v>142</v>
      </c>
      <c r="F52" s="2" t="s">
        <v>143</v>
      </c>
      <c r="H52" s="23" cm="1">
        <f t="array" ref="H52">SUMPRODUCT('Charges by GXP_GIP_DETERMINED'!G$7:G$567*('Charges by GXP_GIP_DETERMINED'!$D$7:$D$567=$D52)*('Charges by GXP_GIP_DETERMINED'!$E$7:$E$567=$E52))</f>
        <v>584741.40042932087</v>
      </c>
      <c r="I52" s="23" cm="1">
        <f t="array" ref="I52">SUMPRODUCT('Charges by GXP_GIP_DETERMINED'!H$7:H$567*('Charges by GXP_GIP_DETERMINED'!$D$7:$D$567=$D52)*('Charges by GXP_GIP_DETERMINED'!$E$7:$E$567=$E52))</f>
        <v>385069.78</v>
      </c>
      <c r="J52" s="23" cm="1">
        <f t="array" ref="J52">SUMPRODUCT('Charges by GXP_GIP_DETERMINED'!I$7:I$567*('Charges by GXP_GIP_DETERMINED'!$D$7:$D$567=$D52)*('Charges by GXP_GIP_DETERMINED'!$E$7:$E$567=$E52))</f>
        <v>4953692.6399999997</v>
      </c>
      <c r="K52" s="23" cm="1">
        <f t="array" ref="K52">SUMPRODUCT('Charges by GXP_GIP_DETERMINED'!J$7:J$567*('Charges by GXP_GIP_DETERMINED'!$D$7:$D$567=$D52)*('Charges by GXP_GIP_DETERMINED'!$E$7:$E$567=$E52))</f>
        <v>0</v>
      </c>
      <c r="L52" s="24">
        <f t="shared" si="0"/>
        <v>5923503.8204293204</v>
      </c>
      <c r="M52" s="23">
        <v>677699.35974660551</v>
      </c>
      <c r="N52" s="23">
        <v>399025.79</v>
      </c>
      <c r="O52" s="23">
        <v>5097576.08</v>
      </c>
      <c r="P52" s="23" cm="1">
        <f t="array" ref="P52">SUMPRODUCT('Charges by GXP_GIP_DETERMINED'!O$7:O$567*('Charges by GXP_GIP_DETERMINED'!$D$7:$D$567=$D52)*('Charges by GXP_GIP_DETERMINED'!$E$7:$E$567=$E52))</f>
        <v>0</v>
      </c>
      <c r="Q52" s="24">
        <f t="shared" si="1"/>
        <v>6174301.2297466053</v>
      </c>
      <c r="R52" s="23">
        <v>769630.27</v>
      </c>
      <c r="S52" s="23">
        <v>492883.52</v>
      </c>
      <c r="T52" s="23">
        <v>6917499.3099999996</v>
      </c>
      <c r="U52" s="24">
        <f t="shared" si="2"/>
        <v>8180013.0999999996</v>
      </c>
      <c r="V52" s="23">
        <v>943744.03000000026</v>
      </c>
      <c r="W52" s="23">
        <v>521697.49</v>
      </c>
      <c r="X52" s="23">
        <v>7013841.8099999996</v>
      </c>
      <c r="Y52" s="24">
        <f t="shared" si="3"/>
        <v>8479283.3300000001</v>
      </c>
      <c r="Z52" s="23">
        <v>1206312.26</v>
      </c>
      <c r="AA52" s="23">
        <v>503008.96</v>
      </c>
      <c r="AB52" s="23">
        <v>7052412.4100000001</v>
      </c>
      <c r="AC52" s="24">
        <f t="shared" si="4"/>
        <v>8761733.6300000008</v>
      </c>
      <c r="AD52" s="23">
        <v>1393813.72</v>
      </c>
      <c r="AE52" s="23">
        <v>551599.48</v>
      </c>
      <c r="AF52" s="23">
        <v>7095531.8300000001</v>
      </c>
      <c r="AG52" s="24">
        <f t="shared" si="5"/>
        <v>9040945.0299999993</v>
      </c>
      <c r="AH52" s="23">
        <v>1609770.08</v>
      </c>
      <c r="AI52" s="23">
        <v>562237.15</v>
      </c>
      <c r="AJ52" s="23">
        <v>7281001.5899999999</v>
      </c>
      <c r="AK52" s="24">
        <f t="shared" si="6"/>
        <v>9453008.8200000003</v>
      </c>
      <c r="AN52" s="35">
        <f t="shared" si="7"/>
        <v>0.38094164332068137</v>
      </c>
      <c r="AO52" s="35">
        <f t="shared" si="8"/>
        <v>3.6585544098945322E-2</v>
      </c>
      <c r="AP52" s="35">
        <f t="shared" si="9"/>
        <v>3.331063357685915E-2</v>
      </c>
      <c r="AQ52" s="35">
        <f t="shared" si="10"/>
        <v>3.1867140886819856E-2</v>
      </c>
      <c r="AR52" s="35">
        <f t="shared" si="11"/>
        <v>4.5577513040138573E-2</v>
      </c>
    </row>
    <row r="53" spans="2:44" x14ac:dyDescent="0.3">
      <c r="B53" s="2" t="s">
        <v>83</v>
      </c>
      <c r="C53" s="2" t="s">
        <v>175</v>
      </c>
      <c r="D53" s="2" t="s">
        <v>176</v>
      </c>
      <c r="E53" s="2" t="s">
        <v>144</v>
      </c>
      <c r="F53" s="2" t="s">
        <v>145</v>
      </c>
      <c r="H53" s="23" cm="1">
        <f t="array" ref="H53">SUMPRODUCT('Charges by GXP_GIP_DETERMINED'!G$7:G$567*('Charges by GXP_GIP_DETERMINED'!$D$7:$D$567=$D53)*('Charges by GXP_GIP_DETERMINED'!$E$7:$E$567=$E53))</f>
        <v>0</v>
      </c>
      <c r="I53" s="23" cm="1">
        <f t="array" ref="I53">SUMPRODUCT('Charges by GXP_GIP_DETERMINED'!H$7:H$567*('Charges by GXP_GIP_DETERMINED'!$D$7:$D$567=$D53)*('Charges by GXP_GIP_DETERMINED'!$E$7:$E$567=$E53))</f>
        <v>0</v>
      </c>
      <c r="J53" s="23" cm="1">
        <f t="array" ref="J53">SUMPRODUCT('Charges by GXP_GIP_DETERMINED'!I$7:I$567*('Charges by GXP_GIP_DETERMINED'!$D$7:$D$567=$D53)*('Charges by GXP_GIP_DETERMINED'!$E$7:$E$567=$E53))</f>
        <v>0</v>
      </c>
      <c r="K53" s="23" cm="1">
        <f t="array" ref="K53">SUMPRODUCT('Charges by GXP_GIP_DETERMINED'!J$7:J$567*('Charges by GXP_GIP_DETERMINED'!$D$7:$D$567=$D53)*('Charges by GXP_GIP_DETERMINED'!$E$7:$E$567=$E53))</f>
        <v>0</v>
      </c>
      <c r="L53" s="24">
        <f t="shared" si="0"/>
        <v>0</v>
      </c>
      <c r="M53" s="23">
        <v>0</v>
      </c>
      <c r="N53" s="23">
        <v>0</v>
      </c>
      <c r="O53" s="23">
        <v>0</v>
      </c>
      <c r="P53" s="23" cm="1">
        <f t="array" ref="P53">SUMPRODUCT('Charges by GXP_GIP_DETERMINED'!O$7:O$567*('Charges by GXP_GIP_DETERMINED'!$D$7:$D$567=$D53)*('Charges by GXP_GIP_DETERMINED'!$E$7:$E$567=$E53))</f>
        <v>0</v>
      </c>
      <c r="Q53" s="24">
        <f t="shared" si="1"/>
        <v>0</v>
      </c>
      <c r="R53" s="23">
        <v>0</v>
      </c>
      <c r="S53" s="23">
        <v>0</v>
      </c>
      <c r="T53" s="23">
        <v>0</v>
      </c>
      <c r="U53" s="24">
        <f t="shared" si="2"/>
        <v>0</v>
      </c>
      <c r="V53" s="23">
        <v>0</v>
      </c>
      <c r="W53" s="23">
        <v>0</v>
      </c>
      <c r="X53" s="23">
        <v>0</v>
      </c>
      <c r="Y53" s="24">
        <f t="shared" si="3"/>
        <v>0</v>
      </c>
      <c r="Z53" s="23">
        <v>0</v>
      </c>
      <c r="AA53" s="23">
        <v>0</v>
      </c>
      <c r="AB53" s="23">
        <v>0</v>
      </c>
      <c r="AC53" s="24">
        <f t="shared" si="4"/>
        <v>0</v>
      </c>
      <c r="AD53" s="23">
        <v>0</v>
      </c>
      <c r="AE53" s="23">
        <v>0</v>
      </c>
      <c r="AF53" s="23">
        <v>0</v>
      </c>
      <c r="AG53" s="24">
        <f t="shared" si="5"/>
        <v>0</v>
      </c>
      <c r="AH53" s="23">
        <v>0</v>
      </c>
      <c r="AI53" s="23">
        <v>0</v>
      </c>
      <c r="AJ53" s="23">
        <v>0</v>
      </c>
      <c r="AK53" s="24">
        <f t="shared" si="6"/>
        <v>0</v>
      </c>
      <c r="AN53" s="35" t="str">
        <f t="shared" si="7"/>
        <v>-</v>
      </c>
      <c r="AO53" s="35" t="str">
        <f t="shared" si="8"/>
        <v>'-</v>
      </c>
      <c r="AP53" s="35" t="str">
        <f t="shared" si="9"/>
        <v>'-</v>
      </c>
      <c r="AQ53" s="35" t="str">
        <f t="shared" si="10"/>
        <v>'-</v>
      </c>
      <c r="AR53" s="35" t="str">
        <f t="shared" si="11"/>
        <v>'-</v>
      </c>
    </row>
    <row r="54" spans="2:44" x14ac:dyDescent="0.3">
      <c r="B54" s="2" t="s">
        <v>83</v>
      </c>
      <c r="C54" s="2" t="s">
        <v>175</v>
      </c>
      <c r="D54" s="2" t="s">
        <v>176</v>
      </c>
      <c r="E54" s="2" t="s">
        <v>146</v>
      </c>
      <c r="H54" s="23" cm="1">
        <f t="array" ref="H54">SUMPRODUCT('Charges by GXP_GIP_DETERMINED'!G$7:G$567*('Charges by GXP_GIP_DETERMINED'!$D$7:$D$567=$D54)*('Charges by GXP_GIP_DETERMINED'!$E$7:$E$567=$E54))</f>
        <v>1136394.4768375785</v>
      </c>
      <c r="I54" s="23" cm="1">
        <f t="array" ref="I54">SUMPRODUCT('Charges by GXP_GIP_DETERMINED'!H$7:H$567*('Charges by GXP_GIP_DETERMINED'!$D$7:$D$567=$D54)*('Charges by GXP_GIP_DETERMINED'!$E$7:$E$567=$E54))</f>
        <v>0</v>
      </c>
      <c r="J54" s="23" cm="1">
        <f t="array" ref="J54">SUMPRODUCT('Charges by GXP_GIP_DETERMINED'!I$7:I$567*('Charges by GXP_GIP_DETERMINED'!$D$7:$D$567=$D54)*('Charges by GXP_GIP_DETERMINED'!$E$7:$E$567=$E54))</f>
        <v>0</v>
      </c>
      <c r="K54" s="23" cm="1">
        <f t="array" ref="K54">SUMPRODUCT('Charges by GXP_GIP_DETERMINED'!J$7:J$567*('Charges by GXP_GIP_DETERMINED'!$D$7:$D$567=$D54)*('Charges by GXP_GIP_DETERMINED'!$E$7:$E$567=$E54))</f>
        <v>0</v>
      </c>
      <c r="L54" s="24">
        <f t="shared" si="0"/>
        <v>1136394.4768375785</v>
      </c>
      <c r="M54" s="23">
        <v>1094844.9100583026</v>
      </c>
      <c r="N54" s="23">
        <v>0</v>
      </c>
      <c r="O54" s="23">
        <v>0</v>
      </c>
      <c r="P54" s="23" cm="1">
        <f t="array" ref="P54">SUMPRODUCT('Charges by GXP_GIP_DETERMINED'!O$7:O$567*('Charges by GXP_GIP_DETERMINED'!$D$7:$D$567=$D54)*('Charges by GXP_GIP_DETERMINED'!$E$7:$E$567=$E54))</f>
        <v>0</v>
      </c>
      <c r="Q54" s="24">
        <f t="shared" si="1"/>
        <v>1094844.9100583026</v>
      </c>
      <c r="R54" s="23">
        <v>1147687.9899999998</v>
      </c>
      <c r="S54" s="23">
        <v>0</v>
      </c>
      <c r="T54" s="23">
        <v>0</v>
      </c>
      <c r="U54" s="24">
        <f t="shared" si="2"/>
        <v>1147687.9899999998</v>
      </c>
      <c r="V54" s="23">
        <v>1198782.9499999997</v>
      </c>
      <c r="W54" s="23">
        <v>0</v>
      </c>
      <c r="X54" s="23">
        <v>0</v>
      </c>
      <c r="Y54" s="24">
        <f t="shared" si="3"/>
        <v>1198782.9499999997</v>
      </c>
      <c r="Z54" s="23">
        <v>1349617.46</v>
      </c>
      <c r="AA54" s="23">
        <v>0</v>
      </c>
      <c r="AB54" s="23">
        <v>0</v>
      </c>
      <c r="AC54" s="24">
        <f t="shared" si="4"/>
        <v>1349617.46</v>
      </c>
      <c r="AD54" s="23">
        <v>1403794.29</v>
      </c>
      <c r="AE54" s="23">
        <v>0</v>
      </c>
      <c r="AF54" s="23">
        <v>0</v>
      </c>
      <c r="AG54" s="24">
        <f t="shared" si="5"/>
        <v>1403794.29</v>
      </c>
      <c r="AH54" s="23">
        <v>1424469.9300000002</v>
      </c>
      <c r="AI54" s="23">
        <v>0</v>
      </c>
      <c r="AJ54" s="23">
        <v>0</v>
      </c>
      <c r="AK54" s="24">
        <f t="shared" si="6"/>
        <v>1424469.9300000002</v>
      </c>
      <c r="AN54" s="35">
        <f t="shared" si="7"/>
        <v>9.9380218688227551E-3</v>
      </c>
      <c r="AO54" s="35">
        <f t="shared" si="8"/>
        <v>4.4519904752161832E-2</v>
      </c>
      <c r="AP54" s="35">
        <f t="shared" si="9"/>
        <v>0.12582303577140497</v>
      </c>
      <c r="AQ54" s="35">
        <f t="shared" si="10"/>
        <v>4.0142360043267322E-2</v>
      </c>
      <c r="AR54" s="35">
        <f t="shared" si="11"/>
        <v>1.4728397278208183E-2</v>
      </c>
    </row>
    <row r="55" spans="2:44" x14ac:dyDescent="0.3">
      <c r="B55" s="2" t="s">
        <v>83</v>
      </c>
      <c r="C55" s="2" t="s">
        <v>177</v>
      </c>
      <c r="D55" s="2" t="s">
        <v>178</v>
      </c>
      <c r="E55" s="2" t="s">
        <v>142</v>
      </c>
      <c r="F55" s="2" t="s">
        <v>143</v>
      </c>
      <c r="H55" s="23" cm="1">
        <f t="array" ref="H55">SUMPRODUCT('Charges by GXP_GIP_DETERMINED'!G$7:G$567*('Charges by GXP_GIP_DETERMINED'!$D$7:$D$567=$D55)*('Charges by GXP_GIP_DETERMINED'!$E$7:$E$567=$E55))</f>
        <v>188613.1209459966</v>
      </c>
      <c r="I55" s="23" cm="1">
        <f t="array" ref="I55">SUMPRODUCT('Charges by GXP_GIP_DETERMINED'!H$7:H$567*('Charges by GXP_GIP_DETERMINED'!$D$7:$D$567=$D55)*('Charges by GXP_GIP_DETERMINED'!$E$7:$E$567=$E55))</f>
        <v>223988.14</v>
      </c>
      <c r="J55" s="23" cm="1">
        <f t="array" ref="J55">SUMPRODUCT('Charges by GXP_GIP_DETERMINED'!I$7:I$567*('Charges by GXP_GIP_DETERMINED'!$D$7:$D$567=$D55)*('Charges by GXP_GIP_DETERMINED'!$E$7:$E$567=$E55))</f>
        <v>1586516.38</v>
      </c>
      <c r="K55" s="23" cm="1">
        <f t="array" ref="K55">SUMPRODUCT('Charges by GXP_GIP_DETERMINED'!J$7:J$567*('Charges by GXP_GIP_DETERMINED'!$D$7:$D$567=$D55)*('Charges by GXP_GIP_DETERMINED'!$E$7:$E$567=$E55))</f>
        <v>0</v>
      </c>
      <c r="L55" s="24">
        <f t="shared" si="0"/>
        <v>1999117.6409459966</v>
      </c>
      <c r="M55" s="23">
        <v>218597.47232645581</v>
      </c>
      <c r="N55" s="23">
        <v>231285.68</v>
      </c>
      <c r="O55" s="23">
        <v>1640811.11</v>
      </c>
      <c r="P55" s="23" cm="1">
        <f t="array" ref="P55">SUMPRODUCT('Charges by GXP_GIP_DETERMINED'!O$7:O$567*('Charges by GXP_GIP_DETERMINED'!$D$7:$D$567=$D55)*('Charges by GXP_GIP_DETERMINED'!$E$7:$E$567=$E55))</f>
        <v>0</v>
      </c>
      <c r="Q55" s="24">
        <f t="shared" si="1"/>
        <v>2090694.2623264559</v>
      </c>
      <c r="R55" s="23">
        <v>248250.53999999998</v>
      </c>
      <c r="S55" s="23">
        <v>285688.05</v>
      </c>
      <c r="T55" s="23">
        <v>2226609.19</v>
      </c>
      <c r="U55" s="24">
        <f t="shared" si="2"/>
        <v>2760547.78</v>
      </c>
      <c r="V55" s="23">
        <v>304411.15000000002</v>
      </c>
      <c r="W55" s="23">
        <v>302389.37</v>
      </c>
      <c r="X55" s="23">
        <v>2257619.9700000002</v>
      </c>
      <c r="Y55" s="24">
        <f t="shared" si="3"/>
        <v>2864420.49</v>
      </c>
      <c r="Z55" s="23">
        <v>389099.96</v>
      </c>
      <c r="AA55" s="23">
        <v>291557.02</v>
      </c>
      <c r="AB55" s="23">
        <v>2270035.1</v>
      </c>
      <c r="AC55" s="24">
        <f t="shared" si="4"/>
        <v>2950692.08</v>
      </c>
      <c r="AD55" s="23">
        <v>449578.10000000003</v>
      </c>
      <c r="AE55" s="23">
        <v>319721.34000000003</v>
      </c>
      <c r="AF55" s="23">
        <v>2283914.41</v>
      </c>
      <c r="AG55" s="24">
        <f t="shared" si="5"/>
        <v>3053213.85</v>
      </c>
      <c r="AH55" s="23">
        <v>519222.05</v>
      </c>
      <c r="AI55" s="23">
        <v>325887.21000000002</v>
      </c>
      <c r="AJ55" s="23">
        <v>2343613.54</v>
      </c>
      <c r="AK55" s="24">
        <f t="shared" si="6"/>
        <v>3188722.8</v>
      </c>
      <c r="AN55" s="35">
        <f t="shared" si="7"/>
        <v>0.38088310735614783</v>
      </c>
      <c r="AO55" s="35">
        <f t="shared" si="8"/>
        <v>3.7627571872710153E-2</v>
      </c>
      <c r="AP55" s="35">
        <f t="shared" si="9"/>
        <v>3.0118339922921011E-2</v>
      </c>
      <c r="AQ55" s="35">
        <f t="shared" si="10"/>
        <v>3.4744991080194243E-2</v>
      </c>
      <c r="AR55" s="35">
        <f t="shared" si="11"/>
        <v>4.438239725658244E-2</v>
      </c>
    </row>
    <row r="56" spans="2:44" x14ac:dyDescent="0.3">
      <c r="B56" s="2" t="s">
        <v>83</v>
      </c>
      <c r="C56" s="2" t="s">
        <v>177</v>
      </c>
      <c r="D56" s="2" t="s">
        <v>178</v>
      </c>
      <c r="E56" s="2" t="s">
        <v>144</v>
      </c>
      <c r="F56" s="2" t="s">
        <v>145</v>
      </c>
      <c r="H56" s="23" cm="1">
        <f t="array" ref="H56">SUMPRODUCT('Charges by GXP_GIP_DETERMINED'!G$7:G$567*('Charges by GXP_GIP_DETERMINED'!$D$7:$D$567=$D56)*('Charges by GXP_GIP_DETERMINED'!$E$7:$E$567=$E56))</f>
        <v>0</v>
      </c>
      <c r="I56" s="23" cm="1">
        <f t="array" ref="I56">SUMPRODUCT('Charges by GXP_GIP_DETERMINED'!H$7:H$567*('Charges by GXP_GIP_DETERMINED'!$D$7:$D$567=$D56)*('Charges by GXP_GIP_DETERMINED'!$E$7:$E$567=$E56))</f>
        <v>0</v>
      </c>
      <c r="J56" s="23" cm="1">
        <f t="array" ref="J56">SUMPRODUCT('Charges by GXP_GIP_DETERMINED'!I$7:I$567*('Charges by GXP_GIP_DETERMINED'!$D$7:$D$567=$D56)*('Charges by GXP_GIP_DETERMINED'!$E$7:$E$567=$E56))</f>
        <v>0</v>
      </c>
      <c r="K56" s="23" cm="1">
        <f t="array" ref="K56">SUMPRODUCT('Charges by GXP_GIP_DETERMINED'!J$7:J$567*('Charges by GXP_GIP_DETERMINED'!$D$7:$D$567=$D56)*('Charges by GXP_GIP_DETERMINED'!$E$7:$E$567=$E56))</f>
        <v>0</v>
      </c>
      <c r="L56" s="24">
        <f t="shared" si="0"/>
        <v>0</v>
      </c>
      <c r="M56" s="23">
        <v>0</v>
      </c>
      <c r="N56" s="23">
        <v>0</v>
      </c>
      <c r="O56" s="23">
        <v>0</v>
      </c>
      <c r="P56" s="23" cm="1">
        <f t="array" ref="P56">SUMPRODUCT('Charges by GXP_GIP_DETERMINED'!O$7:O$567*('Charges by GXP_GIP_DETERMINED'!$D$7:$D$567=$D56)*('Charges by GXP_GIP_DETERMINED'!$E$7:$E$567=$E56))</f>
        <v>0</v>
      </c>
      <c r="Q56" s="24">
        <f t="shared" si="1"/>
        <v>0</v>
      </c>
      <c r="R56" s="23">
        <v>0</v>
      </c>
      <c r="S56" s="23">
        <v>0</v>
      </c>
      <c r="T56" s="23">
        <v>0</v>
      </c>
      <c r="U56" s="24">
        <f t="shared" si="2"/>
        <v>0</v>
      </c>
      <c r="V56" s="23">
        <v>0</v>
      </c>
      <c r="W56" s="23">
        <v>0</v>
      </c>
      <c r="X56" s="23">
        <v>0</v>
      </c>
      <c r="Y56" s="24">
        <f t="shared" si="3"/>
        <v>0</v>
      </c>
      <c r="Z56" s="23">
        <v>0</v>
      </c>
      <c r="AA56" s="23">
        <v>0</v>
      </c>
      <c r="AB56" s="23">
        <v>0</v>
      </c>
      <c r="AC56" s="24">
        <f t="shared" si="4"/>
        <v>0</v>
      </c>
      <c r="AD56" s="23">
        <v>0</v>
      </c>
      <c r="AE56" s="23">
        <v>0</v>
      </c>
      <c r="AF56" s="23">
        <v>0</v>
      </c>
      <c r="AG56" s="24">
        <f t="shared" si="5"/>
        <v>0</v>
      </c>
      <c r="AH56" s="23">
        <v>0</v>
      </c>
      <c r="AI56" s="23">
        <v>0</v>
      </c>
      <c r="AJ56" s="23">
        <v>0</v>
      </c>
      <c r="AK56" s="24">
        <f t="shared" si="6"/>
        <v>0</v>
      </c>
      <c r="AN56" s="35" t="str">
        <f t="shared" si="7"/>
        <v>-</v>
      </c>
      <c r="AO56" s="35" t="str">
        <f t="shared" si="8"/>
        <v>'-</v>
      </c>
      <c r="AP56" s="35" t="str">
        <f t="shared" si="9"/>
        <v>'-</v>
      </c>
      <c r="AQ56" s="35" t="str">
        <f t="shared" si="10"/>
        <v>'-</v>
      </c>
      <c r="AR56" s="35" t="str">
        <f t="shared" si="11"/>
        <v>'-</v>
      </c>
    </row>
    <row r="57" spans="2:44" x14ac:dyDescent="0.3">
      <c r="B57" s="2" t="s">
        <v>83</v>
      </c>
      <c r="C57" s="2" t="s">
        <v>177</v>
      </c>
      <c r="D57" s="2" t="s">
        <v>178</v>
      </c>
      <c r="E57" s="2" t="s">
        <v>146</v>
      </c>
      <c r="H57" s="23" cm="1">
        <f t="array" ref="H57">SUMPRODUCT('Charges by GXP_GIP_DETERMINED'!G$7:G$567*('Charges by GXP_GIP_DETERMINED'!$D$7:$D$567=$D57)*('Charges by GXP_GIP_DETERMINED'!$E$7:$E$567=$E57))</f>
        <v>376882.70398178429</v>
      </c>
      <c r="I57" s="23" cm="1">
        <f t="array" ref="I57">SUMPRODUCT('Charges by GXP_GIP_DETERMINED'!H$7:H$567*('Charges by GXP_GIP_DETERMINED'!$D$7:$D$567=$D57)*('Charges by GXP_GIP_DETERMINED'!$E$7:$E$567=$E57))</f>
        <v>0</v>
      </c>
      <c r="J57" s="23" cm="1">
        <f t="array" ref="J57">SUMPRODUCT('Charges by GXP_GIP_DETERMINED'!I$7:I$567*('Charges by GXP_GIP_DETERMINED'!$D$7:$D$567=$D57)*('Charges by GXP_GIP_DETERMINED'!$E$7:$E$567=$E57))</f>
        <v>0</v>
      </c>
      <c r="K57" s="23" cm="1">
        <f t="array" ref="K57">SUMPRODUCT('Charges by GXP_GIP_DETERMINED'!J$7:J$567*('Charges by GXP_GIP_DETERMINED'!$D$7:$D$567=$D57)*('Charges by GXP_GIP_DETERMINED'!$E$7:$E$567=$E57))</f>
        <v>0</v>
      </c>
      <c r="L57" s="24">
        <f t="shared" si="0"/>
        <v>376882.70398178429</v>
      </c>
      <c r="M57" s="23">
        <v>362624.74803511967</v>
      </c>
      <c r="N57" s="23">
        <v>0</v>
      </c>
      <c r="O57" s="23">
        <v>0</v>
      </c>
      <c r="P57" s="23" cm="1">
        <f t="array" ref="P57">SUMPRODUCT('Charges by GXP_GIP_DETERMINED'!O$7:O$567*('Charges by GXP_GIP_DETERMINED'!$D$7:$D$567=$D57)*('Charges by GXP_GIP_DETERMINED'!$E$7:$E$567=$E57))</f>
        <v>0</v>
      </c>
      <c r="Q57" s="24">
        <f t="shared" si="1"/>
        <v>362624.74803511967</v>
      </c>
      <c r="R57" s="23">
        <v>379472.56</v>
      </c>
      <c r="S57" s="23">
        <v>0</v>
      </c>
      <c r="T57" s="23">
        <v>0</v>
      </c>
      <c r="U57" s="24">
        <f t="shared" si="2"/>
        <v>379472.56</v>
      </c>
      <c r="V57" s="23">
        <v>396188.25999999995</v>
      </c>
      <c r="W57" s="23">
        <v>0</v>
      </c>
      <c r="X57" s="23">
        <v>0</v>
      </c>
      <c r="Y57" s="24">
        <f t="shared" si="3"/>
        <v>396188.25999999995</v>
      </c>
      <c r="Z57" s="23">
        <v>445254.32000000007</v>
      </c>
      <c r="AA57" s="23">
        <v>0</v>
      </c>
      <c r="AB57" s="23">
        <v>0</v>
      </c>
      <c r="AC57" s="24">
        <f t="shared" si="4"/>
        <v>445254.32000000007</v>
      </c>
      <c r="AD57" s="23">
        <v>462834.14999999997</v>
      </c>
      <c r="AE57" s="23">
        <v>0</v>
      </c>
      <c r="AF57" s="23">
        <v>0</v>
      </c>
      <c r="AG57" s="24">
        <f t="shared" si="5"/>
        <v>462834.14999999997</v>
      </c>
      <c r="AH57" s="23">
        <v>469558.24</v>
      </c>
      <c r="AI57" s="23">
        <v>0</v>
      </c>
      <c r="AJ57" s="23">
        <v>0</v>
      </c>
      <c r="AK57" s="24">
        <f t="shared" si="6"/>
        <v>469558.24</v>
      </c>
      <c r="AN57" s="35">
        <f t="shared" si="7"/>
        <v>6.8717826285307204E-3</v>
      </c>
      <c r="AO57" s="35">
        <f t="shared" si="8"/>
        <v>4.4049825368137174E-2</v>
      </c>
      <c r="AP57" s="35">
        <f t="shared" si="9"/>
        <v>0.12384531535588694</v>
      </c>
      <c r="AQ57" s="35">
        <f t="shared" si="10"/>
        <v>3.9482671386545709E-2</v>
      </c>
      <c r="AR57" s="35">
        <f t="shared" si="11"/>
        <v>1.4528076633930409E-2</v>
      </c>
    </row>
    <row r="58" spans="2:44" x14ac:dyDescent="0.3">
      <c r="B58" s="2" t="s">
        <v>83</v>
      </c>
      <c r="C58" s="2" t="s">
        <v>179</v>
      </c>
      <c r="D58" s="2" t="s">
        <v>180</v>
      </c>
      <c r="E58" s="2" t="s">
        <v>142</v>
      </c>
      <c r="F58" s="2" t="s">
        <v>143</v>
      </c>
      <c r="H58" s="23" cm="1">
        <f t="array" ref="H58">SUMPRODUCT('Charges by GXP_GIP_DETERMINED'!G$7:G$567*('Charges by GXP_GIP_DETERMINED'!$D$7:$D$567=$D58)*('Charges by GXP_GIP_DETERMINED'!$E$7:$E$567=$E58))</f>
        <v>40062.444782384962</v>
      </c>
      <c r="I58" s="23" cm="1">
        <f t="array" ref="I58">SUMPRODUCT('Charges by GXP_GIP_DETERMINED'!H$7:H$567*('Charges by GXP_GIP_DETERMINED'!$D$7:$D$567=$D58)*('Charges by GXP_GIP_DETERMINED'!$E$7:$E$567=$E58))</f>
        <v>602983.30000000005</v>
      </c>
      <c r="J58" s="23" cm="1">
        <f t="array" ref="J58">SUMPRODUCT('Charges by GXP_GIP_DETERMINED'!I$7:I$567*('Charges by GXP_GIP_DETERMINED'!$D$7:$D$567=$D58)*('Charges by GXP_GIP_DETERMINED'!$E$7:$E$567=$E58))</f>
        <v>2681607.04</v>
      </c>
      <c r="K58" s="23" cm="1">
        <f t="array" ref="K58">SUMPRODUCT('Charges by GXP_GIP_DETERMINED'!J$7:J$567*('Charges by GXP_GIP_DETERMINED'!$D$7:$D$567=$D58)*('Charges by GXP_GIP_DETERMINED'!$E$7:$E$567=$E58))</f>
        <v>0</v>
      </c>
      <c r="L58" s="24">
        <f t="shared" si="0"/>
        <v>3324652.784782385</v>
      </c>
      <c r="M58" s="23">
        <v>55591.021157257281</v>
      </c>
      <c r="N58" s="23">
        <v>629806.16</v>
      </c>
      <c r="O58" s="23">
        <v>2660940.86</v>
      </c>
      <c r="P58" s="23" cm="1">
        <f t="array" ref="P58">SUMPRODUCT('Charges by GXP_GIP_DETERMINED'!O$7:O$567*('Charges by GXP_GIP_DETERMINED'!$D$7:$D$567=$D58)*('Charges by GXP_GIP_DETERMINED'!$E$7:$E$567=$E58))</f>
        <v>0</v>
      </c>
      <c r="Q58" s="24">
        <f t="shared" si="1"/>
        <v>3346338.0411572573</v>
      </c>
      <c r="R58" s="23">
        <v>68585.05</v>
      </c>
      <c r="S58" s="23">
        <v>777947.4</v>
      </c>
      <c r="T58" s="23">
        <v>3610942.98</v>
      </c>
      <c r="U58" s="24">
        <f t="shared" si="2"/>
        <v>4457475.43</v>
      </c>
      <c r="V58" s="23">
        <v>91724</v>
      </c>
      <c r="W58" s="23">
        <v>823426.21</v>
      </c>
      <c r="X58" s="23">
        <v>3661233.88</v>
      </c>
      <c r="Y58" s="24">
        <f t="shared" si="3"/>
        <v>4576384.09</v>
      </c>
      <c r="Z58" s="23">
        <v>123337.98</v>
      </c>
      <c r="AA58" s="23">
        <v>793928.98</v>
      </c>
      <c r="AB58" s="23">
        <v>3681367.78</v>
      </c>
      <c r="AC58" s="24">
        <f t="shared" si="4"/>
        <v>4598634.74</v>
      </c>
      <c r="AD58" s="23">
        <v>145412.25</v>
      </c>
      <c r="AE58" s="23">
        <v>870622.29</v>
      </c>
      <c r="AF58" s="23">
        <v>3703876.17</v>
      </c>
      <c r="AG58" s="24">
        <f t="shared" si="5"/>
        <v>4719910.71</v>
      </c>
      <c r="AH58" s="23">
        <v>172924.37000000002</v>
      </c>
      <c r="AI58" s="23">
        <v>887412.36</v>
      </c>
      <c r="AJ58" s="23">
        <v>3800691.61</v>
      </c>
      <c r="AK58" s="24">
        <f t="shared" si="6"/>
        <v>4861028.34</v>
      </c>
      <c r="AN58" s="35">
        <f t="shared" si="7"/>
        <v>0.34073412129013159</v>
      </c>
      <c r="AO58" s="35">
        <f t="shared" si="8"/>
        <v>2.6676234533950183E-2</v>
      </c>
      <c r="AP58" s="35">
        <f t="shared" si="9"/>
        <v>4.8620591196926188E-3</v>
      </c>
      <c r="AQ58" s="35">
        <f t="shared" si="10"/>
        <v>2.6372168449281919E-2</v>
      </c>
      <c r="AR58" s="35">
        <f t="shared" si="11"/>
        <v>2.9898368564688305E-2</v>
      </c>
    </row>
    <row r="59" spans="2:44" x14ac:dyDescent="0.3">
      <c r="B59" s="2" t="s">
        <v>83</v>
      </c>
      <c r="C59" s="2" t="s">
        <v>179</v>
      </c>
      <c r="D59" s="2" t="s">
        <v>180</v>
      </c>
      <c r="E59" s="2" t="s">
        <v>144</v>
      </c>
      <c r="F59" s="2" t="s">
        <v>145</v>
      </c>
      <c r="H59" s="23" cm="1">
        <f t="array" ref="H59">SUMPRODUCT('Charges by GXP_GIP_DETERMINED'!G$7:G$567*('Charges by GXP_GIP_DETERMINED'!$D$7:$D$567=$D59)*('Charges by GXP_GIP_DETERMINED'!$E$7:$E$567=$E59))</f>
        <v>58253.275267051882</v>
      </c>
      <c r="I59" s="23" cm="1">
        <f t="array" ref="I59">SUMPRODUCT('Charges by GXP_GIP_DETERMINED'!H$7:H$567*('Charges by GXP_GIP_DETERMINED'!$D$7:$D$567=$D59)*('Charges by GXP_GIP_DETERMINED'!$E$7:$E$567=$E59))</f>
        <v>653602.91</v>
      </c>
      <c r="J59" s="23" cm="1">
        <f t="array" ref="J59">SUMPRODUCT('Charges by GXP_GIP_DETERMINED'!I$7:I$567*('Charges by GXP_GIP_DETERMINED'!$D$7:$D$567=$D59)*('Charges by GXP_GIP_DETERMINED'!$E$7:$E$567=$E59))</f>
        <v>0</v>
      </c>
      <c r="K59" s="23" cm="1">
        <f t="array" ref="K59">SUMPRODUCT('Charges by GXP_GIP_DETERMINED'!J$7:J$567*('Charges by GXP_GIP_DETERMINED'!$D$7:$D$567=$D59)*('Charges by GXP_GIP_DETERMINED'!$E$7:$E$567=$E59))</f>
        <v>0</v>
      </c>
      <c r="L59" s="24">
        <f t="shared" si="0"/>
        <v>711856.18526705191</v>
      </c>
      <c r="M59" s="23">
        <v>77877.870245668717</v>
      </c>
      <c r="N59" s="23">
        <v>670899.15</v>
      </c>
      <c r="O59" s="23">
        <v>0</v>
      </c>
      <c r="P59" s="23" cm="1">
        <f t="array" ref="P59">SUMPRODUCT('Charges by GXP_GIP_DETERMINED'!O$7:O$567*('Charges by GXP_GIP_DETERMINED'!$D$7:$D$567=$D59)*('Charges by GXP_GIP_DETERMINED'!$E$7:$E$567=$E59))</f>
        <v>0</v>
      </c>
      <c r="Q59" s="24">
        <f t="shared" si="1"/>
        <v>748777.02024566871</v>
      </c>
      <c r="R59" s="23">
        <v>99860.139999999985</v>
      </c>
      <c r="S59" s="23">
        <v>828706.16</v>
      </c>
      <c r="T59" s="23">
        <v>0</v>
      </c>
      <c r="U59" s="24">
        <f t="shared" si="2"/>
        <v>928566.3</v>
      </c>
      <c r="V59" s="23">
        <v>133248.16000000003</v>
      </c>
      <c r="W59" s="23">
        <v>877152.33</v>
      </c>
      <c r="X59" s="23">
        <v>0</v>
      </c>
      <c r="Y59" s="24">
        <f t="shared" si="3"/>
        <v>1010400.49</v>
      </c>
      <c r="Z59" s="23">
        <v>174823.66</v>
      </c>
      <c r="AA59" s="23">
        <v>845730.5</v>
      </c>
      <c r="AB59" s="23">
        <v>0</v>
      </c>
      <c r="AC59" s="24">
        <f t="shared" si="4"/>
        <v>1020554.16</v>
      </c>
      <c r="AD59" s="23">
        <v>208124.71000000005</v>
      </c>
      <c r="AE59" s="23">
        <v>927427.82</v>
      </c>
      <c r="AF59" s="23">
        <v>0</v>
      </c>
      <c r="AG59" s="24">
        <f t="shared" si="5"/>
        <v>1135552.53</v>
      </c>
      <c r="AH59" s="23">
        <v>236358.03000000003</v>
      </c>
      <c r="AI59" s="23">
        <v>945313.4</v>
      </c>
      <c r="AJ59" s="23">
        <v>0</v>
      </c>
      <c r="AK59" s="24">
        <f t="shared" si="6"/>
        <v>1181671.4300000002</v>
      </c>
      <c r="AN59" s="35">
        <f t="shared" si="7"/>
        <v>0.30442962949271779</v>
      </c>
      <c r="AO59" s="35">
        <f t="shared" si="8"/>
        <v>8.8129614438947401E-2</v>
      </c>
      <c r="AP59" s="35">
        <f t="shared" si="9"/>
        <v>1.004915387560823E-2</v>
      </c>
      <c r="AQ59" s="35">
        <f t="shared" si="10"/>
        <v>0.11268228037990657</v>
      </c>
      <c r="AR59" s="35">
        <f t="shared" si="11"/>
        <v>4.0613620930420646E-2</v>
      </c>
    </row>
    <row r="60" spans="2:44" x14ac:dyDescent="0.3">
      <c r="B60" s="2" t="s">
        <v>83</v>
      </c>
      <c r="C60" s="2" t="s">
        <v>179</v>
      </c>
      <c r="D60" s="2" t="s">
        <v>180</v>
      </c>
      <c r="E60" s="2" t="s">
        <v>146</v>
      </c>
      <c r="H60" s="23" cm="1">
        <f t="array" ref="H60">SUMPRODUCT('Charges by GXP_GIP_DETERMINED'!G$7:G$567*('Charges by GXP_GIP_DETERMINED'!$D$7:$D$567=$D60)*('Charges by GXP_GIP_DETERMINED'!$E$7:$E$567=$E60))</f>
        <v>34424.949154791932</v>
      </c>
      <c r="I60" s="23" cm="1">
        <f t="array" ref="I60">SUMPRODUCT('Charges by GXP_GIP_DETERMINED'!H$7:H$567*('Charges by GXP_GIP_DETERMINED'!$D$7:$D$567=$D60)*('Charges by GXP_GIP_DETERMINED'!$E$7:$E$567=$E60))</f>
        <v>0</v>
      </c>
      <c r="J60" s="23" cm="1">
        <f t="array" ref="J60">SUMPRODUCT('Charges by GXP_GIP_DETERMINED'!I$7:I$567*('Charges by GXP_GIP_DETERMINED'!$D$7:$D$567=$D60)*('Charges by GXP_GIP_DETERMINED'!$E$7:$E$567=$E60))</f>
        <v>0</v>
      </c>
      <c r="K60" s="23" cm="1">
        <f t="array" ref="K60">SUMPRODUCT('Charges by GXP_GIP_DETERMINED'!J$7:J$567*('Charges by GXP_GIP_DETERMINED'!$D$7:$D$567=$D60)*('Charges by GXP_GIP_DETERMINED'!$E$7:$E$567=$E60))</f>
        <v>0</v>
      </c>
      <c r="L60" s="24">
        <f t="shared" si="0"/>
        <v>34424.949154791932</v>
      </c>
      <c r="M60" s="23">
        <v>39478.736104710151</v>
      </c>
      <c r="N60" s="23">
        <v>0</v>
      </c>
      <c r="O60" s="23">
        <v>0</v>
      </c>
      <c r="P60" s="23" cm="1">
        <f t="array" ref="P60">SUMPRODUCT('Charges by GXP_GIP_DETERMINED'!O$7:O$567*('Charges by GXP_GIP_DETERMINED'!$D$7:$D$567=$D60)*('Charges by GXP_GIP_DETERMINED'!$E$7:$E$567=$E60))</f>
        <v>0</v>
      </c>
      <c r="Q60" s="24">
        <f t="shared" si="1"/>
        <v>39478.736104710151</v>
      </c>
      <c r="R60" s="23">
        <v>50922.76</v>
      </c>
      <c r="S60" s="23">
        <v>0</v>
      </c>
      <c r="T60" s="23">
        <v>0</v>
      </c>
      <c r="U60" s="24">
        <f t="shared" si="2"/>
        <v>50922.76</v>
      </c>
      <c r="V60" s="23">
        <v>56050.539999999994</v>
      </c>
      <c r="W60" s="23">
        <v>0</v>
      </c>
      <c r="X60" s="23">
        <v>0</v>
      </c>
      <c r="Y60" s="24">
        <f t="shared" si="3"/>
        <v>56050.539999999994</v>
      </c>
      <c r="Z60" s="23">
        <v>74684.13</v>
      </c>
      <c r="AA60" s="23">
        <v>0</v>
      </c>
      <c r="AB60" s="23">
        <v>0</v>
      </c>
      <c r="AC60" s="24">
        <f t="shared" si="4"/>
        <v>74684.13</v>
      </c>
      <c r="AD60" s="23">
        <v>81881</v>
      </c>
      <c r="AE60" s="23">
        <v>0</v>
      </c>
      <c r="AF60" s="23">
        <v>0</v>
      </c>
      <c r="AG60" s="24">
        <f t="shared" si="5"/>
        <v>81881</v>
      </c>
      <c r="AH60" s="23">
        <v>84134.84</v>
      </c>
      <c r="AI60" s="23">
        <v>0</v>
      </c>
      <c r="AJ60" s="23">
        <v>0</v>
      </c>
      <c r="AK60" s="24">
        <f t="shared" si="6"/>
        <v>84134.84</v>
      </c>
      <c r="AN60" s="35">
        <f t="shared" si="7"/>
        <v>0.47923994806864045</v>
      </c>
      <c r="AO60" s="35">
        <f t="shared" si="8"/>
        <v>0.10069721279836341</v>
      </c>
      <c r="AP60" s="35">
        <f t="shared" si="9"/>
        <v>0.33244264908063359</v>
      </c>
      <c r="AQ60" s="35">
        <f t="shared" si="10"/>
        <v>9.6364113768212745E-2</v>
      </c>
      <c r="AR60" s="35">
        <f t="shared" si="11"/>
        <v>2.7525799636057169E-2</v>
      </c>
    </row>
    <row r="61" spans="2:44" x14ac:dyDescent="0.3">
      <c r="B61" s="2" t="s">
        <v>93</v>
      </c>
      <c r="C61" s="2" t="s">
        <v>181</v>
      </c>
      <c r="D61" s="2" t="s">
        <v>182</v>
      </c>
      <c r="E61" s="2" t="s">
        <v>142</v>
      </c>
      <c r="F61" s="2" t="s">
        <v>143</v>
      </c>
      <c r="H61" s="23" cm="1">
        <f t="array" ref="H61">SUMPRODUCT('Charges by GXP_GIP_DETERMINED'!G$7:G$567*('Charges by GXP_GIP_DETERMINED'!$D$7:$D$567=$D61)*('Charges by GXP_GIP_DETERMINED'!$E$7:$E$567=$E61))</f>
        <v>494897.10866583511</v>
      </c>
      <c r="I61" s="23" cm="1">
        <f t="array" ref="I61">SUMPRODUCT('Charges by GXP_GIP_DETERMINED'!H$7:H$567*('Charges by GXP_GIP_DETERMINED'!$D$7:$D$567=$D61)*('Charges by GXP_GIP_DETERMINED'!$E$7:$E$567=$E61))</f>
        <v>934867.65</v>
      </c>
      <c r="J61" s="23" cm="1">
        <f t="array" ref="J61">SUMPRODUCT('Charges by GXP_GIP_DETERMINED'!I$7:I$567*('Charges by GXP_GIP_DETERMINED'!$D$7:$D$567=$D61)*('Charges by GXP_GIP_DETERMINED'!$E$7:$E$567=$E61))</f>
        <v>8417726.3599999994</v>
      </c>
      <c r="K61" s="23" cm="1">
        <f t="array" ref="K61">SUMPRODUCT('Charges by GXP_GIP_DETERMINED'!J$7:J$567*('Charges by GXP_GIP_DETERMINED'!$D$7:$D$567=$D61)*('Charges by GXP_GIP_DETERMINED'!$E$7:$E$567=$E61))</f>
        <v>0</v>
      </c>
      <c r="L61" s="24">
        <f t="shared" si="0"/>
        <v>9847491.1186658349</v>
      </c>
      <c r="M61" s="23">
        <v>680645.133021413</v>
      </c>
      <c r="N61" s="23">
        <v>952928.37</v>
      </c>
      <c r="O61" s="23">
        <v>8665568.2200000007</v>
      </c>
      <c r="P61" s="23" cm="1">
        <f t="array" ref="P61">SUMPRODUCT('Charges by GXP_GIP_DETERMINED'!O$7:O$567*('Charges by GXP_GIP_DETERMINED'!$D$7:$D$567=$D61)*('Charges by GXP_GIP_DETERMINED'!$E$7:$E$567=$E61))</f>
        <v>0</v>
      </c>
      <c r="Q61" s="24">
        <f t="shared" si="1"/>
        <v>10299141.723021414</v>
      </c>
      <c r="R61" s="23">
        <v>841184.37000000011</v>
      </c>
      <c r="S61" s="23">
        <v>1177073.5</v>
      </c>
      <c r="T61" s="23">
        <v>11759326.640000001</v>
      </c>
      <c r="U61" s="24">
        <f t="shared" si="2"/>
        <v>13777584.510000002</v>
      </c>
      <c r="V61" s="23">
        <v>1102664.3700000001</v>
      </c>
      <c r="W61" s="23">
        <v>1245885.23</v>
      </c>
      <c r="X61" s="23">
        <v>11923103</v>
      </c>
      <c r="Y61" s="24">
        <f t="shared" si="3"/>
        <v>14271652.6</v>
      </c>
      <c r="Z61" s="23">
        <v>1488533.42</v>
      </c>
      <c r="AA61" s="23">
        <v>1201254.45</v>
      </c>
      <c r="AB61" s="23">
        <v>11988670.68</v>
      </c>
      <c r="AC61" s="24">
        <f t="shared" si="4"/>
        <v>14678458.550000001</v>
      </c>
      <c r="AD61" s="23">
        <v>1756748.9400000002</v>
      </c>
      <c r="AE61" s="23">
        <v>1317295.28</v>
      </c>
      <c r="AF61" s="23">
        <v>12061971.050000001</v>
      </c>
      <c r="AG61" s="24">
        <f t="shared" si="5"/>
        <v>15136015.270000001</v>
      </c>
      <c r="AH61" s="23">
        <v>2172222.79</v>
      </c>
      <c r="AI61" s="23">
        <v>1342699.5</v>
      </c>
      <c r="AJ61" s="23">
        <v>12377258.33</v>
      </c>
      <c r="AK61" s="24">
        <f t="shared" si="6"/>
        <v>15892180.620000001</v>
      </c>
      <c r="AN61" s="35">
        <f t="shared" si="7"/>
        <v>0.39909590615265533</v>
      </c>
      <c r="AO61" s="35">
        <f t="shared" si="8"/>
        <v>3.586028375593675E-2</v>
      </c>
      <c r="AP61" s="35">
        <f t="shared" si="9"/>
        <v>2.850447396680611E-2</v>
      </c>
      <c r="AQ61" s="35">
        <f t="shared" si="10"/>
        <v>3.1171987061270778E-2</v>
      </c>
      <c r="AR61" s="35">
        <f t="shared" si="11"/>
        <v>4.9958019763546302E-2</v>
      </c>
    </row>
    <row r="62" spans="2:44" x14ac:dyDescent="0.3">
      <c r="B62" s="2" t="s">
        <v>93</v>
      </c>
      <c r="C62" s="2" t="s">
        <v>181</v>
      </c>
      <c r="D62" s="2" t="s">
        <v>182</v>
      </c>
      <c r="E62" s="2" t="s">
        <v>144</v>
      </c>
      <c r="F62" s="2" t="s">
        <v>145</v>
      </c>
      <c r="H62" s="23" cm="1">
        <f t="array" ref="H62">SUMPRODUCT('Charges by GXP_GIP_DETERMINED'!G$7:G$567*('Charges by GXP_GIP_DETERMINED'!$D$7:$D$567=$D62)*('Charges by GXP_GIP_DETERMINED'!$E$7:$E$567=$E62))</f>
        <v>0</v>
      </c>
      <c r="I62" s="23" cm="1">
        <f t="array" ref="I62">SUMPRODUCT('Charges by GXP_GIP_DETERMINED'!H$7:H$567*('Charges by GXP_GIP_DETERMINED'!$D$7:$D$567=$D62)*('Charges by GXP_GIP_DETERMINED'!$E$7:$E$567=$E62))</f>
        <v>0</v>
      </c>
      <c r="J62" s="23" cm="1">
        <f t="array" ref="J62">SUMPRODUCT('Charges by GXP_GIP_DETERMINED'!I$7:I$567*('Charges by GXP_GIP_DETERMINED'!$D$7:$D$567=$D62)*('Charges by GXP_GIP_DETERMINED'!$E$7:$E$567=$E62))</f>
        <v>0</v>
      </c>
      <c r="K62" s="23" cm="1">
        <f t="array" ref="K62">SUMPRODUCT('Charges by GXP_GIP_DETERMINED'!J$7:J$567*('Charges by GXP_GIP_DETERMINED'!$D$7:$D$567=$D62)*('Charges by GXP_GIP_DETERMINED'!$E$7:$E$567=$E62))</f>
        <v>0</v>
      </c>
      <c r="L62" s="24">
        <f t="shared" si="0"/>
        <v>0</v>
      </c>
      <c r="M62" s="23">
        <v>0</v>
      </c>
      <c r="N62" s="23">
        <v>0</v>
      </c>
      <c r="O62" s="23">
        <v>0</v>
      </c>
      <c r="P62" s="23" cm="1">
        <f t="array" ref="P62">SUMPRODUCT('Charges by GXP_GIP_DETERMINED'!O$7:O$567*('Charges by GXP_GIP_DETERMINED'!$D$7:$D$567=$D62)*('Charges by GXP_GIP_DETERMINED'!$E$7:$E$567=$E62))</f>
        <v>0</v>
      </c>
      <c r="Q62" s="24">
        <f t="shared" si="1"/>
        <v>0</v>
      </c>
      <c r="R62" s="23">
        <v>0</v>
      </c>
      <c r="S62" s="23">
        <v>0</v>
      </c>
      <c r="T62" s="23">
        <v>0</v>
      </c>
      <c r="U62" s="24">
        <f t="shared" si="2"/>
        <v>0</v>
      </c>
      <c r="V62" s="23">
        <v>0</v>
      </c>
      <c r="W62" s="23">
        <v>0</v>
      </c>
      <c r="X62" s="23">
        <v>0</v>
      </c>
      <c r="Y62" s="24">
        <f t="shared" si="3"/>
        <v>0</v>
      </c>
      <c r="Z62" s="23">
        <v>0</v>
      </c>
      <c r="AA62" s="23">
        <v>0</v>
      </c>
      <c r="AB62" s="23">
        <v>0</v>
      </c>
      <c r="AC62" s="24">
        <f t="shared" si="4"/>
        <v>0</v>
      </c>
      <c r="AD62" s="23">
        <v>0</v>
      </c>
      <c r="AE62" s="23">
        <v>0</v>
      </c>
      <c r="AF62" s="23">
        <v>0</v>
      </c>
      <c r="AG62" s="24">
        <f t="shared" si="5"/>
        <v>0</v>
      </c>
      <c r="AH62" s="23">
        <v>0</v>
      </c>
      <c r="AI62" s="23">
        <v>0</v>
      </c>
      <c r="AJ62" s="23">
        <v>0</v>
      </c>
      <c r="AK62" s="24">
        <f t="shared" si="6"/>
        <v>0</v>
      </c>
      <c r="AN62" s="35" t="str">
        <f t="shared" si="7"/>
        <v>-</v>
      </c>
      <c r="AO62" s="35" t="str">
        <f t="shared" si="8"/>
        <v>'-</v>
      </c>
      <c r="AP62" s="35" t="str">
        <f t="shared" si="9"/>
        <v>'-</v>
      </c>
      <c r="AQ62" s="35" t="str">
        <f t="shared" si="10"/>
        <v>'-</v>
      </c>
      <c r="AR62" s="35" t="str">
        <f t="shared" si="11"/>
        <v>'-</v>
      </c>
    </row>
    <row r="63" spans="2:44" x14ac:dyDescent="0.3">
      <c r="B63" s="2" t="s">
        <v>93</v>
      </c>
      <c r="C63" s="2" t="s">
        <v>181</v>
      </c>
      <c r="D63" s="2" t="s">
        <v>182</v>
      </c>
      <c r="E63" s="2" t="s">
        <v>146</v>
      </c>
      <c r="H63" s="23" cm="1">
        <f t="array" ref="H63">SUMPRODUCT('Charges by GXP_GIP_DETERMINED'!G$7:G$567*('Charges by GXP_GIP_DETERMINED'!$D$7:$D$567=$D63)*('Charges by GXP_GIP_DETERMINED'!$E$7:$E$567=$E63))</f>
        <v>1856898.7772914367</v>
      </c>
      <c r="I63" s="23" cm="1">
        <f t="array" ref="I63">SUMPRODUCT('Charges by GXP_GIP_DETERMINED'!H$7:H$567*('Charges by GXP_GIP_DETERMINED'!$D$7:$D$567=$D63)*('Charges by GXP_GIP_DETERMINED'!$E$7:$E$567=$E63))</f>
        <v>0</v>
      </c>
      <c r="J63" s="23" cm="1">
        <f t="array" ref="J63">SUMPRODUCT('Charges by GXP_GIP_DETERMINED'!I$7:I$567*('Charges by GXP_GIP_DETERMINED'!$D$7:$D$567=$D63)*('Charges by GXP_GIP_DETERMINED'!$E$7:$E$567=$E63))</f>
        <v>0</v>
      </c>
      <c r="K63" s="23" cm="1">
        <f t="array" ref="K63">SUMPRODUCT('Charges by GXP_GIP_DETERMINED'!J$7:J$567*('Charges by GXP_GIP_DETERMINED'!$D$7:$D$567=$D63)*('Charges by GXP_GIP_DETERMINED'!$E$7:$E$567=$E63))</f>
        <v>0</v>
      </c>
      <c r="L63" s="24">
        <f t="shared" si="0"/>
        <v>1856898.7772914367</v>
      </c>
      <c r="M63" s="23">
        <v>1829095.34850608</v>
      </c>
      <c r="N63" s="23">
        <v>0</v>
      </c>
      <c r="O63" s="23">
        <v>0</v>
      </c>
      <c r="P63" s="23" cm="1">
        <f t="array" ref="P63">SUMPRODUCT('Charges by GXP_GIP_DETERMINED'!O$7:O$567*('Charges by GXP_GIP_DETERMINED'!$D$7:$D$567=$D63)*('Charges by GXP_GIP_DETERMINED'!$E$7:$E$567=$E63))</f>
        <v>0</v>
      </c>
      <c r="Q63" s="24">
        <f t="shared" si="1"/>
        <v>1829095.34850608</v>
      </c>
      <c r="R63" s="23">
        <v>1928109.42</v>
      </c>
      <c r="S63" s="23">
        <v>0</v>
      </c>
      <c r="T63" s="23">
        <v>0</v>
      </c>
      <c r="U63" s="24">
        <f t="shared" si="2"/>
        <v>1928109.42</v>
      </c>
      <c r="V63" s="23">
        <v>2005710.11</v>
      </c>
      <c r="W63" s="23">
        <v>0</v>
      </c>
      <c r="X63" s="23">
        <v>0</v>
      </c>
      <c r="Y63" s="24">
        <f t="shared" si="3"/>
        <v>2005710.11</v>
      </c>
      <c r="Z63" s="23">
        <v>2272079.1</v>
      </c>
      <c r="AA63" s="23">
        <v>0</v>
      </c>
      <c r="AB63" s="23">
        <v>0</v>
      </c>
      <c r="AC63" s="24">
        <f t="shared" si="4"/>
        <v>2272079.1</v>
      </c>
      <c r="AD63" s="23">
        <v>2368065.0300000003</v>
      </c>
      <c r="AE63" s="23">
        <v>0</v>
      </c>
      <c r="AF63" s="23">
        <v>0</v>
      </c>
      <c r="AG63" s="24">
        <f t="shared" si="5"/>
        <v>2368065.0300000003</v>
      </c>
      <c r="AH63" s="23">
        <v>2404226.1800000002</v>
      </c>
      <c r="AI63" s="23">
        <v>0</v>
      </c>
      <c r="AJ63" s="23">
        <v>0</v>
      </c>
      <c r="AK63" s="24">
        <f t="shared" si="6"/>
        <v>2404226.1800000002</v>
      </c>
      <c r="AN63" s="35">
        <f t="shared" si="7"/>
        <v>3.8349232375732623E-2</v>
      </c>
      <c r="AO63" s="35">
        <f t="shared" si="8"/>
        <v>4.0247036394853719E-2</v>
      </c>
      <c r="AP63" s="35">
        <f t="shared" si="9"/>
        <v>0.13280532848288829</v>
      </c>
      <c r="AQ63" s="35">
        <f t="shared" si="10"/>
        <v>4.2245857549589871E-2</v>
      </c>
      <c r="AR63" s="35">
        <f t="shared" si="11"/>
        <v>1.5270336558282693E-2</v>
      </c>
    </row>
    <row r="64" spans="2:44" x14ac:dyDescent="0.3">
      <c r="B64" s="2" t="s">
        <v>93</v>
      </c>
      <c r="C64" s="2" t="s">
        <v>183</v>
      </c>
      <c r="D64" s="2" t="s">
        <v>184</v>
      </c>
      <c r="E64" s="2" t="s">
        <v>142</v>
      </c>
      <c r="F64" s="2" t="s">
        <v>143</v>
      </c>
      <c r="H64" s="23" cm="1">
        <f t="array" ref="H64">SUMPRODUCT('Charges by GXP_GIP_DETERMINED'!G$7:G$567*('Charges by GXP_GIP_DETERMINED'!$D$7:$D$567=$D64)*('Charges by GXP_GIP_DETERMINED'!$E$7:$E$567=$E64))</f>
        <v>71339.479338177785</v>
      </c>
      <c r="I64" s="23" cm="1">
        <f t="array" ref="I64">SUMPRODUCT('Charges by GXP_GIP_DETERMINED'!H$7:H$567*('Charges by GXP_GIP_DETERMINED'!$D$7:$D$567=$D64)*('Charges by GXP_GIP_DETERMINED'!$E$7:$E$567=$E64))</f>
        <v>169102.41</v>
      </c>
      <c r="J64" s="23" cm="1">
        <f t="array" ref="J64">SUMPRODUCT('Charges by GXP_GIP_DETERMINED'!I$7:I$567*('Charges by GXP_GIP_DETERMINED'!$D$7:$D$567=$D64)*('Charges by GXP_GIP_DETERMINED'!$E$7:$E$567=$E64))</f>
        <v>1418965.66</v>
      </c>
      <c r="K64" s="23" cm="1">
        <f t="array" ref="K64">SUMPRODUCT('Charges by GXP_GIP_DETERMINED'!J$7:J$567*('Charges by GXP_GIP_DETERMINED'!$D$7:$D$567=$D64)*('Charges by GXP_GIP_DETERMINED'!$E$7:$E$567=$E64))</f>
        <v>0</v>
      </c>
      <c r="L64" s="24">
        <f t="shared" si="0"/>
        <v>1659407.5493381778</v>
      </c>
      <c r="M64" s="23">
        <v>98991.325585792714</v>
      </c>
      <c r="N64" s="23">
        <v>177345.19</v>
      </c>
      <c r="O64" s="23">
        <v>1446416.18</v>
      </c>
      <c r="P64" s="23" cm="1">
        <f t="array" ref="P64">SUMPRODUCT('Charges by GXP_GIP_DETERMINED'!O$7:O$567*('Charges by GXP_GIP_DETERMINED'!$D$7:$D$567=$D64)*('Charges by GXP_GIP_DETERMINED'!$E$7:$E$567=$E64))</f>
        <v>0</v>
      </c>
      <c r="Q64" s="24">
        <f t="shared" si="1"/>
        <v>1722752.6955857927</v>
      </c>
      <c r="R64" s="23">
        <v>122129.91</v>
      </c>
      <c r="S64" s="23">
        <v>219059.83</v>
      </c>
      <c r="T64" s="23">
        <v>1962811.89</v>
      </c>
      <c r="U64" s="24">
        <f t="shared" si="2"/>
        <v>2304001.63</v>
      </c>
      <c r="V64" s="23">
        <v>164875.24000000002</v>
      </c>
      <c r="W64" s="23">
        <v>231866.07</v>
      </c>
      <c r="X64" s="23">
        <v>1990148.67</v>
      </c>
      <c r="Y64" s="24">
        <f t="shared" si="3"/>
        <v>2386889.98</v>
      </c>
      <c r="Z64" s="23">
        <v>227307.74000000002</v>
      </c>
      <c r="AA64" s="23">
        <v>223560.03</v>
      </c>
      <c r="AB64" s="23">
        <v>2001092.92</v>
      </c>
      <c r="AC64" s="24">
        <f t="shared" si="4"/>
        <v>2451960.69</v>
      </c>
      <c r="AD64" s="23">
        <v>269247.80999999994</v>
      </c>
      <c r="AE64" s="23">
        <v>245155.87</v>
      </c>
      <c r="AF64" s="23">
        <v>2013327.88</v>
      </c>
      <c r="AG64" s="24">
        <f t="shared" si="5"/>
        <v>2527731.5599999996</v>
      </c>
      <c r="AH64" s="23">
        <v>337142.8</v>
      </c>
      <c r="AI64" s="23">
        <v>249883.73</v>
      </c>
      <c r="AJ64" s="23">
        <v>2065954.16</v>
      </c>
      <c r="AK64" s="24">
        <f t="shared" si="6"/>
        <v>2652980.69</v>
      </c>
      <c r="AN64" s="35">
        <f t="shared" si="7"/>
        <v>0.38844832357120818</v>
      </c>
      <c r="AO64" s="35">
        <f t="shared" si="8"/>
        <v>3.5975820902522493E-2</v>
      </c>
      <c r="AP64" s="35">
        <f t="shared" si="9"/>
        <v>2.7261713168698298E-2</v>
      </c>
      <c r="AQ64" s="35">
        <f t="shared" si="10"/>
        <v>3.0902155286999911E-2</v>
      </c>
      <c r="AR64" s="35">
        <f t="shared" si="11"/>
        <v>4.9550012343874128E-2</v>
      </c>
    </row>
    <row r="65" spans="2:44" x14ac:dyDescent="0.3">
      <c r="B65" s="2" t="s">
        <v>93</v>
      </c>
      <c r="C65" s="2" t="s">
        <v>183</v>
      </c>
      <c r="D65" s="2" t="s">
        <v>184</v>
      </c>
      <c r="E65" s="2" t="s">
        <v>144</v>
      </c>
      <c r="F65" s="2" t="s">
        <v>145</v>
      </c>
      <c r="H65" s="23" cm="1">
        <f t="array" ref="H65">SUMPRODUCT('Charges by GXP_GIP_DETERMINED'!G$7:G$567*('Charges by GXP_GIP_DETERMINED'!$D$7:$D$567=$D65)*('Charges by GXP_GIP_DETERMINED'!$E$7:$E$567=$E65))</f>
        <v>0</v>
      </c>
      <c r="I65" s="23" cm="1">
        <f t="array" ref="I65">SUMPRODUCT('Charges by GXP_GIP_DETERMINED'!H$7:H$567*('Charges by GXP_GIP_DETERMINED'!$D$7:$D$567=$D65)*('Charges by GXP_GIP_DETERMINED'!$E$7:$E$567=$E65))</f>
        <v>0</v>
      </c>
      <c r="J65" s="23" cm="1">
        <f t="array" ref="J65">SUMPRODUCT('Charges by GXP_GIP_DETERMINED'!I$7:I$567*('Charges by GXP_GIP_DETERMINED'!$D$7:$D$567=$D65)*('Charges by GXP_GIP_DETERMINED'!$E$7:$E$567=$E65))</f>
        <v>0</v>
      </c>
      <c r="K65" s="23" cm="1">
        <f t="array" ref="K65">SUMPRODUCT('Charges by GXP_GIP_DETERMINED'!J$7:J$567*('Charges by GXP_GIP_DETERMINED'!$D$7:$D$567=$D65)*('Charges by GXP_GIP_DETERMINED'!$E$7:$E$567=$E65))</f>
        <v>0</v>
      </c>
      <c r="L65" s="24">
        <f t="shared" si="0"/>
        <v>0</v>
      </c>
      <c r="M65" s="23">
        <v>0</v>
      </c>
      <c r="N65" s="23">
        <v>0</v>
      </c>
      <c r="O65" s="23">
        <v>0</v>
      </c>
      <c r="P65" s="23" cm="1">
        <f t="array" ref="P65">SUMPRODUCT('Charges by GXP_GIP_DETERMINED'!O$7:O$567*('Charges by GXP_GIP_DETERMINED'!$D$7:$D$567=$D65)*('Charges by GXP_GIP_DETERMINED'!$E$7:$E$567=$E65))</f>
        <v>0</v>
      </c>
      <c r="Q65" s="24">
        <f t="shared" si="1"/>
        <v>0</v>
      </c>
      <c r="R65" s="23">
        <v>0</v>
      </c>
      <c r="S65" s="23">
        <v>0</v>
      </c>
      <c r="T65" s="23">
        <v>0</v>
      </c>
      <c r="U65" s="24">
        <f t="shared" si="2"/>
        <v>0</v>
      </c>
      <c r="V65" s="23">
        <v>0</v>
      </c>
      <c r="W65" s="23">
        <v>0</v>
      </c>
      <c r="X65" s="23">
        <v>0</v>
      </c>
      <c r="Y65" s="24">
        <f t="shared" si="3"/>
        <v>0</v>
      </c>
      <c r="Z65" s="23">
        <v>0</v>
      </c>
      <c r="AA65" s="23">
        <v>0</v>
      </c>
      <c r="AB65" s="23">
        <v>0</v>
      </c>
      <c r="AC65" s="24">
        <f t="shared" si="4"/>
        <v>0</v>
      </c>
      <c r="AD65" s="23">
        <v>0</v>
      </c>
      <c r="AE65" s="23">
        <v>0</v>
      </c>
      <c r="AF65" s="23">
        <v>0</v>
      </c>
      <c r="AG65" s="24">
        <f t="shared" si="5"/>
        <v>0</v>
      </c>
      <c r="AH65" s="23">
        <v>0</v>
      </c>
      <c r="AI65" s="23">
        <v>0</v>
      </c>
      <c r="AJ65" s="23">
        <v>0</v>
      </c>
      <c r="AK65" s="24">
        <f t="shared" si="6"/>
        <v>0</v>
      </c>
      <c r="AN65" s="35" t="str">
        <f t="shared" si="7"/>
        <v>-</v>
      </c>
      <c r="AO65" s="35" t="str">
        <f t="shared" si="8"/>
        <v>'-</v>
      </c>
      <c r="AP65" s="35" t="str">
        <f t="shared" si="9"/>
        <v>'-</v>
      </c>
      <c r="AQ65" s="35" t="str">
        <f t="shared" si="10"/>
        <v>'-</v>
      </c>
      <c r="AR65" s="35" t="str">
        <f t="shared" si="11"/>
        <v>'-</v>
      </c>
    </row>
    <row r="66" spans="2:44" x14ac:dyDescent="0.3">
      <c r="B66" s="2" t="s">
        <v>93</v>
      </c>
      <c r="C66" s="2" t="s">
        <v>183</v>
      </c>
      <c r="D66" s="2" t="s">
        <v>184</v>
      </c>
      <c r="E66" s="2" t="s">
        <v>146</v>
      </c>
      <c r="H66" s="23" cm="1">
        <f t="array" ref="H66">SUMPRODUCT('Charges by GXP_GIP_DETERMINED'!G$7:G$567*('Charges by GXP_GIP_DETERMINED'!$D$7:$D$567=$D66)*('Charges by GXP_GIP_DETERMINED'!$E$7:$E$567=$E66))</f>
        <v>639647.5147197562</v>
      </c>
      <c r="I66" s="23" cm="1">
        <f t="array" ref="I66">SUMPRODUCT('Charges by GXP_GIP_DETERMINED'!H$7:H$567*('Charges by GXP_GIP_DETERMINED'!$D$7:$D$567=$D66)*('Charges by GXP_GIP_DETERMINED'!$E$7:$E$567=$E66))</f>
        <v>0</v>
      </c>
      <c r="J66" s="23" cm="1">
        <f t="array" ref="J66">SUMPRODUCT('Charges by GXP_GIP_DETERMINED'!I$7:I$567*('Charges by GXP_GIP_DETERMINED'!$D$7:$D$567=$D66)*('Charges by GXP_GIP_DETERMINED'!$E$7:$E$567=$E66))</f>
        <v>0</v>
      </c>
      <c r="K66" s="23" cm="1">
        <f t="array" ref="K66">SUMPRODUCT('Charges by GXP_GIP_DETERMINED'!J$7:J$567*('Charges by GXP_GIP_DETERMINED'!$D$7:$D$567=$D66)*('Charges by GXP_GIP_DETERMINED'!$E$7:$E$567=$E66))</f>
        <v>0</v>
      </c>
      <c r="L66" s="24">
        <f t="shared" si="0"/>
        <v>639647.5147197562</v>
      </c>
      <c r="M66" s="23">
        <v>641324.86352568329</v>
      </c>
      <c r="N66" s="23">
        <v>0</v>
      </c>
      <c r="O66" s="23">
        <v>0</v>
      </c>
      <c r="P66" s="23" cm="1">
        <f t="array" ref="P66">SUMPRODUCT('Charges by GXP_GIP_DETERMINED'!O$7:O$567*('Charges by GXP_GIP_DETERMINED'!$D$7:$D$567=$D66)*('Charges by GXP_GIP_DETERMINED'!$E$7:$E$567=$E66))</f>
        <v>0</v>
      </c>
      <c r="Q66" s="24">
        <f t="shared" si="1"/>
        <v>641324.86352568329</v>
      </c>
      <c r="R66" s="23">
        <v>653655.92999999993</v>
      </c>
      <c r="S66" s="23">
        <v>0</v>
      </c>
      <c r="T66" s="23">
        <v>0</v>
      </c>
      <c r="U66" s="24">
        <f t="shared" si="2"/>
        <v>653655.92999999993</v>
      </c>
      <c r="V66" s="23">
        <v>665125.32000000007</v>
      </c>
      <c r="W66" s="23">
        <v>0</v>
      </c>
      <c r="X66" s="23">
        <v>0</v>
      </c>
      <c r="Y66" s="24">
        <f t="shared" si="3"/>
        <v>665125.32000000007</v>
      </c>
      <c r="Z66" s="23">
        <v>728026.59</v>
      </c>
      <c r="AA66" s="23">
        <v>0</v>
      </c>
      <c r="AB66" s="23">
        <v>0</v>
      </c>
      <c r="AC66" s="24">
        <f t="shared" si="4"/>
        <v>728026.59</v>
      </c>
      <c r="AD66" s="23">
        <v>749651.93000000017</v>
      </c>
      <c r="AE66" s="23">
        <v>0</v>
      </c>
      <c r="AF66" s="23">
        <v>0</v>
      </c>
      <c r="AG66" s="24">
        <f t="shared" si="5"/>
        <v>749651.93000000017</v>
      </c>
      <c r="AH66" s="23">
        <v>758719.72</v>
      </c>
      <c r="AI66" s="23">
        <v>0</v>
      </c>
      <c r="AJ66" s="23">
        <v>0</v>
      </c>
      <c r="AK66" s="24">
        <f t="shared" si="6"/>
        <v>758719.72</v>
      </c>
      <c r="AN66" s="35">
        <f t="shared" si="7"/>
        <v>2.1900210597052272E-2</v>
      </c>
      <c r="AO66" s="35">
        <f t="shared" si="8"/>
        <v>1.7546524820787779E-2</v>
      </c>
      <c r="AP66" s="35">
        <f t="shared" si="9"/>
        <v>9.4570554012287422E-2</v>
      </c>
      <c r="AQ66" s="35">
        <f t="shared" si="10"/>
        <v>2.9704052430283179E-2</v>
      </c>
      <c r="AR66" s="35">
        <f t="shared" si="11"/>
        <v>1.2096000339784085E-2</v>
      </c>
    </row>
    <row r="67" spans="2:44" x14ac:dyDescent="0.3">
      <c r="B67" s="2" t="s">
        <v>93</v>
      </c>
      <c r="C67" s="2" t="s">
        <v>185</v>
      </c>
      <c r="D67" s="2" t="s">
        <v>186</v>
      </c>
      <c r="E67" s="2" t="s">
        <v>142</v>
      </c>
      <c r="F67" s="2" t="s">
        <v>143</v>
      </c>
      <c r="H67" s="23" cm="1">
        <f t="array" ref="H67">SUMPRODUCT('Charges by GXP_GIP_DETERMINED'!G$7:G$567*('Charges by GXP_GIP_DETERMINED'!$D$7:$D$567=$D67)*('Charges by GXP_GIP_DETERMINED'!$E$7:$E$567=$E67))</f>
        <v>0</v>
      </c>
      <c r="I67" s="23" cm="1">
        <f t="array" ref="I67">SUMPRODUCT('Charges by GXP_GIP_DETERMINED'!H$7:H$567*('Charges by GXP_GIP_DETERMINED'!$D$7:$D$567=$D67)*('Charges by GXP_GIP_DETERMINED'!$E$7:$E$567=$E67))</f>
        <v>0</v>
      </c>
      <c r="J67" s="23" cm="1">
        <f t="array" ref="J67">SUMPRODUCT('Charges by GXP_GIP_DETERMINED'!I$7:I$567*('Charges by GXP_GIP_DETERMINED'!$D$7:$D$567=$D67)*('Charges by GXP_GIP_DETERMINED'!$E$7:$E$567=$E67))</f>
        <v>4724.6400000000003</v>
      </c>
      <c r="K67" s="23" cm="1">
        <f t="array" ref="K67">SUMPRODUCT('Charges by GXP_GIP_DETERMINED'!J$7:J$567*('Charges by GXP_GIP_DETERMINED'!$D$7:$D$567=$D67)*('Charges by GXP_GIP_DETERMINED'!$E$7:$E$567=$E67))</f>
        <v>0</v>
      </c>
      <c r="L67" s="24">
        <f t="shared" si="0"/>
        <v>4724.6400000000003</v>
      </c>
      <c r="M67" s="23">
        <v>0</v>
      </c>
      <c r="N67" s="23">
        <v>0</v>
      </c>
      <c r="O67" s="23">
        <v>0</v>
      </c>
      <c r="P67" s="23" cm="1">
        <f t="array" ref="P67">SUMPRODUCT('Charges by GXP_GIP_DETERMINED'!O$7:O$567*('Charges by GXP_GIP_DETERMINED'!$D$7:$D$567=$D67)*('Charges by GXP_GIP_DETERMINED'!$E$7:$E$567=$E67))</f>
        <v>0</v>
      </c>
      <c r="Q67" s="24">
        <f t="shared" si="1"/>
        <v>0</v>
      </c>
      <c r="R67" s="23">
        <v>0</v>
      </c>
      <c r="S67" s="23">
        <v>0</v>
      </c>
      <c r="T67" s="23">
        <v>0</v>
      </c>
      <c r="U67" s="24">
        <f t="shared" si="2"/>
        <v>0</v>
      </c>
      <c r="V67" s="23">
        <v>0</v>
      </c>
      <c r="W67" s="23">
        <v>0</v>
      </c>
      <c r="X67" s="23">
        <v>0</v>
      </c>
      <c r="Y67" s="24">
        <f t="shared" si="3"/>
        <v>0</v>
      </c>
      <c r="Z67" s="23">
        <v>0</v>
      </c>
      <c r="AA67" s="23">
        <v>0</v>
      </c>
      <c r="AB67" s="23">
        <v>0</v>
      </c>
      <c r="AC67" s="24">
        <f t="shared" si="4"/>
        <v>0</v>
      </c>
      <c r="AD67" s="23">
        <v>0</v>
      </c>
      <c r="AE67" s="23">
        <v>0</v>
      </c>
      <c r="AF67" s="23">
        <v>0</v>
      </c>
      <c r="AG67" s="24">
        <f t="shared" si="5"/>
        <v>0</v>
      </c>
      <c r="AH67" s="23">
        <v>0</v>
      </c>
      <c r="AI67" s="23">
        <v>0</v>
      </c>
      <c r="AJ67" s="23">
        <v>0</v>
      </c>
      <c r="AK67" s="24">
        <f t="shared" si="6"/>
        <v>0</v>
      </c>
      <c r="AN67" s="35">
        <f t="shared" si="7"/>
        <v>-1</v>
      </c>
      <c r="AO67" s="35" t="str">
        <f t="shared" si="8"/>
        <v>'-</v>
      </c>
      <c r="AP67" s="35" t="str">
        <f t="shared" si="9"/>
        <v>'-</v>
      </c>
      <c r="AQ67" s="35" t="str">
        <f t="shared" si="10"/>
        <v>'-</v>
      </c>
      <c r="AR67" s="35" t="str">
        <f t="shared" si="11"/>
        <v>'-</v>
      </c>
    </row>
    <row r="68" spans="2:44" x14ac:dyDescent="0.3">
      <c r="B68" s="2" t="s">
        <v>93</v>
      </c>
      <c r="C68" s="2" t="s">
        <v>185</v>
      </c>
      <c r="D68" s="2" t="s">
        <v>186</v>
      </c>
      <c r="E68" s="2" t="s">
        <v>144</v>
      </c>
      <c r="F68" s="2" t="s">
        <v>145</v>
      </c>
      <c r="H68" s="23" cm="1">
        <f t="array" ref="H68">SUMPRODUCT('Charges by GXP_GIP_DETERMINED'!G$7:G$567*('Charges by GXP_GIP_DETERMINED'!$D$7:$D$567=$D68)*('Charges by GXP_GIP_DETERMINED'!$E$7:$E$567=$E68))</f>
        <v>0</v>
      </c>
      <c r="I68" s="23" cm="1">
        <f t="array" ref="I68">SUMPRODUCT('Charges by GXP_GIP_DETERMINED'!H$7:H$567*('Charges by GXP_GIP_DETERMINED'!$D$7:$D$567=$D68)*('Charges by GXP_GIP_DETERMINED'!$E$7:$E$567=$E68))</f>
        <v>0</v>
      </c>
      <c r="J68" s="23" cm="1">
        <f t="array" ref="J68">SUMPRODUCT('Charges by GXP_GIP_DETERMINED'!I$7:I$567*('Charges by GXP_GIP_DETERMINED'!$D$7:$D$567=$D68)*('Charges by GXP_GIP_DETERMINED'!$E$7:$E$567=$E68))</f>
        <v>0</v>
      </c>
      <c r="K68" s="23" cm="1">
        <f t="array" ref="K68">SUMPRODUCT('Charges by GXP_GIP_DETERMINED'!J$7:J$567*('Charges by GXP_GIP_DETERMINED'!$D$7:$D$567=$D68)*('Charges by GXP_GIP_DETERMINED'!$E$7:$E$567=$E68))</f>
        <v>0</v>
      </c>
      <c r="L68" s="24">
        <f t="shared" si="0"/>
        <v>0</v>
      </c>
      <c r="M68" s="23">
        <v>0</v>
      </c>
      <c r="N68" s="23">
        <v>0</v>
      </c>
      <c r="O68" s="23">
        <v>0</v>
      </c>
      <c r="P68" s="23" cm="1">
        <f t="array" ref="P68">SUMPRODUCT('Charges by GXP_GIP_DETERMINED'!O$7:O$567*('Charges by GXP_GIP_DETERMINED'!$D$7:$D$567=$D68)*('Charges by GXP_GIP_DETERMINED'!$E$7:$E$567=$E68))</f>
        <v>0</v>
      </c>
      <c r="Q68" s="24">
        <f t="shared" si="1"/>
        <v>0</v>
      </c>
      <c r="R68" s="23">
        <v>0</v>
      </c>
      <c r="S68" s="23">
        <v>0</v>
      </c>
      <c r="T68" s="23">
        <v>0</v>
      </c>
      <c r="U68" s="24">
        <f t="shared" si="2"/>
        <v>0</v>
      </c>
      <c r="V68" s="23">
        <v>0</v>
      </c>
      <c r="W68" s="23">
        <v>0</v>
      </c>
      <c r="X68" s="23">
        <v>0</v>
      </c>
      <c r="Y68" s="24">
        <f t="shared" si="3"/>
        <v>0</v>
      </c>
      <c r="Z68" s="23">
        <v>0</v>
      </c>
      <c r="AA68" s="23">
        <v>0</v>
      </c>
      <c r="AB68" s="23">
        <v>0</v>
      </c>
      <c r="AC68" s="24">
        <f t="shared" si="4"/>
        <v>0</v>
      </c>
      <c r="AD68" s="23">
        <v>0</v>
      </c>
      <c r="AE68" s="23">
        <v>0</v>
      </c>
      <c r="AF68" s="23">
        <v>0</v>
      </c>
      <c r="AG68" s="24">
        <f t="shared" si="5"/>
        <v>0</v>
      </c>
      <c r="AH68" s="23">
        <v>0</v>
      </c>
      <c r="AI68" s="23">
        <v>0</v>
      </c>
      <c r="AJ68" s="23">
        <v>0</v>
      </c>
      <c r="AK68" s="24">
        <f t="shared" si="6"/>
        <v>0</v>
      </c>
      <c r="AN68" s="35" t="str">
        <f t="shared" si="7"/>
        <v>-</v>
      </c>
      <c r="AO68" s="35" t="str">
        <f t="shared" si="8"/>
        <v>'-</v>
      </c>
      <c r="AP68" s="35" t="str">
        <f t="shared" si="9"/>
        <v>'-</v>
      </c>
      <c r="AQ68" s="35" t="str">
        <f t="shared" si="10"/>
        <v>'-</v>
      </c>
      <c r="AR68" s="35" t="str">
        <f t="shared" si="11"/>
        <v>'-</v>
      </c>
    </row>
    <row r="69" spans="2:44" x14ac:dyDescent="0.3">
      <c r="B69" s="2" t="s">
        <v>93</v>
      </c>
      <c r="C69" s="2" t="s">
        <v>185</v>
      </c>
      <c r="D69" s="2" t="s">
        <v>186</v>
      </c>
      <c r="E69" s="2" t="s">
        <v>146</v>
      </c>
      <c r="H69" s="23" cm="1">
        <f t="array" ref="H69">SUMPRODUCT('Charges by GXP_GIP_DETERMINED'!G$7:G$567*('Charges by GXP_GIP_DETERMINED'!$D$7:$D$567=$D69)*('Charges by GXP_GIP_DETERMINED'!$E$7:$E$567=$E69))</f>
        <v>0</v>
      </c>
      <c r="I69" s="23" cm="1">
        <f t="array" ref="I69">SUMPRODUCT('Charges by GXP_GIP_DETERMINED'!H$7:H$567*('Charges by GXP_GIP_DETERMINED'!$D$7:$D$567=$D69)*('Charges by GXP_GIP_DETERMINED'!$E$7:$E$567=$E69))</f>
        <v>0</v>
      </c>
      <c r="J69" s="23" cm="1">
        <f t="array" ref="J69">SUMPRODUCT('Charges by GXP_GIP_DETERMINED'!I$7:I$567*('Charges by GXP_GIP_DETERMINED'!$D$7:$D$567=$D69)*('Charges by GXP_GIP_DETERMINED'!$E$7:$E$567=$E69))</f>
        <v>0</v>
      </c>
      <c r="K69" s="23" cm="1">
        <f t="array" ref="K69">SUMPRODUCT('Charges by GXP_GIP_DETERMINED'!J$7:J$567*('Charges by GXP_GIP_DETERMINED'!$D$7:$D$567=$D69)*('Charges by GXP_GIP_DETERMINED'!$E$7:$E$567=$E69))</f>
        <v>0</v>
      </c>
      <c r="L69" s="24">
        <f t="shared" si="0"/>
        <v>0</v>
      </c>
      <c r="M69" s="23">
        <v>0</v>
      </c>
      <c r="N69" s="23">
        <v>0</v>
      </c>
      <c r="O69" s="23">
        <v>0</v>
      </c>
      <c r="P69" s="23" cm="1">
        <f t="array" ref="P69">SUMPRODUCT('Charges by GXP_GIP_DETERMINED'!O$7:O$567*('Charges by GXP_GIP_DETERMINED'!$D$7:$D$567=$D69)*('Charges by GXP_GIP_DETERMINED'!$E$7:$E$567=$E69))</f>
        <v>0</v>
      </c>
      <c r="Q69" s="24">
        <f t="shared" si="1"/>
        <v>0</v>
      </c>
      <c r="R69" s="23">
        <v>0</v>
      </c>
      <c r="S69" s="23">
        <v>0</v>
      </c>
      <c r="T69" s="23">
        <v>0</v>
      </c>
      <c r="U69" s="24">
        <f t="shared" si="2"/>
        <v>0</v>
      </c>
      <c r="V69" s="23">
        <v>0</v>
      </c>
      <c r="W69" s="23">
        <v>0</v>
      </c>
      <c r="X69" s="23">
        <v>0</v>
      </c>
      <c r="Y69" s="24">
        <f t="shared" si="3"/>
        <v>0</v>
      </c>
      <c r="Z69" s="23">
        <v>0</v>
      </c>
      <c r="AA69" s="23">
        <v>0</v>
      </c>
      <c r="AB69" s="23">
        <v>0</v>
      </c>
      <c r="AC69" s="24">
        <f t="shared" si="4"/>
        <v>0</v>
      </c>
      <c r="AD69" s="23">
        <v>0</v>
      </c>
      <c r="AE69" s="23">
        <v>0</v>
      </c>
      <c r="AF69" s="23">
        <v>0</v>
      </c>
      <c r="AG69" s="24">
        <f t="shared" si="5"/>
        <v>0</v>
      </c>
      <c r="AH69" s="23">
        <v>0</v>
      </c>
      <c r="AI69" s="23">
        <v>0</v>
      </c>
      <c r="AJ69" s="23">
        <v>0</v>
      </c>
      <c r="AK69" s="24">
        <f t="shared" si="6"/>
        <v>0</v>
      </c>
      <c r="AN69" s="35" t="str">
        <f t="shared" si="7"/>
        <v>-</v>
      </c>
      <c r="AO69" s="35" t="str">
        <f t="shared" si="8"/>
        <v>'-</v>
      </c>
      <c r="AP69" s="35" t="str">
        <f t="shared" si="9"/>
        <v>'-</v>
      </c>
      <c r="AQ69" s="35" t="str">
        <f t="shared" si="10"/>
        <v>'-</v>
      </c>
      <c r="AR69" s="35" t="str">
        <f t="shared" si="11"/>
        <v>'-</v>
      </c>
    </row>
    <row r="70" spans="2:44" x14ac:dyDescent="0.3">
      <c r="B70" s="2" t="s">
        <v>93</v>
      </c>
      <c r="C70" s="2" t="s">
        <v>187</v>
      </c>
      <c r="D70" s="2" t="s">
        <v>188</v>
      </c>
      <c r="E70" s="2" t="s">
        <v>142</v>
      </c>
      <c r="F70" s="2" t="s">
        <v>143</v>
      </c>
      <c r="H70" s="23" cm="1">
        <f t="array" ref="H70">SUMPRODUCT('Charges by GXP_GIP_DETERMINED'!G$7:G$567*('Charges by GXP_GIP_DETERMINED'!$D$7:$D$567=$D70)*('Charges by GXP_GIP_DETERMINED'!$E$7:$E$567=$E70))</f>
        <v>61717.882252443203</v>
      </c>
      <c r="I70" s="23" cm="1">
        <f t="array" ref="I70">SUMPRODUCT('Charges by GXP_GIP_DETERMINED'!H$7:H$567*('Charges by GXP_GIP_DETERMINED'!$D$7:$D$567=$D70)*('Charges by GXP_GIP_DETERMINED'!$E$7:$E$567=$E70))</f>
        <v>167436.01999999999</v>
      </c>
      <c r="J70" s="23" cm="1">
        <f t="array" ref="J70">SUMPRODUCT('Charges by GXP_GIP_DETERMINED'!I$7:I$567*('Charges by GXP_GIP_DETERMINED'!$D$7:$D$567=$D70)*('Charges by GXP_GIP_DETERMINED'!$E$7:$E$567=$E70))</f>
        <v>5907369.7999999998</v>
      </c>
      <c r="K70" s="23" cm="1">
        <f t="array" ref="K70">SUMPRODUCT('Charges by GXP_GIP_DETERMINED'!J$7:J$567*('Charges by GXP_GIP_DETERMINED'!$D$7:$D$567=$D70)*('Charges by GXP_GIP_DETERMINED'!$E$7:$E$567=$E70))</f>
        <v>0</v>
      </c>
      <c r="L70" s="24">
        <f t="shared" si="0"/>
        <v>6136523.7022524429</v>
      </c>
      <c r="M70" s="23">
        <v>85640.307256085522</v>
      </c>
      <c r="N70" s="23">
        <v>210477.24</v>
      </c>
      <c r="O70" s="23">
        <v>6049090.2400000002</v>
      </c>
      <c r="P70" s="23" cm="1">
        <f t="array" ref="P70">SUMPRODUCT('Charges by GXP_GIP_DETERMINED'!O$7:O$567*('Charges by GXP_GIP_DETERMINED'!$D$7:$D$567=$D70)*('Charges by GXP_GIP_DETERMINED'!$E$7:$E$567=$E70))</f>
        <v>0</v>
      </c>
      <c r="Q70" s="24">
        <f t="shared" si="1"/>
        <v>6345207.7872560853</v>
      </c>
      <c r="R70" s="23">
        <v>105658.15999999999</v>
      </c>
      <c r="S70" s="23">
        <v>259985.11</v>
      </c>
      <c r="T70" s="23">
        <v>8208720.5599999996</v>
      </c>
      <c r="U70" s="24">
        <f t="shared" si="2"/>
        <v>8574363.8300000001</v>
      </c>
      <c r="V70" s="23">
        <v>142442.05000000005</v>
      </c>
      <c r="W70" s="23">
        <v>275183.84000000003</v>
      </c>
      <c r="X70" s="23">
        <v>8323046.3600000003</v>
      </c>
      <c r="Y70" s="24">
        <f t="shared" si="3"/>
        <v>8740672.25</v>
      </c>
      <c r="Z70" s="23">
        <v>195672.52</v>
      </c>
      <c r="AA70" s="23">
        <v>265326.05</v>
      </c>
      <c r="AB70" s="23">
        <v>8368816.5599999996</v>
      </c>
      <c r="AC70" s="24">
        <f t="shared" si="4"/>
        <v>8829815.129999999</v>
      </c>
      <c r="AD70" s="23">
        <v>231620.81</v>
      </c>
      <c r="AE70" s="23">
        <v>290956.46999999997</v>
      </c>
      <c r="AF70" s="23">
        <v>8419984.6500000004</v>
      </c>
      <c r="AG70" s="24">
        <f t="shared" si="5"/>
        <v>8942561.9299999997</v>
      </c>
      <c r="AH70" s="23">
        <v>287950.93000000005</v>
      </c>
      <c r="AI70" s="23">
        <v>296567.61</v>
      </c>
      <c r="AJ70" s="23">
        <v>8640074.2200000007</v>
      </c>
      <c r="AK70" s="24">
        <f t="shared" si="6"/>
        <v>9224592.7600000016</v>
      </c>
      <c r="AN70" s="35">
        <f t="shared" si="7"/>
        <v>0.39726728780542886</v>
      </c>
      <c r="AO70" s="35">
        <f t="shared" si="8"/>
        <v>1.939600689885812E-2</v>
      </c>
      <c r="AP70" s="35">
        <f t="shared" si="9"/>
        <v>1.0198629744983201E-2</v>
      </c>
      <c r="AQ70" s="35">
        <f t="shared" si="10"/>
        <v>1.2768874358075166E-2</v>
      </c>
      <c r="AR70" s="35">
        <f t="shared" si="11"/>
        <v>3.153803487274276E-2</v>
      </c>
    </row>
    <row r="71" spans="2:44" x14ac:dyDescent="0.3">
      <c r="B71" s="2" t="s">
        <v>93</v>
      </c>
      <c r="C71" s="2" t="s">
        <v>187</v>
      </c>
      <c r="D71" s="2" t="s">
        <v>188</v>
      </c>
      <c r="E71" s="2" t="s">
        <v>144</v>
      </c>
      <c r="F71" s="2" t="s">
        <v>145</v>
      </c>
      <c r="H71" s="23" cm="1">
        <f t="array" ref="H71">SUMPRODUCT('Charges by GXP_GIP_DETERMINED'!G$7:G$567*('Charges by GXP_GIP_DETERMINED'!$D$7:$D$567=$D71)*('Charges by GXP_GIP_DETERMINED'!$E$7:$E$567=$E71))</f>
        <v>47983.271093519834</v>
      </c>
      <c r="I71" s="23" cm="1">
        <f t="array" ref="I71">SUMPRODUCT('Charges by GXP_GIP_DETERMINED'!H$7:H$567*('Charges by GXP_GIP_DETERMINED'!$D$7:$D$567=$D71)*('Charges by GXP_GIP_DETERMINED'!$E$7:$E$567=$E71))</f>
        <v>138439.07</v>
      </c>
      <c r="J71" s="23" cm="1">
        <f t="array" ref="J71">SUMPRODUCT('Charges by GXP_GIP_DETERMINED'!I$7:I$567*('Charges by GXP_GIP_DETERMINED'!$D$7:$D$567=$D71)*('Charges by GXP_GIP_DETERMINED'!$E$7:$E$567=$E71))</f>
        <v>0</v>
      </c>
      <c r="K71" s="23" cm="1">
        <f t="array" ref="K71">SUMPRODUCT('Charges by GXP_GIP_DETERMINED'!J$7:J$567*('Charges by GXP_GIP_DETERMINED'!$D$7:$D$567=$D71)*('Charges by GXP_GIP_DETERMINED'!$E$7:$E$567=$E71))</f>
        <v>0</v>
      </c>
      <c r="L71" s="24">
        <f t="shared" ref="L71:L134" si="12">SUM(H71:K71)</f>
        <v>186422.34109351985</v>
      </c>
      <c r="M71" s="23">
        <v>37815.000373463459</v>
      </c>
      <c r="N71" s="23">
        <v>115288.57</v>
      </c>
      <c r="O71" s="23">
        <v>0</v>
      </c>
      <c r="P71" s="23" cm="1">
        <f t="array" ref="P71">SUMPRODUCT('Charges by GXP_GIP_DETERMINED'!O$7:O$567*('Charges by GXP_GIP_DETERMINED'!$D$7:$D$567=$D71)*('Charges by GXP_GIP_DETERMINED'!$E$7:$E$567=$E71))</f>
        <v>0</v>
      </c>
      <c r="Q71" s="24">
        <f t="shared" ref="Q71:Q134" si="13">SUM(M71:P71)</f>
        <v>153103.57037346347</v>
      </c>
      <c r="R71" s="23">
        <v>48488.85</v>
      </c>
      <c r="S71" s="23">
        <v>142406.42000000001</v>
      </c>
      <c r="T71" s="23">
        <v>0</v>
      </c>
      <c r="U71" s="24">
        <f t="shared" ref="U71:U134" si="14">SUM(R71:T71)</f>
        <v>190895.27000000002</v>
      </c>
      <c r="V71" s="23">
        <v>64701.03</v>
      </c>
      <c r="W71" s="23">
        <v>150731.5</v>
      </c>
      <c r="X71" s="23">
        <v>0</v>
      </c>
      <c r="Y71" s="24">
        <f t="shared" ref="Y71:Y134" si="15">SUM(V71:X71)</f>
        <v>215432.53</v>
      </c>
      <c r="Z71" s="23">
        <v>84888.77</v>
      </c>
      <c r="AA71" s="23">
        <v>145331.92000000001</v>
      </c>
      <c r="AB71" s="23">
        <v>0</v>
      </c>
      <c r="AC71" s="24">
        <f t="shared" ref="AC71:AC134" si="16">SUM(Z71:AB71)</f>
        <v>230220.69</v>
      </c>
      <c r="AD71" s="23">
        <v>101058.67999999998</v>
      </c>
      <c r="AE71" s="23">
        <v>159370.94</v>
      </c>
      <c r="AF71" s="23">
        <v>0</v>
      </c>
      <c r="AG71" s="24">
        <f t="shared" ref="AG71:AG134" si="17">SUM(AD71:AF71)</f>
        <v>260429.62</v>
      </c>
      <c r="AH71" s="23">
        <v>114767.9</v>
      </c>
      <c r="AI71" s="23">
        <v>162444.43</v>
      </c>
      <c r="AJ71" s="23">
        <v>0</v>
      </c>
      <c r="AK71" s="24">
        <f t="shared" ref="AK71:AK134" si="18">SUM(AH71:AJ71)</f>
        <v>277212.32999999996</v>
      </c>
      <c r="AN71" s="35">
        <f t="shared" ref="AN71:AN134" si="19">IFERROR(U71/L71-1,"-")</f>
        <v>2.3993523953420803E-2</v>
      </c>
      <c r="AO71" s="35">
        <f t="shared" ref="AO71:AO134" si="20">IFERROR(Y71/U71-1,"'-")</f>
        <v>0.12853781028728473</v>
      </c>
      <c r="AP71" s="35">
        <f t="shared" ref="AP71:AP134" si="21">IFERROR(AC71/Y71-1,"'-")</f>
        <v>6.8644043682725142E-2</v>
      </c>
      <c r="AQ71" s="35">
        <f t="shared" ref="AQ71:AQ134" si="22">IFERROR(AG71/AC71-1,"'-")</f>
        <v>0.13121726809176004</v>
      </c>
      <c r="AR71" s="35">
        <f t="shared" ref="AR71:AR134" si="23">IFERROR(AK71/AG71-1,"'-")</f>
        <v>6.4442400983421022E-2</v>
      </c>
    </row>
    <row r="72" spans="2:44" x14ac:dyDescent="0.3">
      <c r="B72" s="2" t="s">
        <v>93</v>
      </c>
      <c r="C72" s="2" t="s">
        <v>187</v>
      </c>
      <c r="D72" s="2" t="s">
        <v>188</v>
      </c>
      <c r="E72" s="2" t="s">
        <v>146</v>
      </c>
      <c r="H72" s="23" cm="1">
        <f t="array" ref="H72">SUMPRODUCT('Charges by GXP_GIP_DETERMINED'!G$7:G$567*('Charges by GXP_GIP_DETERMINED'!$D$7:$D$567=$D72)*('Charges by GXP_GIP_DETERMINED'!$E$7:$E$567=$E72))</f>
        <v>17226.542667566227</v>
      </c>
      <c r="I72" s="23" cm="1">
        <f t="array" ref="I72">SUMPRODUCT('Charges by GXP_GIP_DETERMINED'!H$7:H$567*('Charges by GXP_GIP_DETERMINED'!$D$7:$D$567=$D72)*('Charges by GXP_GIP_DETERMINED'!$E$7:$E$567=$E72))</f>
        <v>0</v>
      </c>
      <c r="J72" s="23" cm="1">
        <f t="array" ref="J72">SUMPRODUCT('Charges by GXP_GIP_DETERMINED'!I$7:I$567*('Charges by GXP_GIP_DETERMINED'!$D$7:$D$567=$D72)*('Charges by GXP_GIP_DETERMINED'!$E$7:$E$567=$E72))</f>
        <v>0</v>
      </c>
      <c r="K72" s="23" cm="1">
        <f t="array" ref="K72">SUMPRODUCT('Charges by GXP_GIP_DETERMINED'!J$7:J$567*('Charges by GXP_GIP_DETERMINED'!$D$7:$D$567=$D72)*('Charges by GXP_GIP_DETERMINED'!$E$7:$E$567=$E72))</f>
        <v>0</v>
      </c>
      <c r="L72" s="24">
        <f t="shared" si="12"/>
        <v>17226.542667566227</v>
      </c>
      <c r="M72" s="23">
        <v>23500.083419510294</v>
      </c>
      <c r="N72" s="23">
        <v>0</v>
      </c>
      <c r="O72" s="23">
        <v>0</v>
      </c>
      <c r="P72" s="23" cm="1">
        <f t="array" ref="P72">SUMPRODUCT('Charges by GXP_GIP_DETERMINED'!O$7:O$567*('Charges by GXP_GIP_DETERMINED'!$D$7:$D$567=$D72)*('Charges by GXP_GIP_DETERMINED'!$E$7:$E$567=$E72))</f>
        <v>0</v>
      </c>
      <c r="Q72" s="24">
        <f t="shared" si="13"/>
        <v>23500.083419510294</v>
      </c>
      <c r="R72" s="23">
        <v>40386.619999999995</v>
      </c>
      <c r="S72" s="23">
        <v>0</v>
      </c>
      <c r="T72" s="23">
        <v>0</v>
      </c>
      <c r="U72" s="24">
        <f t="shared" si="14"/>
        <v>40386.619999999995</v>
      </c>
      <c r="V72" s="23">
        <v>46660.569999999992</v>
      </c>
      <c r="W72" s="23">
        <v>0</v>
      </c>
      <c r="X72" s="23">
        <v>0</v>
      </c>
      <c r="Y72" s="24">
        <f t="shared" si="15"/>
        <v>46660.569999999992</v>
      </c>
      <c r="Z72" s="23">
        <v>71579.56</v>
      </c>
      <c r="AA72" s="23">
        <v>0</v>
      </c>
      <c r="AB72" s="23">
        <v>0</v>
      </c>
      <c r="AC72" s="24">
        <f t="shared" si="16"/>
        <v>71579.56</v>
      </c>
      <c r="AD72" s="23">
        <v>81393.73</v>
      </c>
      <c r="AE72" s="23">
        <v>0</v>
      </c>
      <c r="AF72" s="23">
        <v>0</v>
      </c>
      <c r="AG72" s="24">
        <f t="shared" si="17"/>
        <v>81393.73</v>
      </c>
      <c r="AH72" s="23">
        <v>84439.29</v>
      </c>
      <c r="AI72" s="23">
        <v>0</v>
      </c>
      <c r="AJ72" s="23">
        <v>0</v>
      </c>
      <c r="AK72" s="24">
        <f t="shared" si="18"/>
        <v>84439.29</v>
      </c>
      <c r="AN72" s="35">
        <f t="shared" si="19"/>
        <v>1.3444414111044507</v>
      </c>
      <c r="AO72" s="35">
        <f t="shared" si="20"/>
        <v>0.15534724123979671</v>
      </c>
      <c r="AP72" s="35">
        <f t="shared" si="21"/>
        <v>0.53404812671598334</v>
      </c>
      <c r="AQ72" s="35">
        <f t="shared" si="22"/>
        <v>0.13710855445325443</v>
      </c>
      <c r="AR72" s="35">
        <f t="shared" si="23"/>
        <v>3.7417624183091247E-2</v>
      </c>
    </row>
    <row r="73" spans="2:44" x14ac:dyDescent="0.3">
      <c r="B73" s="2" t="s">
        <v>130</v>
      </c>
      <c r="C73" s="2" t="s">
        <v>189</v>
      </c>
      <c r="D73" s="2" t="s">
        <v>190</v>
      </c>
      <c r="E73" s="2" t="s">
        <v>142</v>
      </c>
      <c r="F73" s="2" t="s">
        <v>143</v>
      </c>
      <c r="H73" s="23" cm="1">
        <f t="array" ref="H73">SUMPRODUCT('Charges by GXP_GIP_DETERMINED'!G$7:G$567*('Charges by GXP_GIP_DETERMINED'!$D$7:$D$567=$D73)*('Charges by GXP_GIP_DETERMINED'!$E$7:$E$567=$E73))</f>
        <v>159.28047629598345</v>
      </c>
      <c r="I73" s="23" cm="1">
        <f t="array" ref="I73">SUMPRODUCT('Charges by GXP_GIP_DETERMINED'!H$7:H$567*('Charges by GXP_GIP_DETERMINED'!$D$7:$D$567=$D73)*('Charges by GXP_GIP_DETERMINED'!$E$7:$E$567=$E73))</f>
        <v>173.75</v>
      </c>
      <c r="J73" s="23" cm="1">
        <f t="array" ref="J73">SUMPRODUCT('Charges by GXP_GIP_DETERMINED'!I$7:I$567*('Charges by GXP_GIP_DETERMINED'!$D$7:$D$567=$D73)*('Charges by GXP_GIP_DETERMINED'!$E$7:$E$567=$E73))</f>
        <v>0</v>
      </c>
      <c r="K73" s="23" cm="1">
        <f t="array" ref="K73">SUMPRODUCT('Charges by GXP_GIP_DETERMINED'!J$7:J$567*('Charges by GXP_GIP_DETERMINED'!$D$7:$D$567=$D73)*('Charges by GXP_GIP_DETERMINED'!$E$7:$E$567=$E73))</f>
        <v>0</v>
      </c>
      <c r="L73" s="24">
        <f t="shared" si="12"/>
        <v>333.03047629598348</v>
      </c>
      <c r="M73" s="23">
        <v>221.01807732653566</v>
      </c>
      <c r="N73" s="23">
        <v>174.54</v>
      </c>
      <c r="O73" s="23">
        <v>0</v>
      </c>
      <c r="P73" s="23" cm="1">
        <f t="array" ref="P73">SUMPRODUCT('Charges by GXP_GIP_DETERMINED'!O$7:O$567*('Charges by GXP_GIP_DETERMINED'!$D$7:$D$567=$D73)*('Charges by GXP_GIP_DETERMINED'!$E$7:$E$567=$E73))</f>
        <v>0</v>
      </c>
      <c r="Q73" s="24">
        <f t="shared" si="13"/>
        <v>395.55807732653568</v>
      </c>
      <c r="R73" s="23">
        <v>272.67</v>
      </c>
      <c r="S73" s="23">
        <v>215.59</v>
      </c>
      <c r="T73" s="23">
        <v>0</v>
      </c>
      <c r="U73" s="24">
        <f t="shared" si="14"/>
        <v>488.26</v>
      </c>
      <c r="V73" s="23">
        <v>363.3</v>
      </c>
      <c r="W73" s="23">
        <v>228.2</v>
      </c>
      <c r="X73" s="23">
        <v>0</v>
      </c>
      <c r="Y73" s="24">
        <f t="shared" si="15"/>
        <v>591.5</v>
      </c>
      <c r="Z73" s="23">
        <v>483.53</v>
      </c>
      <c r="AA73" s="23">
        <v>220.02</v>
      </c>
      <c r="AB73" s="23">
        <v>0</v>
      </c>
      <c r="AC73" s="24">
        <f t="shared" si="16"/>
        <v>703.55</v>
      </c>
      <c r="AD73" s="23">
        <v>568.98</v>
      </c>
      <c r="AE73" s="23">
        <v>241.28</v>
      </c>
      <c r="AF73" s="23">
        <v>0</v>
      </c>
      <c r="AG73" s="24">
        <f t="shared" si="17"/>
        <v>810.26</v>
      </c>
      <c r="AH73" s="23">
        <v>661.56</v>
      </c>
      <c r="AI73" s="23">
        <v>245.93</v>
      </c>
      <c r="AJ73" s="23">
        <v>0</v>
      </c>
      <c r="AK73" s="24">
        <f t="shared" si="18"/>
        <v>907.49</v>
      </c>
      <c r="AN73" s="35">
        <f t="shared" si="19"/>
        <v>0.46611206707116803</v>
      </c>
      <c r="AO73" s="35">
        <f t="shared" si="20"/>
        <v>0.21144472207430476</v>
      </c>
      <c r="AP73" s="35">
        <f t="shared" si="21"/>
        <v>0.18943364327979695</v>
      </c>
      <c r="AQ73" s="35">
        <f t="shared" si="22"/>
        <v>0.15167365503517871</v>
      </c>
      <c r="AR73" s="35">
        <f t="shared" si="23"/>
        <v>0.11999851899390324</v>
      </c>
    </row>
    <row r="74" spans="2:44" x14ac:dyDescent="0.3">
      <c r="B74" s="2" t="s">
        <v>130</v>
      </c>
      <c r="C74" s="2" t="s">
        <v>189</v>
      </c>
      <c r="D74" s="2" t="s">
        <v>190</v>
      </c>
      <c r="E74" s="2" t="s">
        <v>144</v>
      </c>
      <c r="F74" s="2" t="s">
        <v>145</v>
      </c>
      <c r="H74" s="23" cm="1">
        <f t="array" ref="H74">SUMPRODUCT('Charges by GXP_GIP_DETERMINED'!G$7:G$567*('Charges by GXP_GIP_DETERMINED'!$D$7:$D$567=$D74)*('Charges by GXP_GIP_DETERMINED'!$E$7:$E$567=$E74))</f>
        <v>199565.92718199873</v>
      </c>
      <c r="I74" s="23" cm="1">
        <f t="array" ref="I74">SUMPRODUCT('Charges by GXP_GIP_DETERMINED'!H$7:H$567*('Charges by GXP_GIP_DETERMINED'!$D$7:$D$567=$D74)*('Charges by GXP_GIP_DETERMINED'!$E$7:$E$567=$E74))</f>
        <v>37085.96</v>
      </c>
      <c r="J74" s="23" cm="1">
        <f t="array" ref="J74">SUMPRODUCT('Charges by GXP_GIP_DETERMINED'!I$7:I$567*('Charges by GXP_GIP_DETERMINED'!$D$7:$D$567=$D74)*('Charges by GXP_GIP_DETERMINED'!$E$7:$E$567=$E74))</f>
        <v>0</v>
      </c>
      <c r="K74" s="23" cm="1">
        <f t="array" ref="K74">SUMPRODUCT('Charges by GXP_GIP_DETERMINED'!J$7:J$567*('Charges by GXP_GIP_DETERMINED'!$D$7:$D$567=$D74)*('Charges by GXP_GIP_DETERMINED'!$E$7:$E$567=$E74))</f>
        <v>0</v>
      </c>
      <c r="L74" s="24">
        <f t="shared" si="12"/>
        <v>236651.88718199873</v>
      </c>
      <c r="M74" s="23">
        <v>266796.49004887138</v>
      </c>
      <c r="N74" s="23">
        <v>37660.32</v>
      </c>
      <c r="O74" s="23">
        <v>0</v>
      </c>
      <c r="P74" s="23" cm="1">
        <f t="array" ref="P74">SUMPRODUCT('Charges by GXP_GIP_DETERMINED'!O$7:O$567*('Charges by GXP_GIP_DETERMINED'!$D$7:$D$567=$D74)*('Charges by GXP_GIP_DETERMINED'!$E$7:$E$567=$E74))</f>
        <v>0</v>
      </c>
      <c r="Q74" s="24">
        <f t="shared" si="13"/>
        <v>304456.81004887138</v>
      </c>
      <c r="R74" s="23">
        <v>342103.88</v>
      </c>
      <c r="S74" s="23">
        <v>46518.67</v>
      </c>
      <c r="T74" s="23">
        <v>0</v>
      </c>
      <c r="U74" s="24">
        <f t="shared" si="14"/>
        <v>388622.55</v>
      </c>
      <c r="V74" s="23">
        <v>457421.77999999985</v>
      </c>
      <c r="W74" s="23">
        <v>49238.16</v>
      </c>
      <c r="X74" s="23">
        <v>0</v>
      </c>
      <c r="Y74" s="24">
        <f t="shared" si="15"/>
        <v>506659.93999999983</v>
      </c>
      <c r="Z74" s="23">
        <v>603578.48</v>
      </c>
      <c r="AA74" s="23">
        <v>47474.32</v>
      </c>
      <c r="AB74" s="23">
        <v>0</v>
      </c>
      <c r="AC74" s="24">
        <f t="shared" si="16"/>
        <v>651052.79999999993</v>
      </c>
      <c r="AD74" s="23">
        <v>719260.30999999994</v>
      </c>
      <c r="AE74" s="23">
        <v>52060.33</v>
      </c>
      <c r="AF74" s="23">
        <v>0</v>
      </c>
      <c r="AG74" s="24">
        <f t="shared" si="17"/>
        <v>771320.6399999999</v>
      </c>
      <c r="AH74" s="23">
        <v>827459.91000000015</v>
      </c>
      <c r="AI74" s="23">
        <v>53064.32</v>
      </c>
      <c r="AJ74" s="23">
        <v>0</v>
      </c>
      <c r="AK74" s="24">
        <f t="shared" si="18"/>
        <v>880524.2300000001</v>
      </c>
      <c r="AN74" s="35">
        <f t="shared" si="19"/>
        <v>0.64216966375225737</v>
      </c>
      <c r="AO74" s="35">
        <f t="shared" si="20"/>
        <v>0.30373273501499032</v>
      </c>
      <c r="AP74" s="35">
        <f t="shared" si="21"/>
        <v>0.28498969150787845</v>
      </c>
      <c r="AQ74" s="35">
        <f t="shared" si="22"/>
        <v>0.18472824323925807</v>
      </c>
      <c r="AR74" s="35">
        <f t="shared" si="23"/>
        <v>0.1415800178768718</v>
      </c>
    </row>
    <row r="75" spans="2:44" x14ac:dyDescent="0.3">
      <c r="B75" s="2" t="s">
        <v>130</v>
      </c>
      <c r="C75" s="2" t="s">
        <v>189</v>
      </c>
      <c r="D75" s="2" t="s">
        <v>190</v>
      </c>
      <c r="E75" s="2" t="s">
        <v>146</v>
      </c>
      <c r="H75" s="23" cm="1">
        <f t="array" ref="H75">SUMPRODUCT('Charges by GXP_GIP_DETERMINED'!G$7:G$567*('Charges by GXP_GIP_DETERMINED'!$D$7:$D$567=$D75)*('Charges by GXP_GIP_DETERMINED'!$E$7:$E$567=$E75))</f>
        <v>134066.97627166912</v>
      </c>
      <c r="I75" s="23" cm="1">
        <f t="array" ref="I75">SUMPRODUCT('Charges by GXP_GIP_DETERMINED'!H$7:H$567*('Charges by GXP_GIP_DETERMINED'!$D$7:$D$567=$D75)*('Charges by GXP_GIP_DETERMINED'!$E$7:$E$567=$E75))</f>
        <v>0</v>
      </c>
      <c r="J75" s="23" cm="1">
        <f t="array" ref="J75">SUMPRODUCT('Charges by GXP_GIP_DETERMINED'!I$7:I$567*('Charges by GXP_GIP_DETERMINED'!$D$7:$D$567=$D75)*('Charges by GXP_GIP_DETERMINED'!$E$7:$E$567=$E75))</f>
        <v>0</v>
      </c>
      <c r="K75" s="23" cm="1">
        <f t="array" ref="K75">SUMPRODUCT('Charges by GXP_GIP_DETERMINED'!J$7:J$567*('Charges by GXP_GIP_DETERMINED'!$D$7:$D$567=$D75)*('Charges by GXP_GIP_DETERMINED'!$E$7:$E$567=$E75))</f>
        <v>0</v>
      </c>
      <c r="L75" s="24">
        <f t="shared" si="12"/>
        <v>134066.97627166912</v>
      </c>
      <c r="M75" s="23">
        <v>134656.11361700873</v>
      </c>
      <c r="N75" s="23">
        <v>0</v>
      </c>
      <c r="O75" s="23">
        <v>0</v>
      </c>
      <c r="P75" s="23" cm="1">
        <f t="array" ref="P75">SUMPRODUCT('Charges by GXP_GIP_DETERMINED'!O$7:O$567*('Charges by GXP_GIP_DETERMINED'!$D$7:$D$567=$D75)*('Charges by GXP_GIP_DETERMINED'!$E$7:$E$567=$E75))</f>
        <v>0</v>
      </c>
      <c r="Q75" s="24">
        <f t="shared" si="13"/>
        <v>134656.11361700873</v>
      </c>
      <c r="R75" s="23">
        <v>133288.73000000001</v>
      </c>
      <c r="S75" s="23">
        <v>0</v>
      </c>
      <c r="T75" s="23">
        <v>0</v>
      </c>
      <c r="U75" s="24">
        <f t="shared" si="14"/>
        <v>133288.73000000001</v>
      </c>
      <c r="V75" s="23">
        <v>133451.59999999998</v>
      </c>
      <c r="W75" s="23">
        <v>0</v>
      </c>
      <c r="X75" s="23">
        <v>0</v>
      </c>
      <c r="Y75" s="24">
        <f t="shared" si="15"/>
        <v>133451.59999999998</v>
      </c>
      <c r="Z75" s="23">
        <v>141107.26999999999</v>
      </c>
      <c r="AA75" s="23">
        <v>0</v>
      </c>
      <c r="AB75" s="23">
        <v>0</v>
      </c>
      <c r="AC75" s="24">
        <f t="shared" si="16"/>
        <v>141107.26999999999</v>
      </c>
      <c r="AD75" s="23">
        <v>143545.13</v>
      </c>
      <c r="AE75" s="23">
        <v>0</v>
      </c>
      <c r="AF75" s="23">
        <v>0</v>
      </c>
      <c r="AG75" s="24">
        <f t="shared" si="17"/>
        <v>143545.13</v>
      </c>
      <c r="AH75" s="23">
        <v>145020.91</v>
      </c>
      <c r="AI75" s="23">
        <v>0</v>
      </c>
      <c r="AJ75" s="23">
        <v>0</v>
      </c>
      <c r="AK75" s="24">
        <f t="shared" si="18"/>
        <v>145020.91</v>
      </c>
      <c r="AN75" s="35">
        <f t="shared" si="19"/>
        <v>-5.8049065721605952E-3</v>
      </c>
      <c r="AO75" s="35">
        <f t="shared" si="20"/>
        <v>1.2219337673933239E-3</v>
      </c>
      <c r="AP75" s="35">
        <f t="shared" si="21"/>
        <v>5.7366640789619616E-2</v>
      </c>
      <c r="AQ75" s="35">
        <f t="shared" si="22"/>
        <v>1.7276643506745071E-2</v>
      </c>
      <c r="AR75" s="35">
        <f t="shared" si="23"/>
        <v>1.0280947880293878E-2</v>
      </c>
    </row>
    <row r="76" spans="2:44" x14ac:dyDescent="0.3">
      <c r="B76" s="2" t="s">
        <v>109</v>
      </c>
      <c r="C76" s="2" t="s">
        <v>191</v>
      </c>
      <c r="D76" s="2" t="s">
        <v>192</v>
      </c>
      <c r="E76" s="2" t="s">
        <v>142</v>
      </c>
      <c r="F76" s="2" t="s">
        <v>143</v>
      </c>
      <c r="H76" s="23" cm="1">
        <f t="array" ref="H76">SUMPRODUCT('Charges by GXP_GIP_DETERMINED'!G$7:G$567*('Charges by GXP_GIP_DETERMINED'!$D$7:$D$567=$D76)*('Charges by GXP_GIP_DETERMINED'!$E$7:$E$567=$E76))</f>
        <v>270445.44368846645</v>
      </c>
      <c r="I76" s="23" cm="1">
        <f t="array" ref="I76">SUMPRODUCT('Charges by GXP_GIP_DETERMINED'!H$7:H$567*('Charges by GXP_GIP_DETERMINED'!$D$7:$D$567=$D76)*('Charges by GXP_GIP_DETERMINED'!$E$7:$E$567=$E76))</f>
        <v>596342.93999999994</v>
      </c>
      <c r="J76" s="23" cm="1">
        <f t="array" ref="J76">SUMPRODUCT('Charges by GXP_GIP_DETERMINED'!I$7:I$567*('Charges by GXP_GIP_DETERMINED'!$D$7:$D$567=$D76)*('Charges by GXP_GIP_DETERMINED'!$E$7:$E$567=$E76))</f>
        <v>2168178.4900000002</v>
      </c>
      <c r="K76" s="23" cm="1">
        <f t="array" ref="K76">SUMPRODUCT('Charges by GXP_GIP_DETERMINED'!J$7:J$567*('Charges by GXP_GIP_DETERMINED'!$D$7:$D$567=$D76)*('Charges by GXP_GIP_DETERMINED'!$E$7:$E$567=$E76))</f>
        <v>0</v>
      </c>
      <c r="L76" s="24">
        <f t="shared" si="12"/>
        <v>3034966.8736884668</v>
      </c>
      <c r="M76" s="23">
        <v>363323.29565878026</v>
      </c>
      <c r="N76" s="23">
        <v>614053.41</v>
      </c>
      <c r="O76" s="23">
        <v>2238541.81</v>
      </c>
      <c r="P76" s="23" cm="1">
        <f t="array" ref="P76">SUMPRODUCT('Charges by GXP_GIP_DETERMINED'!O$7:O$567*('Charges by GXP_GIP_DETERMINED'!$D$7:$D$567=$D76)*('Charges by GXP_GIP_DETERMINED'!$E$7:$E$567=$E76))</f>
        <v>0</v>
      </c>
      <c r="Q76" s="24">
        <f t="shared" si="13"/>
        <v>3215918.5156587805</v>
      </c>
      <c r="R76" s="23">
        <v>451084.32999999996</v>
      </c>
      <c r="S76" s="23">
        <v>758489.33</v>
      </c>
      <c r="T76" s="23">
        <v>3037740.13</v>
      </c>
      <c r="U76" s="24">
        <f t="shared" si="14"/>
        <v>4247313.79</v>
      </c>
      <c r="V76" s="23">
        <v>544196.18000000005</v>
      </c>
      <c r="W76" s="23">
        <v>802830.62</v>
      </c>
      <c r="X76" s="23">
        <v>3080047.83</v>
      </c>
      <c r="Y76" s="24">
        <f t="shared" si="15"/>
        <v>4427074.63</v>
      </c>
      <c r="Z76" s="23">
        <v>687907.72000000009</v>
      </c>
      <c r="AA76" s="23">
        <v>774071.18</v>
      </c>
      <c r="AB76" s="23">
        <v>3096985.67</v>
      </c>
      <c r="AC76" s="24">
        <f t="shared" si="16"/>
        <v>4558964.57</v>
      </c>
      <c r="AD76" s="23">
        <v>802169.61999999988</v>
      </c>
      <c r="AE76" s="23">
        <v>848846.23</v>
      </c>
      <c r="AF76" s="23">
        <v>3115921.06</v>
      </c>
      <c r="AG76" s="24">
        <f t="shared" si="17"/>
        <v>4766936.91</v>
      </c>
      <c r="AH76" s="23">
        <v>950069.92</v>
      </c>
      <c r="AI76" s="23">
        <v>865216.35</v>
      </c>
      <c r="AJ76" s="23">
        <v>3197367.97</v>
      </c>
      <c r="AK76" s="24">
        <f t="shared" si="18"/>
        <v>5012654.24</v>
      </c>
      <c r="AN76" s="35">
        <f t="shared" si="19"/>
        <v>0.39945968663510967</v>
      </c>
      <c r="AO76" s="35">
        <f t="shared" si="20"/>
        <v>4.2323418727204576E-2</v>
      </c>
      <c r="AP76" s="35">
        <f t="shared" si="21"/>
        <v>2.9791668544788097E-2</v>
      </c>
      <c r="AQ76" s="35">
        <f t="shared" si="22"/>
        <v>4.561832775989294E-2</v>
      </c>
      <c r="AR76" s="35">
        <f t="shared" si="23"/>
        <v>5.1546167830444301E-2</v>
      </c>
    </row>
    <row r="77" spans="2:44" x14ac:dyDescent="0.3">
      <c r="B77" s="2" t="s">
        <v>109</v>
      </c>
      <c r="C77" s="2" t="s">
        <v>191</v>
      </c>
      <c r="D77" s="2" t="s">
        <v>192</v>
      </c>
      <c r="E77" s="2" t="s">
        <v>144</v>
      </c>
      <c r="F77" s="2" t="s">
        <v>145</v>
      </c>
      <c r="H77" s="23" cm="1">
        <f t="array" ref="H77">SUMPRODUCT('Charges by GXP_GIP_DETERMINED'!G$7:G$567*('Charges by GXP_GIP_DETERMINED'!$D$7:$D$567=$D77)*('Charges by GXP_GIP_DETERMINED'!$E$7:$E$567=$E77))</f>
        <v>0</v>
      </c>
      <c r="I77" s="23" cm="1">
        <f t="array" ref="I77">SUMPRODUCT('Charges by GXP_GIP_DETERMINED'!H$7:H$567*('Charges by GXP_GIP_DETERMINED'!$D$7:$D$567=$D77)*('Charges by GXP_GIP_DETERMINED'!$E$7:$E$567=$E77))</f>
        <v>0</v>
      </c>
      <c r="J77" s="23" cm="1">
        <f t="array" ref="J77">SUMPRODUCT('Charges by GXP_GIP_DETERMINED'!I$7:I$567*('Charges by GXP_GIP_DETERMINED'!$D$7:$D$567=$D77)*('Charges by GXP_GIP_DETERMINED'!$E$7:$E$567=$E77))</f>
        <v>0</v>
      </c>
      <c r="K77" s="23" cm="1">
        <f t="array" ref="K77">SUMPRODUCT('Charges by GXP_GIP_DETERMINED'!J$7:J$567*('Charges by GXP_GIP_DETERMINED'!$D$7:$D$567=$D77)*('Charges by GXP_GIP_DETERMINED'!$E$7:$E$567=$E77))</f>
        <v>0</v>
      </c>
      <c r="L77" s="24">
        <f t="shared" si="12"/>
        <v>0</v>
      </c>
      <c r="M77" s="23">
        <v>0</v>
      </c>
      <c r="N77" s="23">
        <v>0</v>
      </c>
      <c r="O77" s="23">
        <v>0</v>
      </c>
      <c r="P77" s="23" cm="1">
        <f t="array" ref="P77">SUMPRODUCT('Charges by GXP_GIP_DETERMINED'!O$7:O$567*('Charges by GXP_GIP_DETERMINED'!$D$7:$D$567=$D77)*('Charges by GXP_GIP_DETERMINED'!$E$7:$E$567=$E77))</f>
        <v>0</v>
      </c>
      <c r="Q77" s="24">
        <f t="shared" si="13"/>
        <v>0</v>
      </c>
      <c r="R77" s="23">
        <v>0</v>
      </c>
      <c r="S77" s="23">
        <v>0</v>
      </c>
      <c r="T77" s="23">
        <v>0</v>
      </c>
      <c r="U77" s="24">
        <f t="shared" si="14"/>
        <v>0</v>
      </c>
      <c r="V77" s="23">
        <v>0</v>
      </c>
      <c r="W77" s="23">
        <v>0</v>
      </c>
      <c r="X77" s="23">
        <v>0</v>
      </c>
      <c r="Y77" s="24">
        <f t="shared" si="15"/>
        <v>0</v>
      </c>
      <c r="Z77" s="23">
        <v>0</v>
      </c>
      <c r="AA77" s="23">
        <v>0</v>
      </c>
      <c r="AB77" s="23">
        <v>0</v>
      </c>
      <c r="AC77" s="24">
        <f t="shared" si="16"/>
        <v>0</v>
      </c>
      <c r="AD77" s="23">
        <v>0</v>
      </c>
      <c r="AE77" s="23">
        <v>0</v>
      </c>
      <c r="AF77" s="23">
        <v>0</v>
      </c>
      <c r="AG77" s="24">
        <f t="shared" si="17"/>
        <v>0</v>
      </c>
      <c r="AH77" s="23">
        <v>0</v>
      </c>
      <c r="AI77" s="23">
        <v>0</v>
      </c>
      <c r="AJ77" s="23">
        <v>0</v>
      </c>
      <c r="AK77" s="24">
        <f t="shared" si="18"/>
        <v>0</v>
      </c>
      <c r="AN77" s="35" t="str">
        <f t="shared" si="19"/>
        <v>-</v>
      </c>
      <c r="AO77" s="35" t="str">
        <f t="shared" si="20"/>
        <v>'-</v>
      </c>
      <c r="AP77" s="35" t="str">
        <f t="shared" si="21"/>
        <v>'-</v>
      </c>
      <c r="AQ77" s="35" t="str">
        <f t="shared" si="22"/>
        <v>'-</v>
      </c>
      <c r="AR77" s="35" t="str">
        <f t="shared" si="23"/>
        <v>'-</v>
      </c>
    </row>
    <row r="78" spans="2:44" x14ac:dyDescent="0.3">
      <c r="B78" s="2" t="s">
        <v>109</v>
      </c>
      <c r="C78" s="2" t="s">
        <v>191</v>
      </c>
      <c r="D78" s="2" t="s">
        <v>192</v>
      </c>
      <c r="E78" s="2" t="s">
        <v>146</v>
      </c>
      <c r="H78" s="23" cm="1">
        <f t="array" ref="H78">SUMPRODUCT('Charges by GXP_GIP_DETERMINED'!G$7:G$567*('Charges by GXP_GIP_DETERMINED'!$D$7:$D$567=$D78)*('Charges by GXP_GIP_DETERMINED'!$E$7:$E$567=$E78))</f>
        <v>580402.55406284786</v>
      </c>
      <c r="I78" s="23" cm="1">
        <f t="array" ref="I78">SUMPRODUCT('Charges by GXP_GIP_DETERMINED'!H$7:H$567*('Charges by GXP_GIP_DETERMINED'!$D$7:$D$567=$D78)*('Charges by GXP_GIP_DETERMINED'!$E$7:$E$567=$E78))</f>
        <v>0</v>
      </c>
      <c r="J78" s="23" cm="1">
        <f t="array" ref="J78">SUMPRODUCT('Charges by GXP_GIP_DETERMINED'!I$7:I$567*('Charges by GXP_GIP_DETERMINED'!$D$7:$D$567=$D78)*('Charges by GXP_GIP_DETERMINED'!$E$7:$E$567=$E78))</f>
        <v>0</v>
      </c>
      <c r="K78" s="23" cm="1">
        <f t="array" ref="K78">SUMPRODUCT('Charges by GXP_GIP_DETERMINED'!J$7:J$567*('Charges by GXP_GIP_DETERMINED'!$D$7:$D$567=$D78)*('Charges by GXP_GIP_DETERMINED'!$E$7:$E$567=$E78))</f>
        <v>0</v>
      </c>
      <c r="L78" s="24">
        <f t="shared" si="12"/>
        <v>580402.55406284786</v>
      </c>
      <c r="M78" s="23">
        <v>569316.31412377558</v>
      </c>
      <c r="N78" s="23">
        <v>0</v>
      </c>
      <c r="O78" s="23">
        <v>0</v>
      </c>
      <c r="P78" s="23" cm="1">
        <f t="array" ref="P78">SUMPRODUCT('Charges by GXP_GIP_DETERMINED'!O$7:O$567*('Charges by GXP_GIP_DETERMINED'!$D$7:$D$567=$D78)*('Charges by GXP_GIP_DETERMINED'!$E$7:$E$567=$E78))</f>
        <v>0</v>
      </c>
      <c r="Q78" s="24">
        <f t="shared" si="13"/>
        <v>569316.31412377558</v>
      </c>
      <c r="R78" s="23">
        <v>598047.00999999989</v>
      </c>
      <c r="S78" s="23">
        <v>0</v>
      </c>
      <c r="T78" s="23">
        <v>0</v>
      </c>
      <c r="U78" s="24">
        <f t="shared" si="14"/>
        <v>598047.00999999989</v>
      </c>
      <c r="V78" s="23">
        <v>621806.19000000006</v>
      </c>
      <c r="W78" s="23">
        <v>0</v>
      </c>
      <c r="X78" s="23">
        <v>0</v>
      </c>
      <c r="Y78" s="24">
        <f t="shared" si="15"/>
        <v>621806.19000000006</v>
      </c>
      <c r="Z78" s="23">
        <v>701977.96000000008</v>
      </c>
      <c r="AA78" s="23">
        <v>0</v>
      </c>
      <c r="AB78" s="23">
        <v>0</v>
      </c>
      <c r="AC78" s="24">
        <f t="shared" si="16"/>
        <v>701977.96000000008</v>
      </c>
      <c r="AD78" s="23">
        <v>730728.89999999991</v>
      </c>
      <c r="AE78" s="23">
        <v>0</v>
      </c>
      <c r="AF78" s="23">
        <v>0</v>
      </c>
      <c r="AG78" s="24">
        <f t="shared" si="17"/>
        <v>730728.89999999991</v>
      </c>
      <c r="AH78" s="23">
        <v>741482.95000000007</v>
      </c>
      <c r="AI78" s="23">
        <v>0</v>
      </c>
      <c r="AJ78" s="23">
        <v>0</v>
      </c>
      <c r="AK78" s="24">
        <f t="shared" si="18"/>
        <v>741482.95000000007</v>
      </c>
      <c r="AN78" s="35">
        <f t="shared" si="19"/>
        <v>3.0400376107306837E-2</v>
      </c>
      <c r="AO78" s="35">
        <f t="shared" si="20"/>
        <v>3.9727947139138964E-2</v>
      </c>
      <c r="AP78" s="35">
        <f t="shared" si="21"/>
        <v>0.12893369556195644</v>
      </c>
      <c r="AQ78" s="35">
        <f t="shared" si="22"/>
        <v>4.0957040873476735E-2</v>
      </c>
      <c r="AR78" s="35">
        <f t="shared" si="23"/>
        <v>1.4716880637949625E-2</v>
      </c>
    </row>
    <row r="79" spans="2:44" x14ac:dyDescent="0.3">
      <c r="B79" s="2" t="s">
        <v>109</v>
      </c>
      <c r="C79" s="2" t="s">
        <v>193</v>
      </c>
      <c r="D79" s="2" t="s">
        <v>194</v>
      </c>
      <c r="E79" s="2" t="s">
        <v>142</v>
      </c>
      <c r="F79" s="2" t="s">
        <v>143</v>
      </c>
      <c r="H79" s="23" cm="1">
        <f t="array" ref="H79">SUMPRODUCT('Charges by GXP_GIP_DETERMINED'!G$7:G$567*('Charges by GXP_GIP_DETERMINED'!$D$7:$D$567=$D79)*('Charges by GXP_GIP_DETERMINED'!$E$7:$E$567=$E79))</f>
        <v>230763.77681306965</v>
      </c>
      <c r="I79" s="23" cm="1">
        <f t="array" ref="I79">SUMPRODUCT('Charges by GXP_GIP_DETERMINED'!H$7:H$567*('Charges by GXP_GIP_DETERMINED'!$D$7:$D$567=$D79)*('Charges by GXP_GIP_DETERMINED'!$E$7:$E$567=$E79))</f>
        <v>608874.56999999995</v>
      </c>
      <c r="J79" s="23" cm="1">
        <f t="array" ref="J79">SUMPRODUCT('Charges by GXP_GIP_DETERMINED'!I$7:I$567*('Charges by GXP_GIP_DETERMINED'!$D$7:$D$567=$D79)*('Charges by GXP_GIP_DETERMINED'!$E$7:$E$567=$E79))</f>
        <v>1868646.1</v>
      </c>
      <c r="K79" s="23" cm="1">
        <f t="array" ref="K79">SUMPRODUCT('Charges by GXP_GIP_DETERMINED'!J$7:J$567*('Charges by GXP_GIP_DETERMINED'!$D$7:$D$567=$D79)*('Charges by GXP_GIP_DETERMINED'!$E$7:$E$567=$E79))</f>
        <v>0</v>
      </c>
      <c r="L79" s="24">
        <f t="shared" si="12"/>
        <v>2708284.4468130697</v>
      </c>
      <c r="M79" s="23">
        <v>310013.93563619792</v>
      </c>
      <c r="N79" s="23">
        <v>624602.56000000006</v>
      </c>
      <c r="O79" s="23">
        <v>1926187.13</v>
      </c>
      <c r="P79" s="23" cm="1">
        <f t="array" ref="P79">SUMPRODUCT('Charges by GXP_GIP_DETERMINED'!O$7:O$567*('Charges by GXP_GIP_DETERMINED'!$D$7:$D$567=$D79)*('Charges by GXP_GIP_DETERMINED'!$E$7:$E$567=$E79))</f>
        <v>0</v>
      </c>
      <c r="Q79" s="24">
        <f t="shared" si="13"/>
        <v>2860803.6256361976</v>
      </c>
      <c r="R79" s="23">
        <v>384898.04</v>
      </c>
      <c r="S79" s="23">
        <v>771519.82</v>
      </c>
      <c r="T79" s="23">
        <v>2613869.4</v>
      </c>
      <c r="U79" s="24">
        <f t="shared" si="14"/>
        <v>3770287.26</v>
      </c>
      <c r="V79" s="23">
        <v>464355.67000000004</v>
      </c>
      <c r="W79" s="23">
        <v>816622.87</v>
      </c>
      <c r="X79" s="23">
        <v>2650273.7000000002</v>
      </c>
      <c r="Y79" s="24">
        <f t="shared" si="15"/>
        <v>3931252.24</v>
      </c>
      <c r="Z79" s="23">
        <v>587011.69999999995</v>
      </c>
      <c r="AA79" s="23">
        <v>787369.36</v>
      </c>
      <c r="AB79" s="23">
        <v>2664848.12</v>
      </c>
      <c r="AC79" s="24">
        <f t="shared" si="16"/>
        <v>4039229.18</v>
      </c>
      <c r="AD79" s="23">
        <v>684521.59000000008</v>
      </c>
      <c r="AE79" s="23">
        <v>863429.01</v>
      </c>
      <c r="AF79" s="23">
        <v>2681141.36</v>
      </c>
      <c r="AG79" s="24">
        <f t="shared" si="17"/>
        <v>4229091.96</v>
      </c>
      <c r="AH79" s="23">
        <v>810816.09</v>
      </c>
      <c r="AI79" s="23">
        <v>880080.36</v>
      </c>
      <c r="AJ79" s="23">
        <v>2751223.59</v>
      </c>
      <c r="AK79" s="24">
        <f t="shared" si="18"/>
        <v>4442120.04</v>
      </c>
      <c r="AN79" s="35">
        <f t="shared" si="19"/>
        <v>0.39213119376608496</v>
      </c>
      <c r="AO79" s="35">
        <f t="shared" si="20"/>
        <v>4.2693028116908005E-2</v>
      </c>
      <c r="AP79" s="35">
        <f t="shared" si="21"/>
        <v>2.7466296591541095E-2</v>
      </c>
      <c r="AQ79" s="35">
        <f t="shared" si="22"/>
        <v>4.7004705982045758E-2</v>
      </c>
      <c r="AR79" s="35">
        <f t="shared" si="23"/>
        <v>5.0372061429470483E-2</v>
      </c>
    </row>
    <row r="80" spans="2:44" x14ac:dyDescent="0.3">
      <c r="B80" s="2" t="s">
        <v>109</v>
      </c>
      <c r="C80" s="2" t="s">
        <v>193</v>
      </c>
      <c r="D80" s="2" t="s">
        <v>194</v>
      </c>
      <c r="E80" s="2" t="s">
        <v>144</v>
      </c>
      <c r="F80" s="2" t="s">
        <v>145</v>
      </c>
      <c r="H80" s="23" cm="1">
        <f t="array" ref="H80">SUMPRODUCT('Charges by GXP_GIP_DETERMINED'!G$7:G$567*('Charges by GXP_GIP_DETERMINED'!$D$7:$D$567=$D80)*('Charges by GXP_GIP_DETERMINED'!$E$7:$E$567=$E80))</f>
        <v>0</v>
      </c>
      <c r="I80" s="23" cm="1">
        <f t="array" ref="I80">SUMPRODUCT('Charges by GXP_GIP_DETERMINED'!H$7:H$567*('Charges by GXP_GIP_DETERMINED'!$D$7:$D$567=$D80)*('Charges by GXP_GIP_DETERMINED'!$E$7:$E$567=$E80))</f>
        <v>0</v>
      </c>
      <c r="J80" s="23" cm="1">
        <f t="array" ref="J80">SUMPRODUCT('Charges by GXP_GIP_DETERMINED'!I$7:I$567*('Charges by GXP_GIP_DETERMINED'!$D$7:$D$567=$D80)*('Charges by GXP_GIP_DETERMINED'!$E$7:$E$567=$E80))</f>
        <v>0</v>
      </c>
      <c r="K80" s="23" cm="1">
        <f t="array" ref="K80">SUMPRODUCT('Charges by GXP_GIP_DETERMINED'!J$7:J$567*('Charges by GXP_GIP_DETERMINED'!$D$7:$D$567=$D80)*('Charges by GXP_GIP_DETERMINED'!$E$7:$E$567=$E80))</f>
        <v>0</v>
      </c>
      <c r="L80" s="24">
        <f t="shared" si="12"/>
        <v>0</v>
      </c>
      <c r="M80" s="23">
        <v>0</v>
      </c>
      <c r="N80" s="23">
        <v>0</v>
      </c>
      <c r="O80" s="23">
        <v>0</v>
      </c>
      <c r="P80" s="23" cm="1">
        <f t="array" ref="P80">SUMPRODUCT('Charges by GXP_GIP_DETERMINED'!O$7:O$567*('Charges by GXP_GIP_DETERMINED'!$D$7:$D$567=$D80)*('Charges by GXP_GIP_DETERMINED'!$E$7:$E$567=$E80))</f>
        <v>0</v>
      </c>
      <c r="Q80" s="24">
        <f t="shared" si="13"/>
        <v>0</v>
      </c>
      <c r="R80" s="23">
        <v>0</v>
      </c>
      <c r="S80" s="23">
        <v>0</v>
      </c>
      <c r="T80" s="23">
        <v>0</v>
      </c>
      <c r="U80" s="24">
        <f t="shared" si="14"/>
        <v>0</v>
      </c>
      <c r="V80" s="23">
        <v>0</v>
      </c>
      <c r="W80" s="23">
        <v>0</v>
      </c>
      <c r="X80" s="23">
        <v>0</v>
      </c>
      <c r="Y80" s="24">
        <f t="shared" si="15"/>
        <v>0</v>
      </c>
      <c r="Z80" s="23">
        <v>0</v>
      </c>
      <c r="AA80" s="23">
        <v>0</v>
      </c>
      <c r="AB80" s="23">
        <v>0</v>
      </c>
      <c r="AC80" s="24">
        <f t="shared" si="16"/>
        <v>0</v>
      </c>
      <c r="AD80" s="23">
        <v>0</v>
      </c>
      <c r="AE80" s="23">
        <v>0</v>
      </c>
      <c r="AF80" s="23">
        <v>0</v>
      </c>
      <c r="AG80" s="24">
        <f t="shared" si="17"/>
        <v>0</v>
      </c>
      <c r="AH80" s="23">
        <v>0</v>
      </c>
      <c r="AI80" s="23">
        <v>0</v>
      </c>
      <c r="AJ80" s="23">
        <v>0</v>
      </c>
      <c r="AK80" s="24">
        <f t="shared" si="18"/>
        <v>0</v>
      </c>
      <c r="AN80" s="35" t="str">
        <f t="shared" si="19"/>
        <v>-</v>
      </c>
      <c r="AO80" s="35" t="str">
        <f t="shared" si="20"/>
        <v>'-</v>
      </c>
      <c r="AP80" s="35" t="str">
        <f t="shared" si="21"/>
        <v>'-</v>
      </c>
      <c r="AQ80" s="35" t="str">
        <f t="shared" si="22"/>
        <v>'-</v>
      </c>
      <c r="AR80" s="35" t="str">
        <f t="shared" si="23"/>
        <v>'-</v>
      </c>
    </row>
    <row r="81" spans="2:44" x14ac:dyDescent="0.3">
      <c r="B81" s="2" t="s">
        <v>109</v>
      </c>
      <c r="C81" s="2" t="s">
        <v>193</v>
      </c>
      <c r="D81" s="2" t="s">
        <v>194</v>
      </c>
      <c r="E81" s="2" t="s">
        <v>146</v>
      </c>
      <c r="H81" s="23" cm="1">
        <f t="array" ref="H81">SUMPRODUCT('Charges by GXP_GIP_DETERMINED'!G$7:G$567*('Charges by GXP_GIP_DETERMINED'!$D$7:$D$567=$D81)*('Charges by GXP_GIP_DETERMINED'!$E$7:$E$567=$E81))</f>
        <v>513072.61470310716</v>
      </c>
      <c r="I81" s="23" cm="1">
        <f t="array" ref="I81">SUMPRODUCT('Charges by GXP_GIP_DETERMINED'!H$7:H$567*('Charges by GXP_GIP_DETERMINED'!$D$7:$D$567=$D81)*('Charges by GXP_GIP_DETERMINED'!$E$7:$E$567=$E81))</f>
        <v>0</v>
      </c>
      <c r="J81" s="23" cm="1">
        <f t="array" ref="J81">SUMPRODUCT('Charges by GXP_GIP_DETERMINED'!I$7:I$567*('Charges by GXP_GIP_DETERMINED'!$D$7:$D$567=$D81)*('Charges by GXP_GIP_DETERMINED'!$E$7:$E$567=$E81))</f>
        <v>0</v>
      </c>
      <c r="K81" s="23" cm="1">
        <f t="array" ref="K81">SUMPRODUCT('Charges by GXP_GIP_DETERMINED'!J$7:J$567*('Charges by GXP_GIP_DETERMINED'!$D$7:$D$567=$D81)*('Charges by GXP_GIP_DETERMINED'!$E$7:$E$567=$E81))</f>
        <v>0</v>
      </c>
      <c r="L81" s="24">
        <f t="shared" si="12"/>
        <v>513072.61470310716</v>
      </c>
      <c r="M81" s="23">
        <v>501648.73131764948</v>
      </c>
      <c r="N81" s="23">
        <v>0</v>
      </c>
      <c r="O81" s="23">
        <v>0</v>
      </c>
      <c r="P81" s="23" cm="1">
        <f t="array" ref="P81">SUMPRODUCT('Charges by GXP_GIP_DETERMINED'!O$7:O$567*('Charges by GXP_GIP_DETERMINED'!$D$7:$D$567=$D81)*('Charges by GXP_GIP_DETERMINED'!$E$7:$E$567=$E81))</f>
        <v>0</v>
      </c>
      <c r="Q81" s="24">
        <f t="shared" si="13"/>
        <v>501648.73131764948</v>
      </c>
      <c r="R81" s="23">
        <v>526058.85</v>
      </c>
      <c r="S81" s="23">
        <v>0</v>
      </c>
      <c r="T81" s="23">
        <v>0</v>
      </c>
      <c r="U81" s="24">
        <f t="shared" si="14"/>
        <v>526058.85</v>
      </c>
      <c r="V81" s="23">
        <v>547007.74</v>
      </c>
      <c r="W81" s="23">
        <v>0</v>
      </c>
      <c r="X81" s="23">
        <v>0</v>
      </c>
      <c r="Y81" s="24">
        <f t="shared" si="15"/>
        <v>547007.74</v>
      </c>
      <c r="Z81" s="23">
        <v>616471.39</v>
      </c>
      <c r="AA81" s="23">
        <v>0</v>
      </c>
      <c r="AB81" s="23">
        <v>0</v>
      </c>
      <c r="AC81" s="24">
        <f t="shared" si="16"/>
        <v>616471.39</v>
      </c>
      <c r="AD81" s="23">
        <v>641298.09999999986</v>
      </c>
      <c r="AE81" s="23">
        <v>0</v>
      </c>
      <c r="AF81" s="23">
        <v>0</v>
      </c>
      <c r="AG81" s="24">
        <f t="shared" si="17"/>
        <v>641298.09999999986</v>
      </c>
      <c r="AH81" s="23">
        <v>650533.04</v>
      </c>
      <c r="AI81" s="23">
        <v>0</v>
      </c>
      <c r="AJ81" s="23">
        <v>0</v>
      </c>
      <c r="AK81" s="24">
        <f t="shared" si="18"/>
        <v>650533.04</v>
      </c>
      <c r="AN81" s="35">
        <f t="shared" si="19"/>
        <v>2.5310716114535614E-2</v>
      </c>
      <c r="AO81" s="35">
        <f t="shared" si="20"/>
        <v>3.9822331664983945E-2</v>
      </c>
      <c r="AP81" s="35">
        <f t="shared" si="21"/>
        <v>0.12698842250385711</v>
      </c>
      <c r="AQ81" s="35">
        <f t="shared" si="22"/>
        <v>4.0272282546639948E-2</v>
      </c>
      <c r="AR81" s="35">
        <f t="shared" si="23"/>
        <v>1.440038571765645E-2</v>
      </c>
    </row>
    <row r="82" spans="2:44" x14ac:dyDescent="0.3">
      <c r="B82" s="2" t="s">
        <v>75</v>
      </c>
      <c r="C82" s="2" t="s">
        <v>195</v>
      </c>
      <c r="D82" s="2" t="s">
        <v>196</v>
      </c>
      <c r="E82" s="2" t="s">
        <v>142</v>
      </c>
      <c r="F82" s="2" t="s">
        <v>143</v>
      </c>
      <c r="H82" s="23" cm="1">
        <f t="array" ref="H82">SUMPRODUCT('Charges by GXP_GIP_DETERMINED'!G$7:G$567*('Charges by GXP_GIP_DETERMINED'!$D$7:$D$567=$D82)*('Charges by GXP_GIP_DETERMINED'!$E$7:$E$567=$E82))</f>
        <v>863100.11173039535</v>
      </c>
      <c r="I82" s="23" cm="1">
        <f t="array" ref="I82">SUMPRODUCT('Charges by GXP_GIP_DETERMINED'!H$7:H$567*('Charges by GXP_GIP_DETERMINED'!$D$7:$D$567=$D82)*('Charges by GXP_GIP_DETERMINED'!$E$7:$E$567=$E82))</f>
        <v>1697304.09</v>
      </c>
      <c r="J82" s="23" cm="1">
        <f t="array" ref="J82">SUMPRODUCT('Charges by GXP_GIP_DETERMINED'!I$7:I$567*('Charges by GXP_GIP_DETERMINED'!$D$7:$D$567=$D82)*('Charges by GXP_GIP_DETERMINED'!$E$7:$E$567=$E82))</f>
        <v>11201803.65</v>
      </c>
      <c r="K82" s="23" cm="1">
        <f t="array" ref="K82">SUMPRODUCT('Charges by GXP_GIP_DETERMINED'!J$7:J$567*('Charges by GXP_GIP_DETERMINED'!$D$7:$D$567=$D82)*('Charges by GXP_GIP_DETERMINED'!$E$7:$E$567=$E82))</f>
        <v>0</v>
      </c>
      <c r="L82" s="24">
        <f t="shared" si="12"/>
        <v>13762207.851730395</v>
      </c>
      <c r="M82" s="23">
        <v>1220733.720448375</v>
      </c>
      <c r="N82" s="23">
        <v>1755547.98</v>
      </c>
      <c r="O82" s="23">
        <v>11558225.42</v>
      </c>
      <c r="P82" s="23" cm="1">
        <f t="array" ref="P82">SUMPRODUCT('Charges by GXP_GIP_DETERMINED'!O$7:O$567*('Charges by GXP_GIP_DETERMINED'!$D$7:$D$567=$D82)*('Charges by GXP_GIP_DETERMINED'!$E$7:$E$567=$E82))</f>
        <v>0</v>
      </c>
      <c r="Q82" s="24">
        <f t="shared" si="13"/>
        <v>14534507.120448375</v>
      </c>
      <c r="R82" s="23">
        <v>1607413.24</v>
      </c>
      <c r="S82" s="23">
        <v>2168483.04</v>
      </c>
      <c r="T82" s="23">
        <v>15684712.720000001</v>
      </c>
      <c r="U82" s="24">
        <f t="shared" si="14"/>
        <v>19460609</v>
      </c>
      <c r="V82" s="23">
        <v>2198561.1700000004</v>
      </c>
      <c r="W82" s="23">
        <v>2295252.58</v>
      </c>
      <c r="X82" s="23">
        <v>15903159.35</v>
      </c>
      <c r="Y82" s="24">
        <f t="shared" si="15"/>
        <v>20396973.100000001</v>
      </c>
      <c r="Z82" s="23">
        <v>2965448.08</v>
      </c>
      <c r="AA82" s="23">
        <v>2213030.79</v>
      </c>
      <c r="AB82" s="23">
        <v>15990614.199999999</v>
      </c>
      <c r="AC82" s="24">
        <f t="shared" si="16"/>
        <v>21169093.07</v>
      </c>
      <c r="AD82" s="23">
        <v>3662794.89</v>
      </c>
      <c r="AE82" s="23">
        <v>2426808.92</v>
      </c>
      <c r="AF82" s="23">
        <v>16088383</v>
      </c>
      <c r="AG82" s="24">
        <f t="shared" si="17"/>
        <v>22177986.810000002</v>
      </c>
      <c r="AH82" s="23">
        <v>4421366.17</v>
      </c>
      <c r="AI82" s="23">
        <v>2473610.2599999998</v>
      </c>
      <c r="AJ82" s="23">
        <v>16508916.470000001</v>
      </c>
      <c r="AK82" s="24">
        <f t="shared" si="18"/>
        <v>23403892.899999999</v>
      </c>
      <c r="AN82" s="35">
        <f t="shared" si="19"/>
        <v>0.41406155245309084</v>
      </c>
      <c r="AO82" s="35">
        <f t="shared" si="20"/>
        <v>4.8115868316351396E-2</v>
      </c>
      <c r="AP82" s="35">
        <f t="shared" si="21"/>
        <v>3.785463491149077E-2</v>
      </c>
      <c r="AQ82" s="35">
        <f t="shared" si="22"/>
        <v>4.7658807898093958E-2</v>
      </c>
      <c r="AR82" s="35">
        <f t="shared" si="23"/>
        <v>5.5275805712321713E-2</v>
      </c>
    </row>
    <row r="83" spans="2:44" x14ac:dyDescent="0.3">
      <c r="B83" s="2" t="s">
        <v>75</v>
      </c>
      <c r="C83" s="2" t="s">
        <v>195</v>
      </c>
      <c r="D83" s="2" t="s">
        <v>196</v>
      </c>
      <c r="E83" s="2" t="s">
        <v>144</v>
      </c>
      <c r="F83" s="2" t="s">
        <v>145</v>
      </c>
      <c r="H83" s="23" cm="1">
        <f t="array" ref="H83">SUMPRODUCT('Charges by GXP_GIP_DETERMINED'!G$7:G$567*('Charges by GXP_GIP_DETERMINED'!$D$7:$D$567=$D83)*('Charges by GXP_GIP_DETERMINED'!$E$7:$E$567=$E83))</f>
        <v>0</v>
      </c>
      <c r="I83" s="23" cm="1">
        <f t="array" ref="I83">SUMPRODUCT('Charges by GXP_GIP_DETERMINED'!H$7:H$567*('Charges by GXP_GIP_DETERMINED'!$D$7:$D$567=$D83)*('Charges by GXP_GIP_DETERMINED'!$E$7:$E$567=$E83))</f>
        <v>0</v>
      </c>
      <c r="J83" s="23" cm="1">
        <f t="array" ref="J83">SUMPRODUCT('Charges by GXP_GIP_DETERMINED'!I$7:I$567*('Charges by GXP_GIP_DETERMINED'!$D$7:$D$567=$D83)*('Charges by GXP_GIP_DETERMINED'!$E$7:$E$567=$E83))</f>
        <v>0</v>
      </c>
      <c r="K83" s="23" cm="1">
        <f t="array" ref="K83">SUMPRODUCT('Charges by GXP_GIP_DETERMINED'!J$7:J$567*('Charges by GXP_GIP_DETERMINED'!$D$7:$D$567=$D83)*('Charges by GXP_GIP_DETERMINED'!$E$7:$E$567=$E83))</f>
        <v>0</v>
      </c>
      <c r="L83" s="24">
        <f t="shared" si="12"/>
        <v>0</v>
      </c>
      <c r="M83" s="23">
        <v>0</v>
      </c>
      <c r="N83" s="23">
        <v>0</v>
      </c>
      <c r="O83" s="23">
        <v>0</v>
      </c>
      <c r="P83" s="23" cm="1">
        <f t="array" ref="P83">SUMPRODUCT('Charges by GXP_GIP_DETERMINED'!O$7:O$567*('Charges by GXP_GIP_DETERMINED'!$D$7:$D$567=$D83)*('Charges by GXP_GIP_DETERMINED'!$E$7:$E$567=$E83))</f>
        <v>0</v>
      </c>
      <c r="Q83" s="24">
        <f t="shared" si="13"/>
        <v>0</v>
      </c>
      <c r="R83" s="23">
        <v>0</v>
      </c>
      <c r="S83" s="23">
        <v>0</v>
      </c>
      <c r="T83" s="23">
        <v>0</v>
      </c>
      <c r="U83" s="24">
        <f t="shared" si="14"/>
        <v>0</v>
      </c>
      <c r="V83" s="23">
        <v>0</v>
      </c>
      <c r="W83" s="23">
        <v>0</v>
      </c>
      <c r="X83" s="23">
        <v>0</v>
      </c>
      <c r="Y83" s="24">
        <f t="shared" si="15"/>
        <v>0</v>
      </c>
      <c r="Z83" s="23">
        <v>0</v>
      </c>
      <c r="AA83" s="23">
        <v>0</v>
      </c>
      <c r="AB83" s="23">
        <v>0</v>
      </c>
      <c r="AC83" s="24">
        <f t="shared" si="16"/>
        <v>0</v>
      </c>
      <c r="AD83" s="23">
        <v>0</v>
      </c>
      <c r="AE83" s="23">
        <v>0</v>
      </c>
      <c r="AF83" s="23">
        <v>0</v>
      </c>
      <c r="AG83" s="24">
        <f t="shared" si="17"/>
        <v>0</v>
      </c>
      <c r="AH83" s="23">
        <v>0</v>
      </c>
      <c r="AI83" s="23">
        <v>0</v>
      </c>
      <c r="AJ83" s="23">
        <v>0</v>
      </c>
      <c r="AK83" s="24">
        <f t="shared" si="18"/>
        <v>0</v>
      </c>
      <c r="AN83" s="35" t="str">
        <f t="shared" si="19"/>
        <v>-</v>
      </c>
      <c r="AO83" s="35" t="str">
        <f t="shared" si="20"/>
        <v>'-</v>
      </c>
      <c r="AP83" s="35" t="str">
        <f t="shared" si="21"/>
        <v>'-</v>
      </c>
      <c r="AQ83" s="35" t="str">
        <f t="shared" si="22"/>
        <v>'-</v>
      </c>
      <c r="AR83" s="35" t="str">
        <f t="shared" si="23"/>
        <v>'-</v>
      </c>
    </row>
    <row r="84" spans="2:44" x14ac:dyDescent="0.3">
      <c r="B84" s="2" t="s">
        <v>75</v>
      </c>
      <c r="C84" s="2" t="s">
        <v>195</v>
      </c>
      <c r="D84" s="2" t="s">
        <v>196</v>
      </c>
      <c r="E84" s="2" t="s">
        <v>146</v>
      </c>
      <c r="H84" s="23" cm="1">
        <f t="array" ref="H84">SUMPRODUCT('Charges by GXP_GIP_DETERMINED'!G$7:G$567*('Charges by GXP_GIP_DETERMINED'!$D$7:$D$567=$D84)*('Charges by GXP_GIP_DETERMINED'!$E$7:$E$567=$E84))</f>
        <v>5813946.8569589304</v>
      </c>
      <c r="I84" s="23" cm="1">
        <f t="array" ref="I84">SUMPRODUCT('Charges by GXP_GIP_DETERMINED'!H$7:H$567*('Charges by GXP_GIP_DETERMINED'!$D$7:$D$567=$D84)*('Charges by GXP_GIP_DETERMINED'!$E$7:$E$567=$E84))</f>
        <v>0</v>
      </c>
      <c r="J84" s="23" cm="1">
        <f t="array" ref="J84">SUMPRODUCT('Charges by GXP_GIP_DETERMINED'!I$7:I$567*('Charges by GXP_GIP_DETERMINED'!$D$7:$D$567=$D84)*('Charges by GXP_GIP_DETERMINED'!$E$7:$E$567=$E84))</f>
        <v>0</v>
      </c>
      <c r="K84" s="23" cm="1">
        <f t="array" ref="K84">SUMPRODUCT('Charges by GXP_GIP_DETERMINED'!J$7:J$567*('Charges by GXP_GIP_DETERMINED'!$D$7:$D$567=$D84)*('Charges by GXP_GIP_DETERMINED'!$E$7:$E$567=$E84))</f>
        <v>0</v>
      </c>
      <c r="L84" s="24">
        <f t="shared" si="12"/>
        <v>5813946.8569589304</v>
      </c>
      <c r="M84" s="23">
        <v>5841205.4060518621</v>
      </c>
      <c r="N84" s="23">
        <v>0</v>
      </c>
      <c r="O84" s="23">
        <v>0</v>
      </c>
      <c r="P84" s="23" cm="1">
        <f t="array" ref="P84">SUMPRODUCT('Charges by GXP_GIP_DETERMINED'!O$7:O$567*('Charges by GXP_GIP_DETERMINED'!$D$7:$D$567=$D84)*('Charges by GXP_GIP_DETERMINED'!$E$7:$E$567=$E84))</f>
        <v>0</v>
      </c>
      <c r="Q84" s="24">
        <f t="shared" si="13"/>
        <v>5841205.4060518621</v>
      </c>
      <c r="R84" s="23">
        <v>5919170.3600000003</v>
      </c>
      <c r="S84" s="23">
        <v>0</v>
      </c>
      <c r="T84" s="23">
        <v>0</v>
      </c>
      <c r="U84" s="24">
        <f t="shared" si="14"/>
        <v>5919170.3600000003</v>
      </c>
      <c r="V84" s="23">
        <v>6000790.7200000007</v>
      </c>
      <c r="W84" s="23">
        <v>0</v>
      </c>
      <c r="X84" s="23">
        <v>0</v>
      </c>
      <c r="Y84" s="24">
        <f t="shared" si="15"/>
        <v>6000790.7200000007</v>
      </c>
      <c r="Z84" s="23">
        <v>6526530.1299999999</v>
      </c>
      <c r="AA84" s="23">
        <v>0</v>
      </c>
      <c r="AB84" s="23">
        <v>0</v>
      </c>
      <c r="AC84" s="24">
        <f t="shared" si="16"/>
        <v>6526530.1299999999</v>
      </c>
      <c r="AD84" s="23">
        <v>6704899.8600000003</v>
      </c>
      <c r="AE84" s="23">
        <v>0</v>
      </c>
      <c r="AF84" s="23">
        <v>0</v>
      </c>
      <c r="AG84" s="24">
        <f t="shared" si="17"/>
        <v>6704899.8600000003</v>
      </c>
      <c r="AH84" s="23">
        <v>6782176.8399999999</v>
      </c>
      <c r="AI84" s="23">
        <v>0</v>
      </c>
      <c r="AJ84" s="23">
        <v>0</v>
      </c>
      <c r="AK84" s="24">
        <f t="shared" si="18"/>
        <v>6782176.8399999999</v>
      </c>
      <c r="AN84" s="35">
        <f t="shared" si="19"/>
        <v>1.8098463166226653E-2</v>
      </c>
      <c r="AO84" s="35">
        <f t="shared" si="20"/>
        <v>1.378915541129988E-2</v>
      </c>
      <c r="AP84" s="35">
        <f t="shared" si="21"/>
        <v>8.7611688947552446E-2</v>
      </c>
      <c r="AQ84" s="35">
        <f t="shared" si="22"/>
        <v>2.7329948141984639E-2</v>
      </c>
      <c r="AR84" s="35">
        <f t="shared" si="23"/>
        <v>1.1525448793205273E-2</v>
      </c>
    </row>
    <row r="85" spans="2:44" x14ac:dyDescent="0.3">
      <c r="B85" s="2" t="s">
        <v>75</v>
      </c>
      <c r="C85" s="2" t="s">
        <v>197</v>
      </c>
      <c r="D85" s="2" t="s">
        <v>198</v>
      </c>
      <c r="E85" s="2" t="s">
        <v>142</v>
      </c>
      <c r="F85" s="2" t="s">
        <v>143</v>
      </c>
      <c r="H85" s="23" cm="1">
        <f t="array" ref="H85">SUMPRODUCT('Charges by GXP_GIP_DETERMINED'!G$7:G$567*('Charges by GXP_GIP_DETERMINED'!$D$7:$D$567=$D85)*('Charges by GXP_GIP_DETERMINED'!$E$7:$E$567=$E85))</f>
        <v>312083.61088629963</v>
      </c>
      <c r="I85" s="23" cm="1">
        <f t="array" ref="I85">SUMPRODUCT('Charges by GXP_GIP_DETERMINED'!H$7:H$567*('Charges by GXP_GIP_DETERMINED'!$D$7:$D$567=$D85)*('Charges by GXP_GIP_DETERMINED'!$E$7:$E$567=$E85))</f>
        <v>406001.72</v>
      </c>
      <c r="J85" s="23" cm="1">
        <f t="array" ref="J85">SUMPRODUCT('Charges by GXP_GIP_DETERMINED'!I$7:I$567*('Charges by GXP_GIP_DETERMINED'!$D$7:$D$567=$D85)*('Charges by GXP_GIP_DETERMINED'!$E$7:$E$567=$E85))</f>
        <v>5818980.6299999999</v>
      </c>
      <c r="K85" s="23" cm="1">
        <f t="array" ref="K85">SUMPRODUCT('Charges by GXP_GIP_DETERMINED'!J$7:J$567*('Charges by GXP_GIP_DETERMINED'!$D$7:$D$567=$D85)*('Charges by GXP_GIP_DETERMINED'!$E$7:$E$567=$E85))</f>
        <v>0</v>
      </c>
      <c r="L85" s="24">
        <f t="shared" si="12"/>
        <v>6537065.9608862996</v>
      </c>
      <c r="M85" s="23">
        <v>461238.14694448642</v>
      </c>
      <c r="N85" s="23">
        <v>420446.98</v>
      </c>
      <c r="O85" s="23">
        <v>5892853.4500000002</v>
      </c>
      <c r="P85" s="23" cm="1">
        <f t="array" ref="P85">SUMPRODUCT('Charges by GXP_GIP_DETERMINED'!O$7:O$567*('Charges by GXP_GIP_DETERMINED'!$D$7:$D$567=$D85)*('Charges by GXP_GIP_DETERMINED'!$E$7:$E$567=$E85))</f>
        <v>0</v>
      </c>
      <c r="Q85" s="24">
        <f t="shared" si="13"/>
        <v>6774538.5769444862</v>
      </c>
      <c r="R85" s="23">
        <v>606786.44999999995</v>
      </c>
      <c r="S85" s="23">
        <v>519343.34</v>
      </c>
      <c r="T85" s="23">
        <v>7996704.5199999996</v>
      </c>
      <c r="U85" s="24">
        <f t="shared" si="14"/>
        <v>9122834.3099999987</v>
      </c>
      <c r="V85" s="23">
        <v>842108.05</v>
      </c>
      <c r="W85" s="23">
        <v>549704.15</v>
      </c>
      <c r="X85" s="23">
        <v>8108077.5</v>
      </c>
      <c r="Y85" s="24">
        <f t="shared" si="15"/>
        <v>9499889.6999999993</v>
      </c>
      <c r="Z85" s="23">
        <v>1149329.6100000001</v>
      </c>
      <c r="AA85" s="23">
        <v>530012.35</v>
      </c>
      <c r="AB85" s="23">
        <v>8152665.54</v>
      </c>
      <c r="AC85" s="24">
        <f t="shared" si="16"/>
        <v>9832007.5</v>
      </c>
      <c r="AD85" s="23">
        <v>1433910.8999999997</v>
      </c>
      <c r="AE85" s="23">
        <v>581211.39</v>
      </c>
      <c r="AF85" s="23">
        <v>8202512.0499999998</v>
      </c>
      <c r="AG85" s="24">
        <f t="shared" si="17"/>
        <v>10217634.34</v>
      </c>
      <c r="AH85" s="23">
        <v>1757443.3899999997</v>
      </c>
      <c r="AI85" s="23">
        <v>592420.13</v>
      </c>
      <c r="AJ85" s="23">
        <v>8416917.1199999992</v>
      </c>
      <c r="AK85" s="24">
        <f t="shared" si="18"/>
        <v>10766780.639999999</v>
      </c>
      <c r="AN85" s="35">
        <f t="shared" si="19"/>
        <v>0.39555488113250115</v>
      </c>
      <c r="AO85" s="35">
        <f t="shared" si="20"/>
        <v>4.1330947947469721E-2</v>
      </c>
      <c r="AP85" s="35">
        <f t="shared" si="21"/>
        <v>3.4960174327076654E-2</v>
      </c>
      <c r="AQ85" s="35">
        <f t="shared" si="22"/>
        <v>3.9221577078740077E-2</v>
      </c>
      <c r="AR85" s="35">
        <f t="shared" si="23"/>
        <v>5.374495521435918E-2</v>
      </c>
    </row>
    <row r="86" spans="2:44" x14ac:dyDescent="0.3">
      <c r="B86" s="2" t="s">
        <v>75</v>
      </c>
      <c r="C86" s="2" t="s">
        <v>197</v>
      </c>
      <c r="D86" s="2" t="s">
        <v>198</v>
      </c>
      <c r="E86" s="2" t="s">
        <v>144</v>
      </c>
      <c r="F86" s="2" t="s">
        <v>145</v>
      </c>
      <c r="H86" s="23" cm="1">
        <f t="array" ref="H86">SUMPRODUCT('Charges by GXP_GIP_DETERMINED'!G$7:G$567*('Charges by GXP_GIP_DETERMINED'!$D$7:$D$567=$D86)*('Charges by GXP_GIP_DETERMINED'!$E$7:$E$567=$E86))</f>
        <v>0</v>
      </c>
      <c r="I86" s="23" cm="1">
        <f t="array" ref="I86">SUMPRODUCT('Charges by GXP_GIP_DETERMINED'!H$7:H$567*('Charges by GXP_GIP_DETERMINED'!$D$7:$D$567=$D86)*('Charges by GXP_GIP_DETERMINED'!$E$7:$E$567=$E86))</f>
        <v>0</v>
      </c>
      <c r="J86" s="23" cm="1">
        <f t="array" ref="J86">SUMPRODUCT('Charges by GXP_GIP_DETERMINED'!I$7:I$567*('Charges by GXP_GIP_DETERMINED'!$D$7:$D$567=$D86)*('Charges by GXP_GIP_DETERMINED'!$E$7:$E$567=$E86))</f>
        <v>0</v>
      </c>
      <c r="K86" s="23" cm="1">
        <f t="array" ref="K86">SUMPRODUCT('Charges by GXP_GIP_DETERMINED'!J$7:J$567*('Charges by GXP_GIP_DETERMINED'!$D$7:$D$567=$D86)*('Charges by GXP_GIP_DETERMINED'!$E$7:$E$567=$E86))</f>
        <v>0</v>
      </c>
      <c r="L86" s="24">
        <f t="shared" si="12"/>
        <v>0</v>
      </c>
      <c r="M86" s="23">
        <v>0</v>
      </c>
      <c r="N86" s="23">
        <v>0</v>
      </c>
      <c r="O86" s="23">
        <v>0</v>
      </c>
      <c r="P86" s="23" cm="1">
        <f t="array" ref="P86">SUMPRODUCT('Charges by GXP_GIP_DETERMINED'!O$7:O$567*('Charges by GXP_GIP_DETERMINED'!$D$7:$D$567=$D86)*('Charges by GXP_GIP_DETERMINED'!$E$7:$E$567=$E86))</f>
        <v>0</v>
      </c>
      <c r="Q86" s="24">
        <f t="shared" si="13"/>
        <v>0</v>
      </c>
      <c r="R86" s="23">
        <v>0</v>
      </c>
      <c r="S86" s="23">
        <v>0</v>
      </c>
      <c r="T86" s="23">
        <v>0</v>
      </c>
      <c r="U86" s="24">
        <f t="shared" si="14"/>
        <v>0</v>
      </c>
      <c r="V86" s="23">
        <v>0</v>
      </c>
      <c r="W86" s="23">
        <v>0</v>
      </c>
      <c r="X86" s="23">
        <v>0</v>
      </c>
      <c r="Y86" s="24">
        <f t="shared" si="15"/>
        <v>0</v>
      </c>
      <c r="Z86" s="23">
        <v>0</v>
      </c>
      <c r="AA86" s="23">
        <v>0</v>
      </c>
      <c r="AB86" s="23">
        <v>0</v>
      </c>
      <c r="AC86" s="24">
        <f t="shared" si="16"/>
        <v>0</v>
      </c>
      <c r="AD86" s="23">
        <v>0</v>
      </c>
      <c r="AE86" s="23">
        <v>0</v>
      </c>
      <c r="AF86" s="23">
        <v>0</v>
      </c>
      <c r="AG86" s="24">
        <f t="shared" si="17"/>
        <v>0</v>
      </c>
      <c r="AH86" s="23">
        <v>0</v>
      </c>
      <c r="AI86" s="23">
        <v>0</v>
      </c>
      <c r="AJ86" s="23">
        <v>0</v>
      </c>
      <c r="AK86" s="24">
        <f t="shared" si="18"/>
        <v>0</v>
      </c>
      <c r="AN86" s="35" t="str">
        <f t="shared" si="19"/>
        <v>-</v>
      </c>
      <c r="AO86" s="35" t="str">
        <f t="shared" si="20"/>
        <v>'-</v>
      </c>
      <c r="AP86" s="35" t="str">
        <f t="shared" si="21"/>
        <v>'-</v>
      </c>
      <c r="AQ86" s="35" t="str">
        <f t="shared" si="22"/>
        <v>'-</v>
      </c>
      <c r="AR86" s="35" t="str">
        <f t="shared" si="23"/>
        <v>'-</v>
      </c>
    </row>
    <row r="87" spans="2:44" x14ac:dyDescent="0.3">
      <c r="B87" s="2" t="s">
        <v>75</v>
      </c>
      <c r="C87" s="2" t="s">
        <v>197</v>
      </c>
      <c r="D87" s="2" t="s">
        <v>198</v>
      </c>
      <c r="E87" s="2" t="s">
        <v>146</v>
      </c>
      <c r="H87" s="23" cm="1">
        <f t="array" ref="H87">SUMPRODUCT('Charges by GXP_GIP_DETERMINED'!G$7:G$567*('Charges by GXP_GIP_DETERMINED'!$D$7:$D$567=$D87)*('Charges by GXP_GIP_DETERMINED'!$E$7:$E$567=$E87))</f>
        <v>2954448.0074368855</v>
      </c>
      <c r="I87" s="23" cm="1">
        <f t="array" ref="I87">SUMPRODUCT('Charges by GXP_GIP_DETERMINED'!H$7:H$567*('Charges by GXP_GIP_DETERMINED'!$D$7:$D$567=$D87)*('Charges by GXP_GIP_DETERMINED'!$E$7:$E$567=$E87))</f>
        <v>0</v>
      </c>
      <c r="J87" s="23" cm="1">
        <f t="array" ref="J87">SUMPRODUCT('Charges by GXP_GIP_DETERMINED'!I$7:I$567*('Charges by GXP_GIP_DETERMINED'!$D$7:$D$567=$D87)*('Charges by GXP_GIP_DETERMINED'!$E$7:$E$567=$E87))</f>
        <v>0</v>
      </c>
      <c r="K87" s="23" cm="1">
        <f t="array" ref="K87">SUMPRODUCT('Charges by GXP_GIP_DETERMINED'!J$7:J$567*('Charges by GXP_GIP_DETERMINED'!$D$7:$D$567=$D87)*('Charges by GXP_GIP_DETERMINED'!$E$7:$E$567=$E87))</f>
        <v>0</v>
      </c>
      <c r="L87" s="24">
        <f t="shared" si="12"/>
        <v>2954448.0074368855</v>
      </c>
      <c r="M87" s="23">
        <v>2967433.4087748271</v>
      </c>
      <c r="N87" s="23">
        <v>0</v>
      </c>
      <c r="O87" s="23">
        <v>0</v>
      </c>
      <c r="P87" s="23" cm="1">
        <f t="array" ref="P87">SUMPRODUCT('Charges by GXP_GIP_DETERMINED'!O$7:O$567*('Charges by GXP_GIP_DETERMINED'!$D$7:$D$567=$D87)*('Charges by GXP_GIP_DETERMINED'!$E$7:$E$567=$E87))</f>
        <v>0</v>
      </c>
      <c r="Q87" s="24">
        <f t="shared" si="13"/>
        <v>2967433.4087748271</v>
      </c>
      <c r="R87" s="23">
        <v>3008747.3699999996</v>
      </c>
      <c r="S87" s="23">
        <v>0</v>
      </c>
      <c r="T87" s="23">
        <v>0</v>
      </c>
      <c r="U87" s="24">
        <f t="shared" si="14"/>
        <v>3008747.3699999996</v>
      </c>
      <c r="V87" s="23">
        <v>3051451.4599999995</v>
      </c>
      <c r="W87" s="23">
        <v>0</v>
      </c>
      <c r="X87" s="23">
        <v>0</v>
      </c>
      <c r="Y87" s="24">
        <f t="shared" si="15"/>
        <v>3051451.4599999995</v>
      </c>
      <c r="Z87" s="23">
        <v>3320798.2399999993</v>
      </c>
      <c r="AA87" s="23">
        <v>0</v>
      </c>
      <c r="AB87" s="23">
        <v>0</v>
      </c>
      <c r="AC87" s="24">
        <f t="shared" si="16"/>
        <v>3320798.2399999993</v>
      </c>
      <c r="AD87" s="23">
        <v>3412301.82</v>
      </c>
      <c r="AE87" s="23">
        <v>0</v>
      </c>
      <c r="AF87" s="23">
        <v>0</v>
      </c>
      <c r="AG87" s="24">
        <f t="shared" si="17"/>
        <v>3412301.82</v>
      </c>
      <c r="AH87" s="23">
        <v>3451902.5399999996</v>
      </c>
      <c r="AI87" s="23">
        <v>0</v>
      </c>
      <c r="AJ87" s="23">
        <v>0</v>
      </c>
      <c r="AK87" s="24">
        <f t="shared" si="18"/>
        <v>3451902.5399999996</v>
      </c>
      <c r="AN87" s="35">
        <f t="shared" si="19"/>
        <v>1.8378851963694265E-2</v>
      </c>
      <c r="AO87" s="35">
        <f t="shared" si="20"/>
        <v>1.4193311949617149E-2</v>
      </c>
      <c r="AP87" s="35">
        <f t="shared" si="21"/>
        <v>8.8268413746945162E-2</v>
      </c>
      <c r="AQ87" s="35">
        <f t="shared" si="22"/>
        <v>2.7554694199067198E-2</v>
      </c>
      <c r="AR87" s="35">
        <f t="shared" si="23"/>
        <v>1.1605280566887144E-2</v>
      </c>
    </row>
    <row r="88" spans="2:44" x14ac:dyDescent="0.3">
      <c r="B88" s="2" t="s">
        <v>75</v>
      </c>
      <c r="C88" s="2" t="s">
        <v>199</v>
      </c>
      <c r="D88" s="2" t="s">
        <v>200</v>
      </c>
      <c r="E88" s="2" t="s">
        <v>142</v>
      </c>
      <c r="F88" s="2" t="s">
        <v>143</v>
      </c>
      <c r="H88" s="23" cm="1">
        <f t="array" ref="H88">SUMPRODUCT('Charges by GXP_GIP_DETERMINED'!G$7:G$567*('Charges by GXP_GIP_DETERMINED'!$D$7:$D$567=$D88)*('Charges by GXP_GIP_DETERMINED'!$E$7:$E$567=$E88))</f>
        <v>974483.07532062312</v>
      </c>
      <c r="I88" s="23" cm="1">
        <f t="array" ref="I88">SUMPRODUCT('Charges by GXP_GIP_DETERMINED'!H$7:H$567*('Charges by GXP_GIP_DETERMINED'!$D$7:$D$567=$D88)*('Charges by GXP_GIP_DETERMINED'!$E$7:$E$567=$E88))</f>
        <v>741329.57</v>
      </c>
      <c r="J88" s="23" cm="1">
        <f t="array" ref="J88">SUMPRODUCT('Charges by GXP_GIP_DETERMINED'!I$7:I$567*('Charges by GXP_GIP_DETERMINED'!$D$7:$D$567=$D88)*('Charges by GXP_GIP_DETERMINED'!$E$7:$E$567=$E88))</f>
        <v>7723180.8700000001</v>
      </c>
      <c r="K88" s="23" cm="1">
        <f t="array" ref="K88">SUMPRODUCT('Charges by GXP_GIP_DETERMINED'!J$7:J$567*('Charges by GXP_GIP_DETERMINED'!$D$7:$D$567=$D88)*('Charges by GXP_GIP_DETERMINED'!$E$7:$E$567=$E88))</f>
        <v>0</v>
      </c>
      <c r="L88" s="24">
        <f t="shared" si="12"/>
        <v>9438993.5153206233</v>
      </c>
      <c r="M88" s="23">
        <v>1316411.7495246057</v>
      </c>
      <c r="N88" s="23">
        <v>765688.01</v>
      </c>
      <c r="O88" s="23">
        <v>7896856.9199999999</v>
      </c>
      <c r="P88" s="23" cm="1">
        <f t="array" ref="P88">SUMPRODUCT('Charges by GXP_GIP_DETERMINED'!O$7:O$567*('Charges by GXP_GIP_DETERMINED'!$D$7:$D$567=$D88)*('Charges by GXP_GIP_DETERMINED'!$E$7:$E$567=$E88))</f>
        <v>0</v>
      </c>
      <c r="Q88" s="24">
        <f t="shared" si="13"/>
        <v>9978956.6795246061</v>
      </c>
      <c r="R88" s="23">
        <v>1735123.8099999998</v>
      </c>
      <c r="S88" s="23">
        <v>945790.99</v>
      </c>
      <c r="T88" s="23">
        <v>10716172.050000001</v>
      </c>
      <c r="U88" s="24">
        <f t="shared" si="14"/>
        <v>13397086.850000001</v>
      </c>
      <c r="V88" s="23">
        <v>2336212.37</v>
      </c>
      <c r="W88" s="23">
        <v>1001081.94</v>
      </c>
      <c r="X88" s="23">
        <v>10865420.029999999</v>
      </c>
      <c r="Y88" s="24">
        <f t="shared" si="15"/>
        <v>14202714.34</v>
      </c>
      <c r="Z88" s="23">
        <v>3112381.7</v>
      </c>
      <c r="AA88" s="23">
        <v>965220.64</v>
      </c>
      <c r="AB88" s="23">
        <v>10925171.279999999</v>
      </c>
      <c r="AC88" s="24">
        <f t="shared" si="16"/>
        <v>15002773.619999999</v>
      </c>
      <c r="AD88" s="23">
        <v>3800158.7800000003</v>
      </c>
      <c r="AE88" s="23">
        <v>1058460.67</v>
      </c>
      <c r="AF88" s="23">
        <v>10991969.27</v>
      </c>
      <c r="AG88" s="24">
        <f t="shared" si="17"/>
        <v>15850588.719999999</v>
      </c>
      <c r="AH88" s="23">
        <v>4514248.4399999995</v>
      </c>
      <c r="AI88" s="23">
        <v>1078873.23</v>
      </c>
      <c r="AJ88" s="23">
        <v>11279287.83</v>
      </c>
      <c r="AK88" s="24">
        <f t="shared" si="18"/>
        <v>16872409.5</v>
      </c>
      <c r="AN88" s="35">
        <f t="shared" si="19"/>
        <v>0.41933425722296724</v>
      </c>
      <c r="AO88" s="35">
        <f t="shared" si="20"/>
        <v>6.0134527679052807E-2</v>
      </c>
      <c r="AP88" s="35">
        <f t="shared" si="21"/>
        <v>5.6331435023426524E-2</v>
      </c>
      <c r="AQ88" s="35">
        <f t="shared" si="22"/>
        <v>5.6510557412516649E-2</v>
      </c>
      <c r="AR88" s="35">
        <f t="shared" si="23"/>
        <v>6.4465793545616767E-2</v>
      </c>
    </row>
    <row r="89" spans="2:44" x14ac:dyDescent="0.3">
      <c r="B89" s="2" t="s">
        <v>75</v>
      </c>
      <c r="C89" s="2" t="s">
        <v>199</v>
      </c>
      <c r="D89" s="2" t="s">
        <v>200</v>
      </c>
      <c r="E89" s="2" t="s">
        <v>144</v>
      </c>
      <c r="F89" s="2" t="s">
        <v>145</v>
      </c>
      <c r="H89" s="23" cm="1">
        <f t="array" ref="H89">SUMPRODUCT('Charges by GXP_GIP_DETERMINED'!G$7:G$567*('Charges by GXP_GIP_DETERMINED'!$D$7:$D$567=$D89)*('Charges by GXP_GIP_DETERMINED'!$E$7:$E$567=$E89))</f>
        <v>0</v>
      </c>
      <c r="I89" s="23" cm="1">
        <f t="array" ref="I89">SUMPRODUCT('Charges by GXP_GIP_DETERMINED'!H$7:H$567*('Charges by GXP_GIP_DETERMINED'!$D$7:$D$567=$D89)*('Charges by GXP_GIP_DETERMINED'!$E$7:$E$567=$E89))</f>
        <v>0</v>
      </c>
      <c r="J89" s="23" cm="1">
        <f t="array" ref="J89">SUMPRODUCT('Charges by GXP_GIP_DETERMINED'!I$7:I$567*('Charges by GXP_GIP_DETERMINED'!$D$7:$D$567=$D89)*('Charges by GXP_GIP_DETERMINED'!$E$7:$E$567=$E89))</f>
        <v>0</v>
      </c>
      <c r="K89" s="23" cm="1">
        <f t="array" ref="K89">SUMPRODUCT('Charges by GXP_GIP_DETERMINED'!J$7:J$567*('Charges by GXP_GIP_DETERMINED'!$D$7:$D$567=$D89)*('Charges by GXP_GIP_DETERMINED'!$E$7:$E$567=$E89))</f>
        <v>0</v>
      </c>
      <c r="L89" s="24">
        <f t="shared" si="12"/>
        <v>0</v>
      </c>
      <c r="M89" s="23">
        <v>0</v>
      </c>
      <c r="N89" s="23">
        <v>0</v>
      </c>
      <c r="O89" s="23">
        <v>0</v>
      </c>
      <c r="P89" s="23" cm="1">
        <f t="array" ref="P89">SUMPRODUCT('Charges by GXP_GIP_DETERMINED'!O$7:O$567*('Charges by GXP_GIP_DETERMINED'!$D$7:$D$567=$D89)*('Charges by GXP_GIP_DETERMINED'!$E$7:$E$567=$E89))</f>
        <v>0</v>
      </c>
      <c r="Q89" s="24">
        <f t="shared" si="13"/>
        <v>0</v>
      </c>
      <c r="R89" s="23">
        <v>0</v>
      </c>
      <c r="S89" s="23">
        <v>0</v>
      </c>
      <c r="T89" s="23">
        <v>0</v>
      </c>
      <c r="U89" s="24">
        <f t="shared" si="14"/>
        <v>0</v>
      </c>
      <c r="V89" s="23">
        <v>0</v>
      </c>
      <c r="W89" s="23">
        <v>0</v>
      </c>
      <c r="X89" s="23">
        <v>0</v>
      </c>
      <c r="Y89" s="24">
        <f t="shared" si="15"/>
        <v>0</v>
      </c>
      <c r="Z89" s="23">
        <v>0</v>
      </c>
      <c r="AA89" s="23">
        <v>0</v>
      </c>
      <c r="AB89" s="23">
        <v>0</v>
      </c>
      <c r="AC89" s="24">
        <f t="shared" si="16"/>
        <v>0</v>
      </c>
      <c r="AD89" s="23">
        <v>0</v>
      </c>
      <c r="AE89" s="23">
        <v>0</v>
      </c>
      <c r="AF89" s="23">
        <v>0</v>
      </c>
      <c r="AG89" s="24">
        <f t="shared" si="17"/>
        <v>0</v>
      </c>
      <c r="AH89" s="23">
        <v>0</v>
      </c>
      <c r="AI89" s="23">
        <v>0</v>
      </c>
      <c r="AJ89" s="23">
        <v>0</v>
      </c>
      <c r="AK89" s="24">
        <f t="shared" si="18"/>
        <v>0</v>
      </c>
      <c r="AN89" s="35" t="str">
        <f t="shared" si="19"/>
        <v>-</v>
      </c>
      <c r="AO89" s="35" t="str">
        <f t="shared" si="20"/>
        <v>'-</v>
      </c>
      <c r="AP89" s="35" t="str">
        <f t="shared" si="21"/>
        <v>'-</v>
      </c>
      <c r="AQ89" s="35" t="str">
        <f t="shared" si="22"/>
        <v>'-</v>
      </c>
      <c r="AR89" s="35" t="str">
        <f t="shared" si="23"/>
        <v>'-</v>
      </c>
    </row>
    <row r="90" spans="2:44" x14ac:dyDescent="0.3">
      <c r="B90" s="2" t="s">
        <v>75</v>
      </c>
      <c r="C90" s="2" t="s">
        <v>199</v>
      </c>
      <c r="D90" s="2" t="s">
        <v>200</v>
      </c>
      <c r="E90" s="2" t="s">
        <v>146</v>
      </c>
      <c r="H90" s="23" cm="1">
        <f t="array" ref="H90">SUMPRODUCT('Charges by GXP_GIP_DETERMINED'!G$7:G$567*('Charges by GXP_GIP_DETERMINED'!$D$7:$D$567=$D90)*('Charges by GXP_GIP_DETERMINED'!$E$7:$E$567=$E90))</f>
        <v>3733491.2811404276</v>
      </c>
      <c r="I90" s="23" cm="1">
        <f t="array" ref="I90">SUMPRODUCT('Charges by GXP_GIP_DETERMINED'!H$7:H$567*('Charges by GXP_GIP_DETERMINED'!$D$7:$D$567=$D90)*('Charges by GXP_GIP_DETERMINED'!$E$7:$E$567=$E90))</f>
        <v>0</v>
      </c>
      <c r="J90" s="23" cm="1">
        <f t="array" ref="J90">SUMPRODUCT('Charges by GXP_GIP_DETERMINED'!I$7:I$567*('Charges by GXP_GIP_DETERMINED'!$D$7:$D$567=$D90)*('Charges by GXP_GIP_DETERMINED'!$E$7:$E$567=$E90))</f>
        <v>0</v>
      </c>
      <c r="K90" s="23" cm="1">
        <f t="array" ref="K90">SUMPRODUCT('Charges by GXP_GIP_DETERMINED'!J$7:J$567*('Charges by GXP_GIP_DETERMINED'!$D$7:$D$567=$D90)*('Charges by GXP_GIP_DETERMINED'!$E$7:$E$567=$E90))</f>
        <v>0</v>
      </c>
      <c r="L90" s="24">
        <f t="shared" si="12"/>
        <v>3733491.2811404276</v>
      </c>
      <c r="M90" s="23">
        <v>3751863.2550292877</v>
      </c>
      <c r="N90" s="23">
        <v>0</v>
      </c>
      <c r="O90" s="23">
        <v>0</v>
      </c>
      <c r="P90" s="23" cm="1">
        <f t="array" ref="P90">SUMPRODUCT('Charges by GXP_GIP_DETERMINED'!O$7:O$567*('Charges by GXP_GIP_DETERMINED'!$D$7:$D$567=$D90)*('Charges by GXP_GIP_DETERMINED'!$E$7:$E$567=$E90))</f>
        <v>0</v>
      </c>
      <c r="Q90" s="24">
        <f t="shared" si="13"/>
        <v>3751863.2550292877</v>
      </c>
      <c r="R90" s="23">
        <v>3808250.4899999998</v>
      </c>
      <c r="S90" s="23">
        <v>0</v>
      </c>
      <c r="T90" s="23">
        <v>0</v>
      </c>
      <c r="U90" s="24">
        <f t="shared" si="14"/>
        <v>3808250.4899999998</v>
      </c>
      <c r="V90" s="23">
        <v>3863871.2699999996</v>
      </c>
      <c r="W90" s="23">
        <v>0</v>
      </c>
      <c r="X90" s="23">
        <v>0</v>
      </c>
      <c r="Y90" s="24">
        <f t="shared" si="15"/>
        <v>3863871.2699999996</v>
      </c>
      <c r="Z90" s="23">
        <v>4210111.01</v>
      </c>
      <c r="AA90" s="23">
        <v>0</v>
      </c>
      <c r="AB90" s="23">
        <v>0</v>
      </c>
      <c r="AC90" s="24">
        <f t="shared" si="16"/>
        <v>4210111.01</v>
      </c>
      <c r="AD90" s="23">
        <v>4328099.5199999996</v>
      </c>
      <c r="AE90" s="23">
        <v>0</v>
      </c>
      <c r="AF90" s="23">
        <v>0</v>
      </c>
      <c r="AG90" s="24">
        <f t="shared" si="17"/>
        <v>4328099.5199999996</v>
      </c>
      <c r="AH90" s="23">
        <v>4378866.7799999993</v>
      </c>
      <c r="AI90" s="23">
        <v>0</v>
      </c>
      <c r="AJ90" s="23">
        <v>0</v>
      </c>
      <c r="AK90" s="24">
        <f t="shared" si="18"/>
        <v>4378866.7799999993</v>
      </c>
      <c r="AN90" s="35">
        <f t="shared" si="19"/>
        <v>2.0023940925539385E-2</v>
      </c>
      <c r="AO90" s="35">
        <f t="shared" si="20"/>
        <v>1.4605336530790991E-2</v>
      </c>
      <c r="AP90" s="35">
        <f t="shared" si="21"/>
        <v>8.9609543332431096E-2</v>
      </c>
      <c r="AQ90" s="35">
        <f t="shared" si="22"/>
        <v>2.8025035377867491E-2</v>
      </c>
      <c r="AR90" s="35">
        <f t="shared" si="23"/>
        <v>1.1729688692555751E-2</v>
      </c>
    </row>
    <row r="91" spans="2:44" x14ac:dyDescent="0.3">
      <c r="B91" s="2" t="s">
        <v>75</v>
      </c>
      <c r="C91" s="2" t="s">
        <v>201</v>
      </c>
      <c r="D91" s="2" t="s">
        <v>202</v>
      </c>
      <c r="E91" s="2" t="s">
        <v>142</v>
      </c>
      <c r="F91" s="2" t="s">
        <v>143</v>
      </c>
      <c r="H91" s="23" cm="1">
        <f t="array" ref="H91">SUMPRODUCT('Charges by GXP_GIP_DETERMINED'!G$7:G$567*('Charges by GXP_GIP_DETERMINED'!$D$7:$D$567=$D91)*('Charges by GXP_GIP_DETERMINED'!$E$7:$E$567=$E91))</f>
        <v>396882.07333215798</v>
      </c>
      <c r="I91" s="23" cm="1">
        <f t="array" ref="I91">SUMPRODUCT('Charges by GXP_GIP_DETERMINED'!H$7:H$567*('Charges by GXP_GIP_DETERMINED'!$D$7:$D$567=$D91)*('Charges by GXP_GIP_DETERMINED'!$E$7:$E$567=$E91))</f>
        <v>219162.51</v>
      </c>
      <c r="J91" s="23" cm="1">
        <f t="array" ref="J91">SUMPRODUCT('Charges by GXP_GIP_DETERMINED'!I$7:I$567*('Charges by GXP_GIP_DETERMINED'!$D$7:$D$567=$D91)*('Charges by GXP_GIP_DETERMINED'!$E$7:$E$567=$E91))</f>
        <v>2702049.5</v>
      </c>
      <c r="K91" s="23" cm="1">
        <f t="array" ref="K91">SUMPRODUCT('Charges by GXP_GIP_DETERMINED'!J$7:J$567*('Charges by GXP_GIP_DETERMINED'!$D$7:$D$567=$D91)*('Charges by GXP_GIP_DETERMINED'!$E$7:$E$567=$E91))</f>
        <v>0</v>
      </c>
      <c r="L91" s="24">
        <f t="shared" si="12"/>
        <v>3318094.0833321577</v>
      </c>
      <c r="M91" s="23">
        <v>536140.89137570572</v>
      </c>
      <c r="N91" s="23">
        <v>234265</v>
      </c>
      <c r="O91" s="23">
        <v>3130578.39</v>
      </c>
      <c r="P91" s="23" cm="1">
        <f t="array" ref="P91">SUMPRODUCT('Charges by GXP_GIP_DETERMINED'!O$7:O$567*('Charges by GXP_GIP_DETERMINED'!$D$7:$D$567=$D91)*('Charges by GXP_GIP_DETERMINED'!$E$7:$E$567=$E91))</f>
        <v>0</v>
      </c>
      <c r="Q91" s="24">
        <f t="shared" si="13"/>
        <v>3900984.2813757057</v>
      </c>
      <c r="R91" s="23">
        <v>706671.62000000011</v>
      </c>
      <c r="S91" s="23">
        <v>289368.15999999997</v>
      </c>
      <c r="T91" s="23">
        <v>4248249.2699999996</v>
      </c>
      <c r="U91" s="24">
        <f t="shared" si="14"/>
        <v>5244289.05</v>
      </c>
      <c r="V91" s="23">
        <v>951010.44000000006</v>
      </c>
      <c r="W91" s="23">
        <v>306284.62</v>
      </c>
      <c r="X91" s="23">
        <v>4307416.16</v>
      </c>
      <c r="Y91" s="24">
        <f t="shared" si="15"/>
        <v>5564711.2200000007</v>
      </c>
      <c r="Z91" s="23">
        <v>1265256.5099999998</v>
      </c>
      <c r="AA91" s="23">
        <v>295312.71999999997</v>
      </c>
      <c r="AB91" s="23">
        <v>4331103.5599999996</v>
      </c>
      <c r="AC91" s="24">
        <f t="shared" si="16"/>
        <v>5891672.7899999991</v>
      </c>
      <c r="AD91" s="23">
        <v>1544569.4</v>
      </c>
      <c r="AE91" s="23">
        <v>323839.84999999998</v>
      </c>
      <c r="AF91" s="23">
        <v>4357584.5199999996</v>
      </c>
      <c r="AG91" s="24">
        <f t="shared" si="17"/>
        <v>6225993.7699999996</v>
      </c>
      <c r="AH91" s="23">
        <v>1829646.4400000004</v>
      </c>
      <c r="AI91" s="23">
        <v>330085.14</v>
      </c>
      <c r="AJ91" s="23">
        <v>4471487.21</v>
      </c>
      <c r="AK91" s="24">
        <f t="shared" si="18"/>
        <v>6631218.790000001</v>
      </c>
      <c r="AN91" s="35">
        <f t="shared" si="19"/>
        <v>0.58051246236317788</v>
      </c>
      <c r="AO91" s="35">
        <f t="shared" si="20"/>
        <v>6.1099258058630701E-2</v>
      </c>
      <c r="AP91" s="35">
        <f t="shared" si="21"/>
        <v>5.8756251146487859E-2</v>
      </c>
      <c r="AQ91" s="35">
        <f t="shared" si="22"/>
        <v>5.674466181615645E-2</v>
      </c>
      <c r="AR91" s="35">
        <f t="shared" si="23"/>
        <v>6.5085998311238402E-2</v>
      </c>
    </row>
    <row r="92" spans="2:44" x14ac:dyDescent="0.3">
      <c r="B92" s="2" t="s">
        <v>75</v>
      </c>
      <c r="C92" s="2" t="s">
        <v>201</v>
      </c>
      <c r="D92" s="2" t="s">
        <v>202</v>
      </c>
      <c r="E92" s="2" t="s">
        <v>144</v>
      </c>
      <c r="F92" s="2" t="s">
        <v>145</v>
      </c>
      <c r="H92" s="23" cm="1">
        <f t="array" ref="H92">SUMPRODUCT('Charges by GXP_GIP_DETERMINED'!G$7:G$567*('Charges by GXP_GIP_DETERMINED'!$D$7:$D$567=$D92)*('Charges by GXP_GIP_DETERMINED'!$E$7:$E$567=$E92))</f>
        <v>0</v>
      </c>
      <c r="I92" s="23" cm="1">
        <f t="array" ref="I92">SUMPRODUCT('Charges by GXP_GIP_DETERMINED'!H$7:H$567*('Charges by GXP_GIP_DETERMINED'!$D$7:$D$567=$D92)*('Charges by GXP_GIP_DETERMINED'!$E$7:$E$567=$E92))</f>
        <v>0</v>
      </c>
      <c r="J92" s="23" cm="1">
        <f t="array" ref="J92">SUMPRODUCT('Charges by GXP_GIP_DETERMINED'!I$7:I$567*('Charges by GXP_GIP_DETERMINED'!$D$7:$D$567=$D92)*('Charges by GXP_GIP_DETERMINED'!$E$7:$E$567=$E92))</f>
        <v>0</v>
      </c>
      <c r="K92" s="23" cm="1">
        <f t="array" ref="K92">SUMPRODUCT('Charges by GXP_GIP_DETERMINED'!J$7:J$567*('Charges by GXP_GIP_DETERMINED'!$D$7:$D$567=$D92)*('Charges by GXP_GIP_DETERMINED'!$E$7:$E$567=$E92))</f>
        <v>0</v>
      </c>
      <c r="L92" s="24">
        <f t="shared" si="12"/>
        <v>0</v>
      </c>
      <c r="M92" s="23">
        <v>0</v>
      </c>
      <c r="N92" s="23">
        <v>0</v>
      </c>
      <c r="O92" s="23">
        <v>0</v>
      </c>
      <c r="P92" s="23" cm="1">
        <f t="array" ref="P92">SUMPRODUCT('Charges by GXP_GIP_DETERMINED'!O$7:O$567*('Charges by GXP_GIP_DETERMINED'!$D$7:$D$567=$D92)*('Charges by GXP_GIP_DETERMINED'!$E$7:$E$567=$E92))</f>
        <v>0</v>
      </c>
      <c r="Q92" s="24">
        <f t="shared" si="13"/>
        <v>0</v>
      </c>
      <c r="R92" s="23">
        <v>0</v>
      </c>
      <c r="S92" s="23">
        <v>0</v>
      </c>
      <c r="T92" s="23">
        <v>0</v>
      </c>
      <c r="U92" s="24">
        <f t="shared" si="14"/>
        <v>0</v>
      </c>
      <c r="V92" s="23">
        <v>0</v>
      </c>
      <c r="W92" s="23">
        <v>0</v>
      </c>
      <c r="X92" s="23">
        <v>0</v>
      </c>
      <c r="Y92" s="24">
        <f t="shared" si="15"/>
        <v>0</v>
      </c>
      <c r="Z92" s="23">
        <v>0</v>
      </c>
      <c r="AA92" s="23">
        <v>0</v>
      </c>
      <c r="AB92" s="23">
        <v>0</v>
      </c>
      <c r="AC92" s="24">
        <f t="shared" si="16"/>
        <v>0</v>
      </c>
      <c r="AD92" s="23">
        <v>0</v>
      </c>
      <c r="AE92" s="23">
        <v>0</v>
      </c>
      <c r="AF92" s="23">
        <v>0</v>
      </c>
      <c r="AG92" s="24">
        <f t="shared" si="17"/>
        <v>0</v>
      </c>
      <c r="AH92" s="23">
        <v>0</v>
      </c>
      <c r="AI92" s="23">
        <v>0</v>
      </c>
      <c r="AJ92" s="23">
        <v>0</v>
      </c>
      <c r="AK92" s="24">
        <f t="shared" si="18"/>
        <v>0</v>
      </c>
      <c r="AN92" s="35" t="str">
        <f t="shared" si="19"/>
        <v>-</v>
      </c>
      <c r="AO92" s="35" t="str">
        <f t="shared" si="20"/>
        <v>'-</v>
      </c>
      <c r="AP92" s="35" t="str">
        <f t="shared" si="21"/>
        <v>'-</v>
      </c>
      <c r="AQ92" s="35" t="str">
        <f t="shared" si="22"/>
        <v>'-</v>
      </c>
      <c r="AR92" s="35" t="str">
        <f t="shared" si="23"/>
        <v>'-</v>
      </c>
    </row>
    <row r="93" spans="2:44" x14ac:dyDescent="0.3">
      <c r="B93" s="2" t="s">
        <v>75</v>
      </c>
      <c r="C93" s="2" t="s">
        <v>201</v>
      </c>
      <c r="D93" s="2" t="s">
        <v>202</v>
      </c>
      <c r="E93" s="2" t="s">
        <v>146</v>
      </c>
      <c r="H93" s="23" cm="1">
        <f t="array" ref="H93">SUMPRODUCT('Charges by GXP_GIP_DETERMINED'!G$7:G$567*('Charges by GXP_GIP_DETERMINED'!$D$7:$D$567=$D93)*('Charges by GXP_GIP_DETERMINED'!$E$7:$E$567=$E93))</f>
        <v>1350635.4571064396</v>
      </c>
      <c r="I93" s="23" cm="1">
        <f t="array" ref="I93">SUMPRODUCT('Charges by GXP_GIP_DETERMINED'!H$7:H$567*('Charges by GXP_GIP_DETERMINED'!$D$7:$D$567=$D93)*('Charges by GXP_GIP_DETERMINED'!$E$7:$E$567=$E93))</f>
        <v>0</v>
      </c>
      <c r="J93" s="23" cm="1">
        <f t="array" ref="J93">SUMPRODUCT('Charges by GXP_GIP_DETERMINED'!I$7:I$567*('Charges by GXP_GIP_DETERMINED'!$D$7:$D$567=$D93)*('Charges by GXP_GIP_DETERMINED'!$E$7:$E$567=$E93))</f>
        <v>0</v>
      </c>
      <c r="K93" s="23" cm="1">
        <f t="array" ref="K93">SUMPRODUCT('Charges by GXP_GIP_DETERMINED'!J$7:J$567*('Charges by GXP_GIP_DETERMINED'!$D$7:$D$567=$D93)*('Charges by GXP_GIP_DETERMINED'!$E$7:$E$567=$E93))</f>
        <v>0</v>
      </c>
      <c r="L93" s="24">
        <f t="shared" si="12"/>
        <v>1350635.4571064396</v>
      </c>
      <c r="M93" s="23">
        <v>1362546.6089538995</v>
      </c>
      <c r="N93" s="23">
        <v>0</v>
      </c>
      <c r="O93" s="23">
        <v>0</v>
      </c>
      <c r="P93" s="23" cm="1">
        <f t="array" ref="P93">SUMPRODUCT('Charges by GXP_GIP_DETERMINED'!O$7:O$567*('Charges by GXP_GIP_DETERMINED'!$D$7:$D$567=$D93)*('Charges by GXP_GIP_DETERMINED'!$E$7:$E$567=$E93))</f>
        <v>0</v>
      </c>
      <c r="Q93" s="24">
        <f t="shared" si="13"/>
        <v>1362546.6089538995</v>
      </c>
      <c r="R93" s="23">
        <v>1386434.6499999997</v>
      </c>
      <c r="S93" s="23">
        <v>0</v>
      </c>
      <c r="T93" s="23">
        <v>0</v>
      </c>
      <c r="U93" s="24">
        <f t="shared" si="14"/>
        <v>1386434.6499999997</v>
      </c>
      <c r="V93" s="23">
        <v>1406588.09</v>
      </c>
      <c r="W93" s="23">
        <v>0</v>
      </c>
      <c r="X93" s="23">
        <v>0</v>
      </c>
      <c r="Y93" s="24">
        <f t="shared" si="15"/>
        <v>1406588.09</v>
      </c>
      <c r="Z93" s="23">
        <v>1537067.3499999999</v>
      </c>
      <c r="AA93" s="23">
        <v>0</v>
      </c>
      <c r="AB93" s="23">
        <v>0</v>
      </c>
      <c r="AC93" s="24">
        <f t="shared" si="16"/>
        <v>1537067.3499999999</v>
      </c>
      <c r="AD93" s="23">
        <v>1581786.4900000002</v>
      </c>
      <c r="AE93" s="23">
        <v>0</v>
      </c>
      <c r="AF93" s="23">
        <v>0</v>
      </c>
      <c r="AG93" s="24">
        <f t="shared" si="17"/>
        <v>1581786.4900000002</v>
      </c>
      <c r="AH93" s="23">
        <v>1600740.54</v>
      </c>
      <c r="AI93" s="23">
        <v>0</v>
      </c>
      <c r="AJ93" s="23">
        <v>0</v>
      </c>
      <c r="AK93" s="24">
        <f t="shared" si="18"/>
        <v>1600740.54</v>
      </c>
      <c r="AN93" s="35">
        <f t="shared" si="19"/>
        <v>2.6505444311565096E-2</v>
      </c>
      <c r="AO93" s="35">
        <f t="shared" si="20"/>
        <v>1.4536162955823606E-2</v>
      </c>
      <c r="AP93" s="35">
        <f t="shared" si="21"/>
        <v>9.276294952845765E-2</v>
      </c>
      <c r="AQ93" s="35">
        <f t="shared" si="22"/>
        <v>2.909380646202675E-2</v>
      </c>
      <c r="AR93" s="35">
        <f t="shared" si="23"/>
        <v>1.1982685476090937E-2</v>
      </c>
    </row>
    <row r="94" spans="2:44" x14ac:dyDescent="0.3">
      <c r="B94" s="2" t="s">
        <v>75</v>
      </c>
      <c r="C94" s="2" t="s">
        <v>203</v>
      </c>
      <c r="D94" s="2" t="s">
        <v>204</v>
      </c>
      <c r="E94" s="2" t="s">
        <v>142</v>
      </c>
      <c r="F94" s="2" t="s">
        <v>143</v>
      </c>
      <c r="H94" s="23" cm="1">
        <f t="array" ref="H94">SUMPRODUCT('Charges by GXP_GIP_DETERMINED'!G$7:G$567*('Charges by GXP_GIP_DETERMINED'!$D$7:$D$567=$D94)*('Charges by GXP_GIP_DETERMINED'!$E$7:$E$567=$E94))</f>
        <v>22253.972508351708</v>
      </c>
      <c r="I94" s="23" cm="1">
        <f t="array" ref="I94">SUMPRODUCT('Charges by GXP_GIP_DETERMINED'!H$7:H$567*('Charges by GXP_GIP_DETERMINED'!$D$7:$D$567=$D94)*('Charges by GXP_GIP_DETERMINED'!$E$7:$E$567=$E94))</f>
        <v>29971.94</v>
      </c>
      <c r="J94" s="23" cm="1">
        <f t="array" ref="J94">SUMPRODUCT('Charges by GXP_GIP_DETERMINED'!I$7:I$567*('Charges by GXP_GIP_DETERMINED'!$D$7:$D$567=$D94)*('Charges by GXP_GIP_DETERMINED'!$E$7:$E$567=$E94))</f>
        <v>755297.3</v>
      </c>
      <c r="K94" s="23" cm="1">
        <f t="array" ref="K94">SUMPRODUCT('Charges by GXP_GIP_DETERMINED'!J$7:J$567*('Charges by GXP_GIP_DETERMINED'!$D$7:$D$567=$D94)*('Charges by GXP_GIP_DETERMINED'!$E$7:$E$567=$E94))</f>
        <v>0</v>
      </c>
      <c r="L94" s="24">
        <f t="shared" si="12"/>
        <v>807523.21250835177</v>
      </c>
      <c r="M94" s="23">
        <v>32362.856212751773</v>
      </c>
      <c r="N94" s="23">
        <v>30505.599999999999</v>
      </c>
      <c r="O94" s="23">
        <v>834098.74</v>
      </c>
      <c r="P94" s="23" cm="1">
        <f t="array" ref="P94">SUMPRODUCT('Charges by GXP_GIP_DETERMINED'!O$7:O$567*('Charges by GXP_GIP_DETERMINED'!$D$7:$D$567=$D94)*('Charges by GXP_GIP_DETERMINED'!$E$7:$E$567=$E94))</f>
        <v>0</v>
      </c>
      <c r="Q94" s="24">
        <f t="shared" si="13"/>
        <v>896967.19621275179</v>
      </c>
      <c r="R94" s="23">
        <v>44442.700000000004</v>
      </c>
      <c r="S94" s="23">
        <v>37681.040000000001</v>
      </c>
      <c r="T94" s="23">
        <v>1131886.48</v>
      </c>
      <c r="U94" s="24">
        <f t="shared" si="14"/>
        <v>1214010.22</v>
      </c>
      <c r="V94" s="23">
        <v>67537.469999999987</v>
      </c>
      <c r="W94" s="23">
        <v>39883.879999999997</v>
      </c>
      <c r="X94" s="23">
        <v>1147650.67</v>
      </c>
      <c r="Y94" s="24">
        <f t="shared" si="15"/>
        <v>1255072.02</v>
      </c>
      <c r="Z94" s="23">
        <v>94967.78</v>
      </c>
      <c r="AA94" s="23">
        <v>38455.129999999997</v>
      </c>
      <c r="AB94" s="23">
        <v>1153961.8500000001</v>
      </c>
      <c r="AC94" s="24">
        <f t="shared" si="16"/>
        <v>1287384.76</v>
      </c>
      <c r="AD94" s="23">
        <v>116928.86</v>
      </c>
      <c r="AE94" s="23">
        <v>42169.89</v>
      </c>
      <c r="AF94" s="23">
        <v>1161017.33</v>
      </c>
      <c r="AG94" s="24">
        <f t="shared" si="17"/>
        <v>1320116.08</v>
      </c>
      <c r="AH94" s="23">
        <v>188948.27999999997</v>
      </c>
      <c r="AI94" s="23">
        <v>42983.14</v>
      </c>
      <c r="AJ94" s="23">
        <v>1191365.1000000001</v>
      </c>
      <c r="AK94" s="24">
        <f t="shared" si="18"/>
        <v>1423296.52</v>
      </c>
      <c r="AN94" s="35">
        <f t="shared" si="19"/>
        <v>0.50337501287301278</v>
      </c>
      <c r="AO94" s="35">
        <f t="shared" si="20"/>
        <v>3.3823273744763016E-2</v>
      </c>
      <c r="AP94" s="35">
        <f t="shared" si="21"/>
        <v>2.5745725731340929E-2</v>
      </c>
      <c r="AQ94" s="35">
        <f t="shared" si="22"/>
        <v>2.5424660145891398E-2</v>
      </c>
      <c r="AR94" s="35">
        <f t="shared" si="23"/>
        <v>7.8160126645832495E-2</v>
      </c>
    </row>
    <row r="95" spans="2:44" x14ac:dyDescent="0.3">
      <c r="B95" s="2" t="s">
        <v>75</v>
      </c>
      <c r="C95" s="2" t="s">
        <v>203</v>
      </c>
      <c r="D95" s="2" t="s">
        <v>204</v>
      </c>
      <c r="E95" s="2" t="s">
        <v>144</v>
      </c>
      <c r="F95" s="2" t="s">
        <v>145</v>
      </c>
      <c r="H95" s="23" cm="1">
        <f t="array" ref="H95">SUMPRODUCT('Charges by GXP_GIP_DETERMINED'!G$7:G$567*('Charges by GXP_GIP_DETERMINED'!$D$7:$D$567=$D95)*('Charges by GXP_GIP_DETERMINED'!$E$7:$E$567=$E95))</f>
        <v>0</v>
      </c>
      <c r="I95" s="23" cm="1">
        <f t="array" ref="I95">SUMPRODUCT('Charges by GXP_GIP_DETERMINED'!H$7:H$567*('Charges by GXP_GIP_DETERMINED'!$D$7:$D$567=$D95)*('Charges by GXP_GIP_DETERMINED'!$E$7:$E$567=$E95))</f>
        <v>0</v>
      </c>
      <c r="J95" s="23" cm="1">
        <f t="array" ref="J95">SUMPRODUCT('Charges by GXP_GIP_DETERMINED'!I$7:I$567*('Charges by GXP_GIP_DETERMINED'!$D$7:$D$567=$D95)*('Charges by GXP_GIP_DETERMINED'!$E$7:$E$567=$E95))</f>
        <v>0</v>
      </c>
      <c r="K95" s="23" cm="1">
        <f t="array" ref="K95">SUMPRODUCT('Charges by GXP_GIP_DETERMINED'!J$7:J$567*('Charges by GXP_GIP_DETERMINED'!$D$7:$D$567=$D95)*('Charges by GXP_GIP_DETERMINED'!$E$7:$E$567=$E95))</f>
        <v>0</v>
      </c>
      <c r="L95" s="24">
        <f t="shared" si="12"/>
        <v>0</v>
      </c>
      <c r="M95" s="23">
        <v>0</v>
      </c>
      <c r="N95" s="23">
        <v>0</v>
      </c>
      <c r="O95" s="23">
        <v>0</v>
      </c>
      <c r="P95" s="23" cm="1">
        <f t="array" ref="P95">SUMPRODUCT('Charges by GXP_GIP_DETERMINED'!O$7:O$567*('Charges by GXP_GIP_DETERMINED'!$D$7:$D$567=$D95)*('Charges by GXP_GIP_DETERMINED'!$E$7:$E$567=$E95))</f>
        <v>0</v>
      </c>
      <c r="Q95" s="24">
        <f t="shared" si="13"/>
        <v>0</v>
      </c>
      <c r="R95" s="23">
        <v>0</v>
      </c>
      <c r="S95" s="23">
        <v>0</v>
      </c>
      <c r="T95" s="23">
        <v>0</v>
      </c>
      <c r="U95" s="24">
        <f t="shared" si="14"/>
        <v>0</v>
      </c>
      <c r="V95" s="23">
        <v>0</v>
      </c>
      <c r="W95" s="23">
        <v>0</v>
      </c>
      <c r="X95" s="23">
        <v>0</v>
      </c>
      <c r="Y95" s="24">
        <f t="shared" si="15"/>
        <v>0</v>
      </c>
      <c r="Z95" s="23">
        <v>0</v>
      </c>
      <c r="AA95" s="23">
        <v>0</v>
      </c>
      <c r="AB95" s="23">
        <v>0</v>
      </c>
      <c r="AC95" s="24">
        <f t="shared" si="16"/>
        <v>0</v>
      </c>
      <c r="AD95" s="23">
        <v>0</v>
      </c>
      <c r="AE95" s="23">
        <v>0</v>
      </c>
      <c r="AF95" s="23">
        <v>0</v>
      </c>
      <c r="AG95" s="24">
        <f t="shared" si="17"/>
        <v>0</v>
      </c>
      <c r="AH95" s="23">
        <v>0</v>
      </c>
      <c r="AI95" s="23">
        <v>0</v>
      </c>
      <c r="AJ95" s="23">
        <v>0</v>
      </c>
      <c r="AK95" s="24">
        <f t="shared" si="18"/>
        <v>0</v>
      </c>
      <c r="AN95" s="35" t="str">
        <f t="shared" si="19"/>
        <v>-</v>
      </c>
      <c r="AO95" s="35" t="str">
        <f t="shared" si="20"/>
        <v>'-</v>
      </c>
      <c r="AP95" s="35" t="str">
        <f t="shared" si="21"/>
        <v>'-</v>
      </c>
      <c r="AQ95" s="35" t="str">
        <f t="shared" si="22"/>
        <v>'-</v>
      </c>
      <c r="AR95" s="35" t="str">
        <f t="shared" si="23"/>
        <v>'-</v>
      </c>
    </row>
    <row r="96" spans="2:44" x14ac:dyDescent="0.3">
      <c r="B96" s="2" t="s">
        <v>75</v>
      </c>
      <c r="C96" s="2" t="s">
        <v>203</v>
      </c>
      <c r="D96" s="2" t="s">
        <v>204</v>
      </c>
      <c r="E96" s="2" t="s">
        <v>146</v>
      </c>
      <c r="H96" s="23" cm="1">
        <f t="array" ref="H96">SUMPRODUCT('Charges by GXP_GIP_DETERMINED'!G$7:G$567*('Charges by GXP_GIP_DETERMINED'!$D$7:$D$567=$D96)*('Charges by GXP_GIP_DETERMINED'!$E$7:$E$567=$E96))</f>
        <v>83673.651632553927</v>
      </c>
      <c r="I96" s="23" cm="1">
        <f t="array" ref="I96">SUMPRODUCT('Charges by GXP_GIP_DETERMINED'!H$7:H$567*('Charges by GXP_GIP_DETERMINED'!$D$7:$D$567=$D96)*('Charges by GXP_GIP_DETERMINED'!$E$7:$E$567=$E96))</f>
        <v>0</v>
      </c>
      <c r="J96" s="23" cm="1">
        <f t="array" ref="J96">SUMPRODUCT('Charges by GXP_GIP_DETERMINED'!I$7:I$567*('Charges by GXP_GIP_DETERMINED'!$D$7:$D$567=$D96)*('Charges by GXP_GIP_DETERMINED'!$E$7:$E$567=$E96))</f>
        <v>0</v>
      </c>
      <c r="K96" s="23" cm="1">
        <f t="array" ref="K96">SUMPRODUCT('Charges by GXP_GIP_DETERMINED'!J$7:J$567*('Charges by GXP_GIP_DETERMINED'!$D$7:$D$567=$D96)*('Charges by GXP_GIP_DETERMINED'!$E$7:$E$567=$E96))</f>
        <v>0</v>
      </c>
      <c r="L96" s="24">
        <f t="shared" si="12"/>
        <v>83673.651632553927</v>
      </c>
      <c r="M96" s="23">
        <v>83730.684633666358</v>
      </c>
      <c r="N96" s="23">
        <v>0</v>
      </c>
      <c r="O96" s="23">
        <v>0</v>
      </c>
      <c r="P96" s="23" cm="1">
        <f t="array" ref="P96">SUMPRODUCT('Charges by GXP_GIP_DETERMINED'!O$7:O$567*('Charges by GXP_GIP_DETERMINED'!$D$7:$D$567=$D96)*('Charges by GXP_GIP_DETERMINED'!$E$7:$E$567=$E96))</f>
        <v>0</v>
      </c>
      <c r="Q96" s="24">
        <f t="shared" si="13"/>
        <v>83730.684633666358</v>
      </c>
      <c r="R96" s="23">
        <v>92984.4</v>
      </c>
      <c r="S96" s="23">
        <v>0</v>
      </c>
      <c r="T96" s="23">
        <v>0</v>
      </c>
      <c r="U96" s="24">
        <f t="shared" si="14"/>
        <v>92984.4</v>
      </c>
      <c r="V96" s="23">
        <v>98702.7</v>
      </c>
      <c r="W96" s="23">
        <v>0</v>
      </c>
      <c r="X96" s="23">
        <v>0</v>
      </c>
      <c r="Y96" s="24">
        <f t="shared" si="15"/>
        <v>98702.7</v>
      </c>
      <c r="Z96" s="23">
        <v>117478.07999999999</v>
      </c>
      <c r="AA96" s="23">
        <v>0</v>
      </c>
      <c r="AB96" s="23">
        <v>0</v>
      </c>
      <c r="AC96" s="24">
        <f t="shared" si="16"/>
        <v>117478.07999999999</v>
      </c>
      <c r="AD96" s="23">
        <v>124457.62000000001</v>
      </c>
      <c r="AE96" s="23">
        <v>0</v>
      </c>
      <c r="AF96" s="23">
        <v>0</v>
      </c>
      <c r="AG96" s="24">
        <f t="shared" si="17"/>
        <v>124457.62000000001</v>
      </c>
      <c r="AH96" s="23">
        <v>126790.56999999999</v>
      </c>
      <c r="AI96" s="23">
        <v>0</v>
      </c>
      <c r="AJ96" s="23">
        <v>0</v>
      </c>
      <c r="AK96" s="24">
        <f t="shared" si="18"/>
        <v>126790.56999999999</v>
      </c>
      <c r="AN96" s="35">
        <f t="shared" si="19"/>
        <v>0.11127455520088292</v>
      </c>
      <c r="AO96" s="35">
        <f t="shared" si="20"/>
        <v>6.1497412469188495E-2</v>
      </c>
      <c r="AP96" s="35">
        <f t="shared" si="21"/>
        <v>0.19022154409149894</v>
      </c>
      <c r="AQ96" s="35">
        <f t="shared" si="22"/>
        <v>5.941142381625597E-2</v>
      </c>
      <c r="AR96" s="35">
        <f t="shared" si="23"/>
        <v>1.8744935022861453E-2</v>
      </c>
    </row>
    <row r="97" spans="2:44" x14ac:dyDescent="0.3">
      <c r="B97" s="2" t="s">
        <v>75</v>
      </c>
      <c r="C97" s="2" t="s">
        <v>205</v>
      </c>
      <c r="D97" s="2" t="s">
        <v>206</v>
      </c>
      <c r="E97" s="2" t="s">
        <v>142</v>
      </c>
      <c r="F97" s="2" t="s">
        <v>143</v>
      </c>
      <c r="H97" s="23" cm="1">
        <f t="array" ref="H97">SUMPRODUCT('Charges by GXP_GIP_DETERMINED'!G$7:G$567*('Charges by GXP_GIP_DETERMINED'!$D$7:$D$567=$D97)*('Charges by GXP_GIP_DETERMINED'!$E$7:$E$567=$E97))</f>
        <v>974951.18107481766</v>
      </c>
      <c r="I97" s="23" cm="1">
        <f t="array" ref="I97">SUMPRODUCT('Charges by GXP_GIP_DETERMINED'!H$7:H$567*('Charges by GXP_GIP_DETERMINED'!$D$7:$D$567=$D97)*('Charges by GXP_GIP_DETERMINED'!$E$7:$E$567=$E97))</f>
        <v>510671.53</v>
      </c>
      <c r="J97" s="23" cm="1">
        <f t="array" ref="J97">SUMPRODUCT('Charges by GXP_GIP_DETERMINED'!I$7:I$567*('Charges by GXP_GIP_DETERMINED'!$D$7:$D$567=$D97)*('Charges by GXP_GIP_DETERMINED'!$E$7:$E$567=$E97))</f>
        <v>7669990.9199999999</v>
      </c>
      <c r="K97" s="23" cm="1">
        <f t="array" ref="K97">SUMPRODUCT('Charges by GXP_GIP_DETERMINED'!J$7:J$567*('Charges by GXP_GIP_DETERMINED'!$D$7:$D$567=$D97)*('Charges by GXP_GIP_DETERMINED'!$E$7:$E$567=$E97))</f>
        <v>0</v>
      </c>
      <c r="L97" s="24">
        <f t="shared" si="12"/>
        <v>9155613.6310748179</v>
      </c>
      <c r="M97" s="23">
        <v>1317044.1075907387</v>
      </c>
      <c r="N97" s="23">
        <v>526332.82999999996</v>
      </c>
      <c r="O97" s="23">
        <v>7799364.8600000003</v>
      </c>
      <c r="P97" s="23" cm="1">
        <f t="array" ref="P97">SUMPRODUCT('Charges by GXP_GIP_DETERMINED'!O$7:O$567*('Charges by GXP_GIP_DETERMINED'!$D$7:$D$567=$D97)*('Charges by GXP_GIP_DETERMINED'!$E$7:$E$567=$E97))</f>
        <v>0</v>
      </c>
      <c r="Q97" s="24">
        <f t="shared" si="13"/>
        <v>9642741.79759074</v>
      </c>
      <c r="R97" s="23">
        <v>1735957.3</v>
      </c>
      <c r="S97" s="23">
        <v>650135.36</v>
      </c>
      <c r="T97" s="23">
        <v>10583873.630000001</v>
      </c>
      <c r="U97" s="24">
        <f t="shared" si="14"/>
        <v>12969966.290000001</v>
      </c>
      <c r="V97" s="23">
        <v>2337748.8499999996</v>
      </c>
      <c r="W97" s="23">
        <v>688142.28</v>
      </c>
      <c r="X97" s="23">
        <v>10731279.039999999</v>
      </c>
      <c r="Y97" s="24">
        <f t="shared" si="15"/>
        <v>13757170.169999998</v>
      </c>
      <c r="Z97" s="23">
        <v>3115940.2</v>
      </c>
      <c r="AA97" s="23">
        <v>663491.27</v>
      </c>
      <c r="AB97" s="23">
        <v>10790292.619999999</v>
      </c>
      <c r="AC97" s="24">
        <f t="shared" si="16"/>
        <v>14569724.09</v>
      </c>
      <c r="AD97" s="23">
        <v>3804754.99</v>
      </c>
      <c r="AE97" s="23">
        <v>727584.33</v>
      </c>
      <c r="AF97" s="23">
        <v>10856265.939999999</v>
      </c>
      <c r="AG97" s="24">
        <f t="shared" si="17"/>
        <v>15388605.26</v>
      </c>
      <c r="AH97" s="23">
        <v>4524267.3899999987</v>
      </c>
      <c r="AI97" s="23">
        <v>741615.9</v>
      </c>
      <c r="AJ97" s="23">
        <v>11140037.359999999</v>
      </c>
      <c r="AK97" s="24">
        <f t="shared" si="18"/>
        <v>16405920.649999999</v>
      </c>
      <c r="AN97" s="35">
        <f t="shared" si="19"/>
        <v>0.41661354581182763</v>
      </c>
      <c r="AO97" s="35">
        <f t="shared" si="20"/>
        <v>6.069436592190236E-2</v>
      </c>
      <c r="AP97" s="35">
        <f t="shared" si="21"/>
        <v>5.9064030607975049E-2</v>
      </c>
      <c r="AQ97" s="35">
        <f t="shared" si="22"/>
        <v>5.6204301807063262E-2</v>
      </c>
      <c r="AR97" s="35">
        <f t="shared" si="23"/>
        <v>6.6108355683431208E-2</v>
      </c>
    </row>
    <row r="98" spans="2:44" x14ac:dyDescent="0.3">
      <c r="B98" s="2" t="s">
        <v>75</v>
      </c>
      <c r="C98" s="2" t="s">
        <v>205</v>
      </c>
      <c r="D98" s="2" t="s">
        <v>206</v>
      </c>
      <c r="E98" s="2" t="s">
        <v>144</v>
      </c>
      <c r="F98" s="2" t="s">
        <v>145</v>
      </c>
      <c r="H98" s="23" cm="1">
        <f t="array" ref="H98">SUMPRODUCT('Charges by GXP_GIP_DETERMINED'!G$7:G$567*('Charges by GXP_GIP_DETERMINED'!$D$7:$D$567=$D98)*('Charges by GXP_GIP_DETERMINED'!$E$7:$E$567=$E98))</f>
        <v>0</v>
      </c>
      <c r="I98" s="23" cm="1">
        <f t="array" ref="I98">SUMPRODUCT('Charges by GXP_GIP_DETERMINED'!H$7:H$567*('Charges by GXP_GIP_DETERMINED'!$D$7:$D$567=$D98)*('Charges by GXP_GIP_DETERMINED'!$E$7:$E$567=$E98))</f>
        <v>0</v>
      </c>
      <c r="J98" s="23" cm="1">
        <f t="array" ref="J98">SUMPRODUCT('Charges by GXP_GIP_DETERMINED'!I$7:I$567*('Charges by GXP_GIP_DETERMINED'!$D$7:$D$567=$D98)*('Charges by GXP_GIP_DETERMINED'!$E$7:$E$567=$E98))</f>
        <v>0</v>
      </c>
      <c r="K98" s="23" cm="1">
        <f t="array" ref="K98">SUMPRODUCT('Charges by GXP_GIP_DETERMINED'!J$7:J$567*('Charges by GXP_GIP_DETERMINED'!$D$7:$D$567=$D98)*('Charges by GXP_GIP_DETERMINED'!$E$7:$E$567=$E98))</f>
        <v>0</v>
      </c>
      <c r="L98" s="24">
        <f t="shared" si="12"/>
        <v>0</v>
      </c>
      <c r="M98" s="23">
        <v>0</v>
      </c>
      <c r="N98" s="23">
        <v>0</v>
      </c>
      <c r="O98" s="23">
        <v>0</v>
      </c>
      <c r="P98" s="23" cm="1">
        <f t="array" ref="P98">SUMPRODUCT('Charges by GXP_GIP_DETERMINED'!O$7:O$567*('Charges by GXP_GIP_DETERMINED'!$D$7:$D$567=$D98)*('Charges by GXP_GIP_DETERMINED'!$E$7:$E$567=$E98))</f>
        <v>0</v>
      </c>
      <c r="Q98" s="24">
        <f t="shared" si="13"/>
        <v>0</v>
      </c>
      <c r="R98" s="23">
        <v>0</v>
      </c>
      <c r="S98" s="23">
        <v>0</v>
      </c>
      <c r="T98" s="23">
        <v>0</v>
      </c>
      <c r="U98" s="24">
        <f t="shared" si="14"/>
        <v>0</v>
      </c>
      <c r="V98" s="23">
        <v>0</v>
      </c>
      <c r="W98" s="23">
        <v>0</v>
      </c>
      <c r="X98" s="23">
        <v>0</v>
      </c>
      <c r="Y98" s="24">
        <f t="shared" si="15"/>
        <v>0</v>
      </c>
      <c r="Z98" s="23">
        <v>0</v>
      </c>
      <c r="AA98" s="23">
        <v>0</v>
      </c>
      <c r="AB98" s="23">
        <v>0</v>
      </c>
      <c r="AC98" s="24">
        <f t="shared" si="16"/>
        <v>0</v>
      </c>
      <c r="AD98" s="23">
        <v>0</v>
      </c>
      <c r="AE98" s="23">
        <v>0</v>
      </c>
      <c r="AF98" s="23">
        <v>0</v>
      </c>
      <c r="AG98" s="24">
        <f t="shared" si="17"/>
        <v>0</v>
      </c>
      <c r="AH98" s="23">
        <v>0</v>
      </c>
      <c r="AI98" s="23">
        <v>0</v>
      </c>
      <c r="AJ98" s="23">
        <v>0</v>
      </c>
      <c r="AK98" s="24">
        <f t="shared" si="18"/>
        <v>0</v>
      </c>
      <c r="AN98" s="35" t="str">
        <f t="shared" si="19"/>
        <v>-</v>
      </c>
      <c r="AO98" s="35" t="str">
        <f t="shared" si="20"/>
        <v>'-</v>
      </c>
      <c r="AP98" s="35" t="str">
        <f t="shared" si="21"/>
        <v>'-</v>
      </c>
      <c r="AQ98" s="35" t="str">
        <f t="shared" si="22"/>
        <v>'-</v>
      </c>
      <c r="AR98" s="35" t="str">
        <f t="shared" si="23"/>
        <v>'-</v>
      </c>
    </row>
    <row r="99" spans="2:44" x14ac:dyDescent="0.3">
      <c r="B99" s="2" t="s">
        <v>75</v>
      </c>
      <c r="C99" s="2" t="s">
        <v>205</v>
      </c>
      <c r="D99" s="2" t="s">
        <v>206</v>
      </c>
      <c r="E99" s="2" t="s">
        <v>146</v>
      </c>
      <c r="H99" s="23" cm="1">
        <f t="array" ref="H99">SUMPRODUCT('Charges by GXP_GIP_DETERMINED'!G$7:G$567*('Charges by GXP_GIP_DETERMINED'!$D$7:$D$567=$D99)*('Charges by GXP_GIP_DETERMINED'!$E$7:$E$567=$E99))</f>
        <v>3580498.3313150173</v>
      </c>
      <c r="I99" s="23" cm="1">
        <f t="array" ref="I99">SUMPRODUCT('Charges by GXP_GIP_DETERMINED'!H$7:H$567*('Charges by GXP_GIP_DETERMINED'!$D$7:$D$567=$D99)*('Charges by GXP_GIP_DETERMINED'!$E$7:$E$567=$E99))</f>
        <v>0</v>
      </c>
      <c r="J99" s="23" cm="1">
        <f t="array" ref="J99">SUMPRODUCT('Charges by GXP_GIP_DETERMINED'!I$7:I$567*('Charges by GXP_GIP_DETERMINED'!$D$7:$D$567=$D99)*('Charges by GXP_GIP_DETERMINED'!$E$7:$E$567=$E99))</f>
        <v>0</v>
      </c>
      <c r="K99" s="23" cm="1">
        <f t="array" ref="K99">SUMPRODUCT('Charges by GXP_GIP_DETERMINED'!J$7:J$567*('Charges by GXP_GIP_DETERMINED'!$D$7:$D$567=$D99)*('Charges by GXP_GIP_DETERMINED'!$E$7:$E$567=$E99))</f>
        <v>0</v>
      </c>
      <c r="L99" s="24">
        <f t="shared" si="12"/>
        <v>3580498.3313150173</v>
      </c>
      <c r="M99" s="23">
        <v>3598631.5589996679</v>
      </c>
      <c r="N99" s="23">
        <v>0</v>
      </c>
      <c r="O99" s="23">
        <v>0</v>
      </c>
      <c r="P99" s="23" cm="1">
        <f t="array" ref="P99">SUMPRODUCT('Charges by GXP_GIP_DETERMINED'!O$7:O$567*('Charges by GXP_GIP_DETERMINED'!$D$7:$D$567=$D99)*('Charges by GXP_GIP_DETERMINED'!$E$7:$E$567=$E99))</f>
        <v>0</v>
      </c>
      <c r="Q99" s="24">
        <f t="shared" si="13"/>
        <v>3598631.5589996679</v>
      </c>
      <c r="R99" s="23">
        <v>3656449.0999999996</v>
      </c>
      <c r="S99" s="23">
        <v>0</v>
      </c>
      <c r="T99" s="23">
        <v>0</v>
      </c>
      <c r="U99" s="24">
        <f t="shared" si="14"/>
        <v>3656449.0999999996</v>
      </c>
      <c r="V99" s="23">
        <v>3712144.36</v>
      </c>
      <c r="W99" s="23">
        <v>0</v>
      </c>
      <c r="X99" s="23">
        <v>0</v>
      </c>
      <c r="Y99" s="24">
        <f t="shared" si="15"/>
        <v>3712144.36</v>
      </c>
      <c r="Z99" s="23">
        <v>4049368.61</v>
      </c>
      <c r="AA99" s="23">
        <v>0</v>
      </c>
      <c r="AB99" s="23">
        <v>0</v>
      </c>
      <c r="AC99" s="24">
        <f t="shared" si="16"/>
        <v>4049368.61</v>
      </c>
      <c r="AD99" s="23">
        <v>4164585.1900000004</v>
      </c>
      <c r="AE99" s="23">
        <v>0</v>
      </c>
      <c r="AF99" s="23">
        <v>0</v>
      </c>
      <c r="AG99" s="24">
        <f t="shared" si="17"/>
        <v>4164585.1900000004</v>
      </c>
      <c r="AH99" s="23">
        <v>4213963.25</v>
      </c>
      <c r="AI99" s="23">
        <v>0</v>
      </c>
      <c r="AJ99" s="23">
        <v>0</v>
      </c>
      <c r="AK99" s="24">
        <f t="shared" si="18"/>
        <v>4213963.25</v>
      </c>
      <c r="AN99" s="35">
        <f t="shared" si="19"/>
        <v>2.121234578458453E-2</v>
      </c>
      <c r="AO99" s="35">
        <f t="shared" si="20"/>
        <v>1.5232062166542937E-2</v>
      </c>
      <c r="AP99" s="35">
        <f t="shared" si="21"/>
        <v>9.0843517195543511E-2</v>
      </c>
      <c r="AQ99" s="35">
        <f t="shared" si="22"/>
        <v>2.845297405513314E-2</v>
      </c>
      <c r="AR99" s="35">
        <f t="shared" si="23"/>
        <v>1.1856657445395991E-2</v>
      </c>
    </row>
    <row r="100" spans="2:44" x14ac:dyDescent="0.3">
      <c r="B100" s="2" t="s">
        <v>75</v>
      </c>
      <c r="C100" s="2" t="s">
        <v>207</v>
      </c>
      <c r="D100" s="2" t="s">
        <v>208</v>
      </c>
      <c r="E100" s="2" t="s">
        <v>142</v>
      </c>
      <c r="F100" s="2" t="s">
        <v>143</v>
      </c>
      <c r="H100" s="23" cm="1">
        <f t="array" ref="H100">SUMPRODUCT('Charges by GXP_GIP_DETERMINED'!G$7:G$567*('Charges by GXP_GIP_DETERMINED'!$D$7:$D$567=$D100)*('Charges by GXP_GIP_DETERMINED'!$E$7:$E$567=$E100))</f>
        <v>200603.17415387218</v>
      </c>
      <c r="I100" s="23" cm="1">
        <f t="array" ref="I100">SUMPRODUCT('Charges by GXP_GIP_DETERMINED'!H$7:H$567*('Charges by GXP_GIP_DETERMINED'!$D$7:$D$567=$D100)*('Charges by GXP_GIP_DETERMINED'!$E$7:$E$567=$E100))</f>
        <v>580779.62</v>
      </c>
      <c r="J100" s="23" cm="1">
        <f t="array" ref="J100">SUMPRODUCT('Charges by GXP_GIP_DETERMINED'!I$7:I$567*('Charges by GXP_GIP_DETERMINED'!$D$7:$D$567=$D100)*('Charges by GXP_GIP_DETERMINED'!$E$7:$E$567=$E100))</f>
        <v>3755210.53</v>
      </c>
      <c r="K100" s="23" cm="1">
        <f t="array" ref="K100">SUMPRODUCT('Charges by GXP_GIP_DETERMINED'!J$7:J$567*('Charges by GXP_GIP_DETERMINED'!$D$7:$D$567=$D100)*('Charges by GXP_GIP_DETERMINED'!$E$7:$E$567=$E100))</f>
        <v>0</v>
      </c>
      <c r="L100" s="24">
        <f t="shared" si="12"/>
        <v>4536593.3241538722</v>
      </c>
      <c r="M100" s="23">
        <v>296477.71725155745</v>
      </c>
      <c r="N100" s="23">
        <v>580431.03</v>
      </c>
      <c r="O100" s="23">
        <v>3867185.08</v>
      </c>
      <c r="P100" s="23" cm="1">
        <f t="array" ref="P100">SUMPRODUCT('Charges by GXP_GIP_DETERMINED'!O$7:O$567*('Charges by GXP_GIP_DETERMINED'!$D$7:$D$567=$D100)*('Charges by GXP_GIP_DETERMINED'!$E$7:$E$567=$E100))</f>
        <v>0</v>
      </c>
      <c r="Q100" s="24">
        <f t="shared" si="13"/>
        <v>4744093.8272515573</v>
      </c>
      <c r="R100" s="23">
        <v>390034.22000000003</v>
      </c>
      <c r="S100" s="23">
        <v>716958.39</v>
      </c>
      <c r="T100" s="23">
        <v>5247837.3499999996</v>
      </c>
      <c r="U100" s="24">
        <f t="shared" si="14"/>
        <v>6354829.96</v>
      </c>
      <c r="V100" s="23">
        <v>541278.80000000005</v>
      </c>
      <c r="W100" s="23">
        <v>758871.78</v>
      </c>
      <c r="X100" s="23">
        <v>5320925.8600000003</v>
      </c>
      <c r="Y100" s="24">
        <f t="shared" si="15"/>
        <v>6621076.4400000004</v>
      </c>
      <c r="Z100" s="23">
        <v>738688.9</v>
      </c>
      <c r="AA100" s="23">
        <v>731687.06</v>
      </c>
      <c r="AB100" s="23">
        <v>5350186.76</v>
      </c>
      <c r="AC100" s="24">
        <f t="shared" si="16"/>
        <v>6820562.7199999997</v>
      </c>
      <c r="AD100" s="23">
        <v>921584.86999999988</v>
      </c>
      <c r="AE100" s="23">
        <v>802367.82</v>
      </c>
      <c r="AF100" s="23">
        <v>5382898.54</v>
      </c>
      <c r="AG100" s="24">
        <f t="shared" si="17"/>
        <v>7106851.2300000004</v>
      </c>
      <c r="AH100" s="23">
        <v>1129338.48</v>
      </c>
      <c r="AI100" s="23">
        <v>817841.59</v>
      </c>
      <c r="AJ100" s="23">
        <v>5523601.8600000003</v>
      </c>
      <c r="AK100" s="24">
        <f t="shared" si="18"/>
        <v>7470781.9299999997</v>
      </c>
      <c r="AN100" s="35">
        <f t="shared" si="19"/>
        <v>0.40079339405747816</v>
      </c>
      <c r="AO100" s="35">
        <f t="shared" si="20"/>
        <v>4.189671189880273E-2</v>
      </c>
      <c r="AP100" s="35">
        <f t="shared" si="21"/>
        <v>3.0128980054487942E-2</v>
      </c>
      <c r="AQ100" s="35">
        <f t="shared" si="22"/>
        <v>4.1974324077471481E-2</v>
      </c>
      <c r="AR100" s="35">
        <f t="shared" si="23"/>
        <v>5.1208430881984235E-2</v>
      </c>
    </row>
    <row r="101" spans="2:44" x14ac:dyDescent="0.3">
      <c r="B101" s="2" t="s">
        <v>75</v>
      </c>
      <c r="C101" s="2" t="s">
        <v>207</v>
      </c>
      <c r="D101" s="2" t="s">
        <v>208</v>
      </c>
      <c r="E101" s="2" t="s">
        <v>144</v>
      </c>
      <c r="F101" s="2" t="s">
        <v>145</v>
      </c>
      <c r="H101" s="23" cm="1">
        <f t="array" ref="H101">SUMPRODUCT('Charges by GXP_GIP_DETERMINED'!G$7:G$567*('Charges by GXP_GIP_DETERMINED'!$D$7:$D$567=$D101)*('Charges by GXP_GIP_DETERMINED'!$E$7:$E$567=$E101))</f>
        <v>0</v>
      </c>
      <c r="I101" s="23" cm="1">
        <f t="array" ref="I101">SUMPRODUCT('Charges by GXP_GIP_DETERMINED'!H$7:H$567*('Charges by GXP_GIP_DETERMINED'!$D$7:$D$567=$D101)*('Charges by GXP_GIP_DETERMINED'!$E$7:$E$567=$E101))</f>
        <v>0</v>
      </c>
      <c r="J101" s="23" cm="1">
        <f t="array" ref="J101">SUMPRODUCT('Charges by GXP_GIP_DETERMINED'!I$7:I$567*('Charges by GXP_GIP_DETERMINED'!$D$7:$D$567=$D101)*('Charges by GXP_GIP_DETERMINED'!$E$7:$E$567=$E101))</f>
        <v>0</v>
      </c>
      <c r="K101" s="23" cm="1">
        <f t="array" ref="K101">SUMPRODUCT('Charges by GXP_GIP_DETERMINED'!J$7:J$567*('Charges by GXP_GIP_DETERMINED'!$D$7:$D$567=$D101)*('Charges by GXP_GIP_DETERMINED'!$E$7:$E$567=$E101))</f>
        <v>0</v>
      </c>
      <c r="L101" s="24">
        <f t="shared" si="12"/>
        <v>0</v>
      </c>
      <c r="M101" s="23">
        <v>0</v>
      </c>
      <c r="N101" s="23">
        <v>0</v>
      </c>
      <c r="O101" s="23">
        <v>0</v>
      </c>
      <c r="P101" s="23" cm="1">
        <f t="array" ref="P101">SUMPRODUCT('Charges by GXP_GIP_DETERMINED'!O$7:O$567*('Charges by GXP_GIP_DETERMINED'!$D$7:$D$567=$D101)*('Charges by GXP_GIP_DETERMINED'!$E$7:$E$567=$E101))</f>
        <v>0</v>
      </c>
      <c r="Q101" s="24">
        <f t="shared" si="13"/>
        <v>0</v>
      </c>
      <c r="R101" s="23">
        <v>0</v>
      </c>
      <c r="S101" s="23">
        <v>0</v>
      </c>
      <c r="T101" s="23">
        <v>0</v>
      </c>
      <c r="U101" s="24">
        <f t="shared" si="14"/>
        <v>0</v>
      </c>
      <c r="V101" s="23">
        <v>0</v>
      </c>
      <c r="W101" s="23">
        <v>0</v>
      </c>
      <c r="X101" s="23">
        <v>0</v>
      </c>
      <c r="Y101" s="24">
        <f t="shared" si="15"/>
        <v>0</v>
      </c>
      <c r="Z101" s="23">
        <v>0</v>
      </c>
      <c r="AA101" s="23">
        <v>0</v>
      </c>
      <c r="AB101" s="23">
        <v>0</v>
      </c>
      <c r="AC101" s="24">
        <f t="shared" si="16"/>
        <v>0</v>
      </c>
      <c r="AD101" s="23">
        <v>0</v>
      </c>
      <c r="AE101" s="23">
        <v>0</v>
      </c>
      <c r="AF101" s="23">
        <v>0</v>
      </c>
      <c r="AG101" s="24">
        <f t="shared" si="17"/>
        <v>0</v>
      </c>
      <c r="AH101" s="23">
        <v>0</v>
      </c>
      <c r="AI101" s="23">
        <v>0</v>
      </c>
      <c r="AJ101" s="23">
        <v>0</v>
      </c>
      <c r="AK101" s="24">
        <f t="shared" si="18"/>
        <v>0</v>
      </c>
      <c r="AN101" s="35" t="str">
        <f t="shared" si="19"/>
        <v>-</v>
      </c>
      <c r="AO101" s="35" t="str">
        <f t="shared" si="20"/>
        <v>'-</v>
      </c>
      <c r="AP101" s="35" t="str">
        <f t="shared" si="21"/>
        <v>'-</v>
      </c>
      <c r="AQ101" s="35" t="str">
        <f t="shared" si="22"/>
        <v>'-</v>
      </c>
      <c r="AR101" s="35" t="str">
        <f t="shared" si="23"/>
        <v>'-</v>
      </c>
    </row>
    <row r="102" spans="2:44" x14ac:dyDescent="0.3">
      <c r="B102" s="2" t="s">
        <v>75</v>
      </c>
      <c r="C102" s="2" t="s">
        <v>207</v>
      </c>
      <c r="D102" s="2" t="s">
        <v>208</v>
      </c>
      <c r="E102" s="2" t="s">
        <v>146</v>
      </c>
      <c r="H102" s="23" cm="1">
        <f t="array" ref="H102">SUMPRODUCT('Charges by GXP_GIP_DETERMINED'!G$7:G$567*('Charges by GXP_GIP_DETERMINED'!$D$7:$D$567=$D102)*('Charges by GXP_GIP_DETERMINED'!$E$7:$E$567=$E102))</f>
        <v>1720185.6368411265</v>
      </c>
      <c r="I102" s="23" cm="1">
        <f t="array" ref="I102">SUMPRODUCT('Charges by GXP_GIP_DETERMINED'!H$7:H$567*('Charges by GXP_GIP_DETERMINED'!$D$7:$D$567=$D102)*('Charges by GXP_GIP_DETERMINED'!$E$7:$E$567=$E102))</f>
        <v>0</v>
      </c>
      <c r="J102" s="23" cm="1">
        <f t="array" ref="J102">SUMPRODUCT('Charges by GXP_GIP_DETERMINED'!I$7:I$567*('Charges by GXP_GIP_DETERMINED'!$D$7:$D$567=$D102)*('Charges by GXP_GIP_DETERMINED'!$E$7:$E$567=$E102))</f>
        <v>0</v>
      </c>
      <c r="K102" s="23" cm="1">
        <f t="array" ref="K102">SUMPRODUCT('Charges by GXP_GIP_DETERMINED'!J$7:J$567*('Charges by GXP_GIP_DETERMINED'!$D$7:$D$567=$D102)*('Charges by GXP_GIP_DETERMINED'!$E$7:$E$567=$E102))</f>
        <v>0</v>
      </c>
      <c r="L102" s="24">
        <f t="shared" si="12"/>
        <v>1720185.6368411265</v>
      </c>
      <c r="M102" s="23">
        <v>1729441.1277589849</v>
      </c>
      <c r="N102" s="23">
        <v>0</v>
      </c>
      <c r="O102" s="23">
        <v>0</v>
      </c>
      <c r="P102" s="23" cm="1">
        <f t="array" ref="P102">SUMPRODUCT('Charges by GXP_GIP_DETERMINED'!O$7:O$567*('Charges by GXP_GIP_DETERMINED'!$D$7:$D$567=$D102)*('Charges by GXP_GIP_DETERMINED'!$E$7:$E$567=$E102))</f>
        <v>0</v>
      </c>
      <c r="Q102" s="24">
        <f t="shared" si="13"/>
        <v>1729441.1277589849</v>
      </c>
      <c r="R102" s="23">
        <v>1757965.6400000004</v>
      </c>
      <c r="S102" s="23">
        <v>0</v>
      </c>
      <c r="T102" s="23">
        <v>0</v>
      </c>
      <c r="U102" s="24">
        <f t="shared" si="14"/>
        <v>1757965.6400000004</v>
      </c>
      <c r="V102" s="23">
        <v>1784801.83</v>
      </c>
      <c r="W102" s="23">
        <v>0</v>
      </c>
      <c r="X102" s="23">
        <v>0</v>
      </c>
      <c r="Y102" s="24">
        <f t="shared" si="15"/>
        <v>1784801.83</v>
      </c>
      <c r="Z102" s="23">
        <v>1947878.0199999998</v>
      </c>
      <c r="AA102" s="23">
        <v>0</v>
      </c>
      <c r="AB102" s="23">
        <v>0</v>
      </c>
      <c r="AC102" s="24">
        <f t="shared" si="16"/>
        <v>1947878.0199999998</v>
      </c>
      <c r="AD102" s="23">
        <v>2003647.1600000001</v>
      </c>
      <c r="AE102" s="23">
        <v>0</v>
      </c>
      <c r="AF102" s="23">
        <v>0</v>
      </c>
      <c r="AG102" s="24">
        <f t="shared" si="17"/>
        <v>2003647.1600000001</v>
      </c>
      <c r="AH102" s="23">
        <v>2027474.8199999998</v>
      </c>
      <c r="AI102" s="23">
        <v>0</v>
      </c>
      <c r="AJ102" s="23">
        <v>0</v>
      </c>
      <c r="AK102" s="24">
        <f t="shared" si="18"/>
        <v>2027474.8199999998</v>
      </c>
      <c r="AN102" s="35">
        <f t="shared" si="19"/>
        <v>2.1962747711492092E-2</v>
      </c>
      <c r="AO102" s="35">
        <f t="shared" si="20"/>
        <v>1.5265480387887331E-2</v>
      </c>
      <c r="AP102" s="35">
        <f t="shared" si="21"/>
        <v>9.1369353873869352E-2</v>
      </c>
      <c r="AQ102" s="35">
        <f t="shared" si="22"/>
        <v>2.8630714771349153E-2</v>
      </c>
      <c r="AR102" s="35">
        <f t="shared" si="23"/>
        <v>1.1892143724546722E-2</v>
      </c>
    </row>
    <row r="103" spans="2:44" x14ac:dyDescent="0.3">
      <c r="B103" s="2" t="s">
        <v>75</v>
      </c>
      <c r="C103" s="2" t="s">
        <v>209</v>
      </c>
      <c r="D103" s="2" t="s">
        <v>210</v>
      </c>
      <c r="E103" s="2" t="s">
        <v>142</v>
      </c>
      <c r="F103" s="2" t="s">
        <v>143</v>
      </c>
      <c r="H103" s="23" cm="1">
        <f t="array" ref="H103">SUMPRODUCT('Charges by GXP_GIP_DETERMINED'!G$7:G$567*('Charges by GXP_GIP_DETERMINED'!$D$7:$D$567=$D103)*('Charges by GXP_GIP_DETERMINED'!$E$7:$E$567=$E103))</f>
        <v>411761.30410752626</v>
      </c>
      <c r="I103" s="23" cm="1">
        <f t="array" ref="I103">SUMPRODUCT('Charges by GXP_GIP_DETERMINED'!H$7:H$567*('Charges by GXP_GIP_DETERMINED'!$D$7:$D$567=$D103)*('Charges by GXP_GIP_DETERMINED'!$E$7:$E$567=$E103))</f>
        <v>1136633.3999999999</v>
      </c>
      <c r="J103" s="23" cm="1">
        <f t="array" ref="J103">SUMPRODUCT('Charges by GXP_GIP_DETERMINED'!I$7:I$567*('Charges by GXP_GIP_DETERMINED'!$D$7:$D$567=$D103)*('Charges by GXP_GIP_DETERMINED'!$E$7:$E$567=$E103))</f>
        <v>7584886.9900000002</v>
      </c>
      <c r="K103" s="23" cm="1">
        <f t="array" ref="K103">SUMPRODUCT('Charges by GXP_GIP_DETERMINED'!J$7:J$567*('Charges by GXP_GIP_DETERMINED'!$D$7:$D$567=$D103)*('Charges by GXP_GIP_DETERMINED'!$E$7:$E$567=$E103))</f>
        <v>0</v>
      </c>
      <c r="L103" s="24">
        <f t="shared" si="12"/>
        <v>9133281.6941075269</v>
      </c>
      <c r="M103" s="23">
        <v>608554.93526780838</v>
      </c>
      <c r="N103" s="23">
        <v>1177738.2</v>
      </c>
      <c r="O103" s="23">
        <v>7712705.25</v>
      </c>
      <c r="P103" s="23" cm="1">
        <f t="array" ref="P103">SUMPRODUCT('Charges by GXP_GIP_DETERMINED'!O$7:O$567*('Charges by GXP_GIP_DETERMINED'!$D$7:$D$567=$D103)*('Charges by GXP_GIP_DETERMINED'!$E$7:$E$567=$E103))</f>
        <v>0</v>
      </c>
      <c r="Q103" s="24">
        <f t="shared" si="13"/>
        <v>9498998.385267809</v>
      </c>
      <c r="R103" s="23">
        <v>800590.52000000014</v>
      </c>
      <c r="S103" s="23">
        <v>1454762.47</v>
      </c>
      <c r="T103" s="23">
        <v>10466275.029999999</v>
      </c>
      <c r="U103" s="24">
        <f t="shared" si="14"/>
        <v>12721628.02</v>
      </c>
      <c r="V103" s="23">
        <v>1110809.49</v>
      </c>
      <c r="W103" s="23">
        <v>1539807.9</v>
      </c>
      <c r="X103" s="23">
        <v>10612042.6</v>
      </c>
      <c r="Y103" s="24">
        <f t="shared" si="15"/>
        <v>13262659.989999998</v>
      </c>
      <c r="Z103" s="23">
        <v>1515108.82</v>
      </c>
      <c r="AA103" s="23">
        <v>1484648.05</v>
      </c>
      <c r="AB103" s="23">
        <v>10670400.48</v>
      </c>
      <c r="AC103" s="24">
        <f t="shared" si="16"/>
        <v>13670157.350000001</v>
      </c>
      <c r="AD103" s="23">
        <v>1890134.67</v>
      </c>
      <c r="AE103" s="23">
        <v>1628064.63</v>
      </c>
      <c r="AF103" s="23">
        <v>10735640.77</v>
      </c>
      <c r="AG103" s="24">
        <f t="shared" si="17"/>
        <v>14253840.07</v>
      </c>
      <c r="AH103" s="23">
        <v>2313776.6800000002</v>
      </c>
      <c r="AI103" s="23">
        <v>1659462.08</v>
      </c>
      <c r="AJ103" s="23">
        <v>11016259.17</v>
      </c>
      <c r="AK103" s="24">
        <f t="shared" si="18"/>
        <v>14989497.93</v>
      </c>
      <c r="AN103" s="35">
        <f t="shared" si="19"/>
        <v>0.39288685557651726</v>
      </c>
      <c r="AO103" s="35">
        <f t="shared" si="20"/>
        <v>4.2528516723600918E-2</v>
      </c>
      <c r="AP103" s="35">
        <f t="shared" si="21"/>
        <v>3.0725160737533397E-2</v>
      </c>
      <c r="AQ103" s="35">
        <f t="shared" si="22"/>
        <v>4.2697586066922533E-2</v>
      </c>
      <c r="AR103" s="35">
        <f t="shared" si="23"/>
        <v>5.1611204867405114E-2</v>
      </c>
    </row>
    <row r="104" spans="2:44" x14ac:dyDescent="0.3">
      <c r="B104" s="2" t="s">
        <v>75</v>
      </c>
      <c r="C104" s="2" t="s">
        <v>209</v>
      </c>
      <c r="D104" s="2" t="s">
        <v>210</v>
      </c>
      <c r="E104" s="2" t="s">
        <v>144</v>
      </c>
      <c r="F104" s="2" t="s">
        <v>145</v>
      </c>
      <c r="H104" s="23" cm="1">
        <f t="array" ref="H104">SUMPRODUCT('Charges by GXP_GIP_DETERMINED'!G$7:G$567*('Charges by GXP_GIP_DETERMINED'!$D$7:$D$567=$D104)*('Charges by GXP_GIP_DETERMINED'!$E$7:$E$567=$E104))</f>
        <v>0</v>
      </c>
      <c r="I104" s="23" cm="1">
        <f t="array" ref="I104">SUMPRODUCT('Charges by GXP_GIP_DETERMINED'!H$7:H$567*('Charges by GXP_GIP_DETERMINED'!$D$7:$D$567=$D104)*('Charges by GXP_GIP_DETERMINED'!$E$7:$E$567=$E104))</f>
        <v>0</v>
      </c>
      <c r="J104" s="23" cm="1">
        <f t="array" ref="J104">SUMPRODUCT('Charges by GXP_GIP_DETERMINED'!I$7:I$567*('Charges by GXP_GIP_DETERMINED'!$D$7:$D$567=$D104)*('Charges by GXP_GIP_DETERMINED'!$E$7:$E$567=$E104))</f>
        <v>0</v>
      </c>
      <c r="K104" s="23" cm="1">
        <f t="array" ref="K104">SUMPRODUCT('Charges by GXP_GIP_DETERMINED'!J$7:J$567*('Charges by GXP_GIP_DETERMINED'!$D$7:$D$567=$D104)*('Charges by GXP_GIP_DETERMINED'!$E$7:$E$567=$E104))</f>
        <v>0</v>
      </c>
      <c r="L104" s="24">
        <f t="shared" si="12"/>
        <v>0</v>
      </c>
      <c r="M104" s="23">
        <v>0</v>
      </c>
      <c r="N104" s="23">
        <v>0</v>
      </c>
      <c r="O104" s="23">
        <v>0</v>
      </c>
      <c r="P104" s="23" cm="1">
        <f t="array" ref="P104">SUMPRODUCT('Charges by GXP_GIP_DETERMINED'!O$7:O$567*('Charges by GXP_GIP_DETERMINED'!$D$7:$D$567=$D104)*('Charges by GXP_GIP_DETERMINED'!$E$7:$E$567=$E104))</f>
        <v>0</v>
      </c>
      <c r="Q104" s="24">
        <f t="shared" si="13"/>
        <v>0</v>
      </c>
      <c r="R104" s="23">
        <v>0</v>
      </c>
      <c r="S104" s="23">
        <v>0</v>
      </c>
      <c r="T104" s="23">
        <v>0</v>
      </c>
      <c r="U104" s="24">
        <f t="shared" si="14"/>
        <v>0</v>
      </c>
      <c r="V104" s="23">
        <v>0</v>
      </c>
      <c r="W104" s="23">
        <v>0</v>
      </c>
      <c r="X104" s="23">
        <v>0</v>
      </c>
      <c r="Y104" s="24">
        <f t="shared" si="15"/>
        <v>0</v>
      </c>
      <c r="Z104" s="23">
        <v>0</v>
      </c>
      <c r="AA104" s="23">
        <v>0</v>
      </c>
      <c r="AB104" s="23">
        <v>0</v>
      </c>
      <c r="AC104" s="24">
        <f t="shared" si="16"/>
        <v>0</v>
      </c>
      <c r="AD104" s="23">
        <v>0</v>
      </c>
      <c r="AE104" s="23">
        <v>0</v>
      </c>
      <c r="AF104" s="23">
        <v>0</v>
      </c>
      <c r="AG104" s="24">
        <f t="shared" si="17"/>
        <v>0</v>
      </c>
      <c r="AH104" s="23">
        <v>0</v>
      </c>
      <c r="AI104" s="23">
        <v>0</v>
      </c>
      <c r="AJ104" s="23">
        <v>0</v>
      </c>
      <c r="AK104" s="24">
        <f t="shared" si="18"/>
        <v>0</v>
      </c>
      <c r="AN104" s="35" t="str">
        <f t="shared" si="19"/>
        <v>-</v>
      </c>
      <c r="AO104" s="35" t="str">
        <f t="shared" si="20"/>
        <v>'-</v>
      </c>
      <c r="AP104" s="35" t="str">
        <f t="shared" si="21"/>
        <v>'-</v>
      </c>
      <c r="AQ104" s="35" t="str">
        <f t="shared" si="22"/>
        <v>'-</v>
      </c>
      <c r="AR104" s="35" t="str">
        <f t="shared" si="23"/>
        <v>'-</v>
      </c>
    </row>
    <row r="105" spans="2:44" x14ac:dyDescent="0.3">
      <c r="B105" s="2" t="s">
        <v>75</v>
      </c>
      <c r="C105" s="2" t="s">
        <v>209</v>
      </c>
      <c r="D105" s="2" t="s">
        <v>210</v>
      </c>
      <c r="E105" s="2" t="s">
        <v>146</v>
      </c>
      <c r="H105" s="23" cm="1">
        <f t="array" ref="H105">SUMPRODUCT('Charges by GXP_GIP_DETERMINED'!G$7:G$567*('Charges by GXP_GIP_DETERMINED'!$D$7:$D$567=$D105)*('Charges by GXP_GIP_DETERMINED'!$E$7:$E$567=$E105))</f>
        <v>4324286.305625245</v>
      </c>
      <c r="I105" s="23" cm="1">
        <f t="array" ref="I105">SUMPRODUCT('Charges by GXP_GIP_DETERMINED'!H$7:H$567*('Charges by GXP_GIP_DETERMINED'!$D$7:$D$567=$D105)*('Charges by GXP_GIP_DETERMINED'!$E$7:$E$567=$E105))</f>
        <v>0</v>
      </c>
      <c r="J105" s="23" cm="1">
        <f t="array" ref="J105">SUMPRODUCT('Charges by GXP_GIP_DETERMINED'!I$7:I$567*('Charges by GXP_GIP_DETERMINED'!$D$7:$D$567=$D105)*('Charges by GXP_GIP_DETERMINED'!$E$7:$E$567=$E105))</f>
        <v>0</v>
      </c>
      <c r="K105" s="23" cm="1">
        <f t="array" ref="K105">SUMPRODUCT('Charges by GXP_GIP_DETERMINED'!J$7:J$567*('Charges by GXP_GIP_DETERMINED'!$D$7:$D$567=$D105)*('Charges by GXP_GIP_DETERMINED'!$E$7:$E$567=$E105))</f>
        <v>0</v>
      </c>
      <c r="L105" s="24">
        <f t="shared" si="12"/>
        <v>4324286.305625245</v>
      </c>
      <c r="M105" s="23">
        <v>4353316.0715349009</v>
      </c>
      <c r="N105" s="23">
        <v>0</v>
      </c>
      <c r="O105" s="23">
        <v>0</v>
      </c>
      <c r="P105" s="23" cm="1">
        <f t="array" ref="P105">SUMPRODUCT('Charges by GXP_GIP_DETERMINED'!O$7:O$567*('Charges by GXP_GIP_DETERMINED'!$D$7:$D$567=$D105)*('Charges by GXP_GIP_DETERMINED'!$E$7:$E$567=$E105))</f>
        <v>0</v>
      </c>
      <c r="Q105" s="24">
        <f t="shared" si="13"/>
        <v>4353316.0715349009</v>
      </c>
      <c r="R105" s="23">
        <v>4400561.3</v>
      </c>
      <c r="S105" s="23">
        <v>0</v>
      </c>
      <c r="T105" s="23">
        <v>0</v>
      </c>
      <c r="U105" s="24">
        <f t="shared" si="14"/>
        <v>4400561.3</v>
      </c>
      <c r="V105" s="23">
        <v>4452767.7700000005</v>
      </c>
      <c r="W105" s="23">
        <v>0</v>
      </c>
      <c r="X105" s="23">
        <v>0</v>
      </c>
      <c r="Y105" s="24">
        <f t="shared" si="15"/>
        <v>4452767.7700000005</v>
      </c>
      <c r="Z105" s="23">
        <v>4829812.8400000008</v>
      </c>
      <c r="AA105" s="23">
        <v>0</v>
      </c>
      <c r="AB105" s="23">
        <v>0</v>
      </c>
      <c r="AC105" s="24">
        <f t="shared" si="16"/>
        <v>4829812.8400000008</v>
      </c>
      <c r="AD105" s="23">
        <v>4956940.790000001</v>
      </c>
      <c r="AE105" s="23">
        <v>0</v>
      </c>
      <c r="AF105" s="23">
        <v>0</v>
      </c>
      <c r="AG105" s="24">
        <f t="shared" si="17"/>
        <v>4956940.790000001</v>
      </c>
      <c r="AH105" s="23">
        <v>5012809.7</v>
      </c>
      <c r="AI105" s="23">
        <v>0</v>
      </c>
      <c r="AJ105" s="23">
        <v>0</v>
      </c>
      <c r="AK105" s="24">
        <f t="shared" si="18"/>
        <v>5012809.7</v>
      </c>
      <c r="AN105" s="35">
        <f t="shared" si="19"/>
        <v>1.7638747525928755E-2</v>
      </c>
      <c r="AO105" s="35">
        <f t="shared" si="20"/>
        <v>1.1863593401141959E-2</v>
      </c>
      <c r="AP105" s="35">
        <f t="shared" si="21"/>
        <v>8.467656286507852E-2</v>
      </c>
      <c r="AQ105" s="35">
        <f t="shared" si="22"/>
        <v>2.6321506487195556E-2</v>
      </c>
      <c r="AR105" s="35">
        <f t="shared" si="23"/>
        <v>1.1270844734056151E-2</v>
      </c>
    </row>
    <row r="106" spans="2:44" x14ac:dyDescent="0.3">
      <c r="B106" s="2" t="s">
        <v>75</v>
      </c>
      <c r="C106" s="2" t="s">
        <v>211</v>
      </c>
      <c r="D106" s="2" t="s">
        <v>212</v>
      </c>
      <c r="E106" s="2" t="s">
        <v>142</v>
      </c>
      <c r="F106" s="2" t="s">
        <v>143</v>
      </c>
      <c r="H106" s="23" cm="1">
        <f t="array" ref="H106">SUMPRODUCT('Charges by GXP_GIP_DETERMINED'!G$7:G$567*('Charges by GXP_GIP_DETERMINED'!$D$7:$D$567=$D106)*('Charges by GXP_GIP_DETERMINED'!$E$7:$E$567=$E106))</f>
        <v>1449681.7857748638</v>
      </c>
      <c r="I106" s="23" cm="1">
        <f t="array" ref="I106">SUMPRODUCT('Charges by GXP_GIP_DETERMINED'!H$7:H$567*('Charges by GXP_GIP_DETERMINED'!$D$7:$D$567=$D106)*('Charges by GXP_GIP_DETERMINED'!$E$7:$E$567=$E106))</f>
        <v>1681555.48</v>
      </c>
      <c r="J106" s="23" cm="1">
        <f t="array" ref="J106">SUMPRODUCT('Charges by GXP_GIP_DETERMINED'!I$7:I$567*('Charges by GXP_GIP_DETERMINED'!$D$7:$D$567=$D106)*('Charges by GXP_GIP_DETERMINED'!$E$7:$E$567=$E106))</f>
        <v>28084294.059999999</v>
      </c>
      <c r="K106" s="23" cm="1">
        <f t="array" ref="K106">SUMPRODUCT('Charges by GXP_GIP_DETERMINED'!J$7:J$567*('Charges by GXP_GIP_DETERMINED'!$D$7:$D$567=$D106)*('Charges by GXP_GIP_DETERMINED'!$E$7:$E$567=$E106))</f>
        <v>0</v>
      </c>
      <c r="L106" s="24">
        <f t="shared" si="12"/>
        <v>31215531.325774863</v>
      </c>
      <c r="M106" s="23">
        <v>2142530.1383642126</v>
      </c>
      <c r="N106" s="23">
        <v>1735417.04</v>
      </c>
      <c r="O106" s="23">
        <v>27806902.210000001</v>
      </c>
      <c r="P106" s="23" cm="1">
        <f t="array" ref="P106">SUMPRODUCT('Charges by GXP_GIP_DETERMINED'!O$7:O$567*('Charges by GXP_GIP_DETERMINED'!$D$7:$D$567=$D106)*('Charges by GXP_GIP_DETERMINED'!$E$7:$E$567=$E106))</f>
        <v>0</v>
      </c>
      <c r="Q106" s="24">
        <f t="shared" si="13"/>
        <v>31684849.388364214</v>
      </c>
      <c r="R106" s="23">
        <v>2818626.92</v>
      </c>
      <c r="S106" s="23">
        <v>2143616.96</v>
      </c>
      <c r="T106" s="23">
        <v>37734449.439999998</v>
      </c>
      <c r="U106" s="24">
        <f t="shared" si="14"/>
        <v>42696693.32</v>
      </c>
      <c r="V106" s="23">
        <v>3911145.4</v>
      </c>
      <c r="W106" s="23">
        <v>2268932.8199999998</v>
      </c>
      <c r="X106" s="23">
        <v>38259990.670000002</v>
      </c>
      <c r="Y106" s="24">
        <f t="shared" si="15"/>
        <v>44440068.890000001</v>
      </c>
      <c r="Z106" s="23">
        <v>5335890.8299999991</v>
      </c>
      <c r="AA106" s="23">
        <v>2187653.87</v>
      </c>
      <c r="AB106" s="23">
        <v>38470390.490000002</v>
      </c>
      <c r="AC106" s="24">
        <f t="shared" si="16"/>
        <v>45993935.189999998</v>
      </c>
      <c r="AD106" s="23">
        <v>6656811.2200000007</v>
      </c>
      <c r="AE106" s="23">
        <v>2398980.6</v>
      </c>
      <c r="AF106" s="23">
        <v>38705603.710000001</v>
      </c>
      <c r="AG106" s="24">
        <f t="shared" si="17"/>
        <v>47761395.530000001</v>
      </c>
      <c r="AH106" s="23">
        <v>8152432.8900000015</v>
      </c>
      <c r="AI106" s="23">
        <v>2445245.27</v>
      </c>
      <c r="AJ106" s="23">
        <v>39717327.640000001</v>
      </c>
      <c r="AK106" s="24">
        <f t="shared" si="18"/>
        <v>50315005.800000004</v>
      </c>
      <c r="AN106" s="35">
        <f t="shared" si="19"/>
        <v>0.36780286948840324</v>
      </c>
      <c r="AO106" s="35">
        <f t="shared" si="20"/>
        <v>4.0831629675250891E-2</v>
      </c>
      <c r="AP106" s="35">
        <f t="shared" si="21"/>
        <v>3.4965434096112524E-2</v>
      </c>
      <c r="AQ106" s="35">
        <f t="shared" si="22"/>
        <v>3.8428117374576853E-2</v>
      </c>
      <c r="AR106" s="35">
        <f t="shared" si="23"/>
        <v>5.346598945996095E-2</v>
      </c>
    </row>
    <row r="107" spans="2:44" x14ac:dyDescent="0.3">
      <c r="B107" s="2" t="s">
        <v>75</v>
      </c>
      <c r="C107" s="2" t="s">
        <v>211</v>
      </c>
      <c r="D107" s="2" t="s">
        <v>212</v>
      </c>
      <c r="E107" s="2" t="s">
        <v>144</v>
      </c>
      <c r="F107" s="2" t="s">
        <v>145</v>
      </c>
      <c r="H107" s="23" cm="1">
        <f t="array" ref="H107">SUMPRODUCT('Charges by GXP_GIP_DETERMINED'!G$7:G$567*('Charges by GXP_GIP_DETERMINED'!$D$7:$D$567=$D107)*('Charges by GXP_GIP_DETERMINED'!$E$7:$E$567=$E107))</f>
        <v>0</v>
      </c>
      <c r="I107" s="23" cm="1">
        <f t="array" ref="I107">SUMPRODUCT('Charges by GXP_GIP_DETERMINED'!H$7:H$567*('Charges by GXP_GIP_DETERMINED'!$D$7:$D$567=$D107)*('Charges by GXP_GIP_DETERMINED'!$E$7:$E$567=$E107))</f>
        <v>0</v>
      </c>
      <c r="J107" s="23" cm="1">
        <f t="array" ref="J107">SUMPRODUCT('Charges by GXP_GIP_DETERMINED'!I$7:I$567*('Charges by GXP_GIP_DETERMINED'!$D$7:$D$567=$D107)*('Charges by GXP_GIP_DETERMINED'!$E$7:$E$567=$E107))</f>
        <v>0</v>
      </c>
      <c r="K107" s="23" cm="1">
        <f t="array" ref="K107">SUMPRODUCT('Charges by GXP_GIP_DETERMINED'!J$7:J$567*('Charges by GXP_GIP_DETERMINED'!$D$7:$D$567=$D107)*('Charges by GXP_GIP_DETERMINED'!$E$7:$E$567=$E107))</f>
        <v>0</v>
      </c>
      <c r="L107" s="24">
        <f t="shared" si="12"/>
        <v>0</v>
      </c>
      <c r="M107" s="23">
        <v>0</v>
      </c>
      <c r="N107" s="23">
        <v>0</v>
      </c>
      <c r="O107" s="23">
        <v>0</v>
      </c>
      <c r="P107" s="23" cm="1">
        <f t="array" ref="P107">SUMPRODUCT('Charges by GXP_GIP_DETERMINED'!O$7:O$567*('Charges by GXP_GIP_DETERMINED'!$D$7:$D$567=$D107)*('Charges by GXP_GIP_DETERMINED'!$E$7:$E$567=$E107))</f>
        <v>0</v>
      </c>
      <c r="Q107" s="24">
        <f t="shared" si="13"/>
        <v>0</v>
      </c>
      <c r="R107" s="23">
        <v>0</v>
      </c>
      <c r="S107" s="23">
        <v>0</v>
      </c>
      <c r="T107" s="23">
        <v>0</v>
      </c>
      <c r="U107" s="24">
        <f t="shared" si="14"/>
        <v>0</v>
      </c>
      <c r="V107" s="23">
        <v>0</v>
      </c>
      <c r="W107" s="23">
        <v>0</v>
      </c>
      <c r="X107" s="23">
        <v>0</v>
      </c>
      <c r="Y107" s="24">
        <f t="shared" si="15"/>
        <v>0</v>
      </c>
      <c r="Z107" s="23">
        <v>0</v>
      </c>
      <c r="AA107" s="23">
        <v>0</v>
      </c>
      <c r="AB107" s="23">
        <v>0</v>
      </c>
      <c r="AC107" s="24">
        <f t="shared" si="16"/>
        <v>0</v>
      </c>
      <c r="AD107" s="23">
        <v>0</v>
      </c>
      <c r="AE107" s="23">
        <v>0</v>
      </c>
      <c r="AF107" s="23">
        <v>0</v>
      </c>
      <c r="AG107" s="24">
        <f t="shared" si="17"/>
        <v>0</v>
      </c>
      <c r="AH107" s="23">
        <v>0</v>
      </c>
      <c r="AI107" s="23">
        <v>0</v>
      </c>
      <c r="AJ107" s="23">
        <v>0</v>
      </c>
      <c r="AK107" s="24">
        <f t="shared" si="18"/>
        <v>0</v>
      </c>
      <c r="AN107" s="35" t="str">
        <f t="shared" si="19"/>
        <v>-</v>
      </c>
      <c r="AO107" s="35" t="str">
        <f t="shared" si="20"/>
        <v>'-</v>
      </c>
      <c r="AP107" s="35" t="str">
        <f t="shared" si="21"/>
        <v>'-</v>
      </c>
      <c r="AQ107" s="35" t="str">
        <f t="shared" si="22"/>
        <v>'-</v>
      </c>
      <c r="AR107" s="35" t="str">
        <f t="shared" si="23"/>
        <v>'-</v>
      </c>
    </row>
    <row r="108" spans="2:44" x14ac:dyDescent="0.3">
      <c r="B108" s="2" t="s">
        <v>75</v>
      </c>
      <c r="C108" s="2" t="s">
        <v>211</v>
      </c>
      <c r="D108" s="2" t="s">
        <v>212</v>
      </c>
      <c r="E108" s="2" t="s">
        <v>146</v>
      </c>
      <c r="H108" s="23" cm="1">
        <f t="array" ref="H108">SUMPRODUCT('Charges by GXP_GIP_DETERMINED'!G$7:G$567*('Charges by GXP_GIP_DETERMINED'!$D$7:$D$567=$D108)*('Charges by GXP_GIP_DETERMINED'!$E$7:$E$567=$E108))</f>
        <v>14149870.696075166</v>
      </c>
      <c r="I108" s="23" cm="1">
        <f t="array" ref="I108">SUMPRODUCT('Charges by GXP_GIP_DETERMINED'!H$7:H$567*('Charges by GXP_GIP_DETERMINED'!$D$7:$D$567=$D108)*('Charges by GXP_GIP_DETERMINED'!$E$7:$E$567=$E108))</f>
        <v>0</v>
      </c>
      <c r="J108" s="23" cm="1">
        <f t="array" ref="J108">SUMPRODUCT('Charges by GXP_GIP_DETERMINED'!I$7:I$567*('Charges by GXP_GIP_DETERMINED'!$D$7:$D$567=$D108)*('Charges by GXP_GIP_DETERMINED'!$E$7:$E$567=$E108))</f>
        <v>0</v>
      </c>
      <c r="K108" s="23" cm="1">
        <f t="array" ref="K108">SUMPRODUCT('Charges by GXP_GIP_DETERMINED'!J$7:J$567*('Charges by GXP_GIP_DETERMINED'!$D$7:$D$567=$D108)*('Charges by GXP_GIP_DETERMINED'!$E$7:$E$567=$E108))</f>
        <v>0</v>
      </c>
      <c r="L108" s="24">
        <f t="shared" si="12"/>
        <v>14149870.696075166</v>
      </c>
      <c r="M108" s="23">
        <v>14218937.007459793</v>
      </c>
      <c r="N108" s="23">
        <v>0</v>
      </c>
      <c r="O108" s="23">
        <v>0</v>
      </c>
      <c r="P108" s="23" cm="1">
        <f t="array" ref="P108">SUMPRODUCT('Charges by GXP_GIP_DETERMINED'!O$7:O$567*('Charges by GXP_GIP_DETERMINED'!$D$7:$D$567=$D108)*('Charges by GXP_GIP_DETERMINED'!$E$7:$E$567=$E108))</f>
        <v>0</v>
      </c>
      <c r="Q108" s="24">
        <f t="shared" si="13"/>
        <v>14218937.007459793</v>
      </c>
      <c r="R108" s="23">
        <v>14407069.790000001</v>
      </c>
      <c r="S108" s="23">
        <v>0</v>
      </c>
      <c r="T108" s="23">
        <v>0</v>
      </c>
      <c r="U108" s="24">
        <f t="shared" si="14"/>
        <v>14407069.790000001</v>
      </c>
      <c r="V108" s="23">
        <v>14603524.500000002</v>
      </c>
      <c r="W108" s="23">
        <v>0</v>
      </c>
      <c r="X108" s="23">
        <v>0</v>
      </c>
      <c r="Y108" s="24">
        <f t="shared" si="15"/>
        <v>14603524.500000002</v>
      </c>
      <c r="Z108" s="23">
        <v>15881020</v>
      </c>
      <c r="AA108" s="23">
        <v>0</v>
      </c>
      <c r="AB108" s="23">
        <v>0</v>
      </c>
      <c r="AC108" s="24">
        <f t="shared" si="16"/>
        <v>15881020</v>
      </c>
      <c r="AD108" s="23">
        <v>16314262.570000002</v>
      </c>
      <c r="AE108" s="23">
        <v>0</v>
      </c>
      <c r="AF108" s="23">
        <v>0</v>
      </c>
      <c r="AG108" s="24">
        <f t="shared" si="17"/>
        <v>16314262.570000002</v>
      </c>
      <c r="AH108" s="23">
        <v>16502081.689999999</v>
      </c>
      <c r="AI108" s="23">
        <v>0</v>
      </c>
      <c r="AJ108" s="23">
        <v>0</v>
      </c>
      <c r="AK108" s="24">
        <f t="shared" si="18"/>
        <v>16502081.689999999</v>
      </c>
      <c r="AN108" s="35">
        <f t="shared" si="19"/>
        <v>1.8176780512642932E-2</v>
      </c>
      <c r="AO108" s="35">
        <f t="shared" si="20"/>
        <v>1.3635993499272248E-2</v>
      </c>
      <c r="AP108" s="35">
        <f t="shared" si="21"/>
        <v>8.7478574093534656E-2</v>
      </c>
      <c r="AQ108" s="35">
        <f t="shared" si="22"/>
        <v>2.7280525432245684E-2</v>
      </c>
      <c r="AR108" s="35">
        <f t="shared" si="23"/>
        <v>1.1512571848964592E-2</v>
      </c>
    </row>
    <row r="109" spans="2:44" x14ac:dyDescent="0.3">
      <c r="B109" s="2" t="s">
        <v>75</v>
      </c>
      <c r="C109" s="2" t="s">
        <v>213</v>
      </c>
      <c r="D109" s="2" t="s">
        <v>214</v>
      </c>
      <c r="E109" s="2" t="s">
        <v>142</v>
      </c>
      <c r="F109" s="2" t="s">
        <v>143</v>
      </c>
      <c r="H109" s="23" cm="1">
        <f t="array" ref="H109">SUMPRODUCT('Charges by GXP_GIP_DETERMINED'!G$7:G$567*('Charges by GXP_GIP_DETERMINED'!$D$7:$D$567=$D109)*('Charges by GXP_GIP_DETERMINED'!$E$7:$E$567=$E109))</f>
        <v>1069238.7164910119</v>
      </c>
      <c r="I109" s="23" cm="1">
        <f t="array" ref="I109">SUMPRODUCT('Charges by GXP_GIP_DETERMINED'!H$7:H$567*('Charges by GXP_GIP_DETERMINED'!$D$7:$D$567=$D109)*('Charges by GXP_GIP_DETERMINED'!$E$7:$E$567=$E109))</f>
        <v>782110.21</v>
      </c>
      <c r="J109" s="23" cm="1">
        <f t="array" ref="J109">SUMPRODUCT('Charges by GXP_GIP_DETERMINED'!I$7:I$567*('Charges by GXP_GIP_DETERMINED'!$D$7:$D$567=$D109)*('Charges by GXP_GIP_DETERMINED'!$E$7:$E$567=$E109))</f>
        <v>8499754.1500000004</v>
      </c>
      <c r="K109" s="23" cm="1">
        <f t="array" ref="K109">SUMPRODUCT('Charges by GXP_GIP_DETERMINED'!J$7:J$567*('Charges by GXP_GIP_DETERMINED'!$D$7:$D$567=$D109)*('Charges by GXP_GIP_DETERMINED'!$E$7:$E$567=$E109))</f>
        <v>0</v>
      </c>
      <c r="L109" s="24">
        <f t="shared" si="12"/>
        <v>10351103.076491013</v>
      </c>
      <c r="M109" s="23">
        <v>1444415.4536098847</v>
      </c>
      <c r="N109" s="23">
        <v>805438.6</v>
      </c>
      <c r="O109" s="23">
        <v>8568468.8900000006</v>
      </c>
      <c r="P109" s="23" cm="1">
        <f t="array" ref="P109">SUMPRODUCT('Charges by GXP_GIP_DETERMINED'!O$7:O$567*('Charges by GXP_GIP_DETERMINED'!$D$7:$D$567=$D109)*('Charges by GXP_GIP_DETERMINED'!$E$7:$E$567=$E109))</f>
        <v>0</v>
      </c>
      <c r="Q109" s="24">
        <f t="shared" si="13"/>
        <v>10818322.943609886</v>
      </c>
      <c r="R109" s="23">
        <v>1903841.73</v>
      </c>
      <c r="S109" s="23">
        <v>994891.6</v>
      </c>
      <c r="T109" s="23">
        <v>11627561.16</v>
      </c>
      <c r="U109" s="24">
        <f t="shared" si="14"/>
        <v>14526294.49</v>
      </c>
      <c r="V109" s="23">
        <v>2563696</v>
      </c>
      <c r="W109" s="23">
        <v>1053052.98</v>
      </c>
      <c r="X109" s="23">
        <v>11789502.380000001</v>
      </c>
      <c r="Y109" s="24">
        <f t="shared" si="15"/>
        <v>15406251.360000001</v>
      </c>
      <c r="Z109" s="23">
        <v>3416602.55</v>
      </c>
      <c r="AA109" s="23">
        <v>1015329.94</v>
      </c>
      <c r="AB109" s="23">
        <v>11854335.359999999</v>
      </c>
      <c r="AC109" s="24">
        <f t="shared" si="16"/>
        <v>16286267.85</v>
      </c>
      <c r="AD109" s="23">
        <v>4171799.459999999</v>
      </c>
      <c r="AE109" s="23">
        <v>1113410.51</v>
      </c>
      <c r="AF109" s="23">
        <v>11926814.380000001</v>
      </c>
      <c r="AG109" s="24">
        <f t="shared" si="17"/>
        <v>17212024.350000001</v>
      </c>
      <c r="AH109" s="23">
        <v>4959221.2300000004</v>
      </c>
      <c r="AI109" s="23">
        <v>1134882.79</v>
      </c>
      <c r="AJ109" s="23">
        <v>12238568.82</v>
      </c>
      <c r="AK109" s="24">
        <f t="shared" si="18"/>
        <v>18332672.84</v>
      </c>
      <c r="AN109" s="35">
        <f t="shared" si="19"/>
        <v>0.40335714779920462</v>
      </c>
      <c r="AO109" s="35">
        <f t="shared" si="20"/>
        <v>6.0576829872598825E-2</v>
      </c>
      <c r="AP109" s="35">
        <f t="shared" si="21"/>
        <v>5.7120740758834332E-2</v>
      </c>
      <c r="AQ109" s="35">
        <f t="shared" si="22"/>
        <v>5.684276523795484E-2</v>
      </c>
      <c r="AR109" s="35">
        <f t="shared" si="23"/>
        <v>6.5108465292172291E-2</v>
      </c>
    </row>
    <row r="110" spans="2:44" x14ac:dyDescent="0.3">
      <c r="B110" s="2" t="s">
        <v>75</v>
      </c>
      <c r="C110" s="2" t="s">
        <v>213</v>
      </c>
      <c r="D110" s="2" t="s">
        <v>214</v>
      </c>
      <c r="E110" s="2" t="s">
        <v>144</v>
      </c>
      <c r="F110" s="2" t="s">
        <v>145</v>
      </c>
      <c r="H110" s="23" cm="1">
        <f t="array" ref="H110">SUMPRODUCT('Charges by GXP_GIP_DETERMINED'!G$7:G$567*('Charges by GXP_GIP_DETERMINED'!$D$7:$D$567=$D110)*('Charges by GXP_GIP_DETERMINED'!$E$7:$E$567=$E110))</f>
        <v>0</v>
      </c>
      <c r="I110" s="23" cm="1">
        <f t="array" ref="I110">SUMPRODUCT('Charges by GXP_GIP_DETERMINED'!H$7:H$567*('Charges by GXP_GIP_DETERMINED'!$D$7:$D$567=$D110)*('Charges by GXP_GIP_DETERMINED'!$E$7:$E$567=$E110))</f>
        <v>0</v>
      </c>
      <c r="J110" s="23" cm="1">
        <f t="array" ref="J110">SUMPRODUCT('Charges by GXP_GIP_DETERMINED'!I$7:I$567*('Charges by GXP_GIP_DETERMINED'!$D$7:$D$567=$D110)*('Charges by GXP_GIP_DETERMINED'!$E$7:$E$567=$E110))</f>
        <v>0</v>
      </c>
      <c r="K110" s="23" cm="1">
        <f t="array" ref="K110">SUMPRODUCT('Charges by GXP_GIP_DETERMINED'!J$7:J$567*('Charges by GXP_GIP_DETERMINED'!$D$7:$D$567=$D110)*('Charges by GXP_GIP_DETERMINED'!$E$7:$E$567=$E110))</f>
        <v>0</v>
      </c>
      <c r="L110" s="24">
        <f t="shared" si="12"/>
        <v>0</v>
      </c>
      <c r="M110" s="23">
        <v>0</v>
      </c>
      <c r="N110" s="23">
        <v>0</v>
      </c>
      <c r="O110" s="23">
        <v>0</v>
      </c>
      <c r="P110" s="23" cm="1">
        <f t="array" ref="P110">SUMPRODUCT('Charges by GXP_GIP_DETERMINED'!O$7:O$567*('Charges by GXP_GIP_DETERMINED'!$D$7:$D$567=$D110)*('Charges by GXP_GIP_DETERMINED'!$E$7:$E$567=$E110))</f>
        <v>0</v>
      </c>
      <c r="Q110" s="24">
        <f t="shared" si="13"/>
        <v>0</v>
      </c>
      <c r="R110" s="23">
        <v>0</v>
      </c>
      <c r="S110" s="23">
        <v>0</v>
      </c>
      <c r="T110" s="23">
        <v>0</v>
      </c>
      <c r="U110" s="24">
        <f t="shared" si="14"/>
        <v>0</v>
      </c>
      <c r="V110" s="23">
        <v>0</v>
      </c>
      <c r="W110" s="23">
        <v>0</v>
      </c>
      <c r="X110" s="23">
        <v>0</v>
      </c>
      <c r="Y110" s="24">
        <f t="shared" si="15"/>
        <v>0</v>
      </c>
      <c r="Z110" s="23">
        <v>0</v>
      </c>
      <c r="AA110" s="23">
        <v>0</v>
      </c>
      <c r="AB110" s="23">
        <v>0</v>
      </c>
      <c r="AC110" s="24">
        <f t="shared" si="16"/>
        <v>0</v>
      </c>
      <c r="AD110" s="23">
        <v>0</v>
      </c>
      <c r="AE110" s="23">
        <v>0</v>
      </c>
      <c r="AF110" s="23">
        <v>0</v>
      </c>
      <c r="AG110" s="24">
        <f t="shared" si="17"/>
        <v>0</v>
      </c>
      <c r="AH110" s="23">
        <v>0</v>
      </c>
      <c r="AI110" s="23">
        <v>0</v>
      </c>
      <c r="AJ110" s="23">
        <v>0</v>
      </c>
      <c r="AK110" s="24">
        <f t="shared" si="18"/>
        <v>0</v>
      </c>
      <c r="AN110" s="35" t="str">
        <f t="shared" si="19"/>
        <v>-</v>
      </c>
      <c r="AO110" s="35" t="str">
        <f t="shared" si="20"/>
        <v>'-</v>
      </c>
      <c r="AP110" s="35" t="str">
        <f t="shared" si="21"/>
        <v>'-</v>
      </c>
      <c r="AQ110" s="35" t="str">
        <f t="shared" si="22"/>
        <v>'-</v>
      </c>
      <c r="AR110" s="35" t="str">
        <f t="shared" si="23"/>
        <v>'-</v>
      </c>
    </row>
    <row r="111" spans="2:44" x14ac:dyDescent="0.3">
      <c r="B111" s="2" t="s">
        <v>75</v>
      </c>
      <c r="C111" s="2" t="s">
        <v>213</v>
      </c>
      <c r="D111" s="2" t="s">
        <v>214</v>
      </c>
      <c r="E111" s="2" t="s">
        <v>146</v>
      </c>
      <c r="H111" s="23" cm="1">
        <f t="array" ref="H111">SUMPRODUCT('Charges by GXP_GIP_DETERMINED'!G$7:G$567*('Charges by GXP_GIP_DETERMINED'!$D$7:$D$567=$D111)*('Charges by GXP_GIP_DETERMINED'!$E$7:$E$567=$E111))</f>
        <v>4207846.8397241822</v>
      </c>
      <c r="I111" s="23" cm="1">
        <f t="array" ref="I111">SUMPRODUCT('Charges by GXP_GIP_DETERMINED'!H$7:H$567*('Charges by GXP_GIP_DETERMINED'!$D$7:$D$567=$D111)*('Charges by GXP_GIP_DETERMINED'!$E$7:$E$567=$E111))</f>
        <v>0</v>
      </c>
      <c r="J111" s="23" cm="1">
        <f t="array" ref="J111">SUMPRODUCT('Charges by GXP_GIP_DETERMINED'!I$7:I$567*('Charges by GXP_GIP_DETERMINED'!$D$7:$D$567=$D111)*('Charges by GXP_GIP_DETERMINED'!$E$7:$E$567=$E111))</f>
        <v>0</v>
      </c>
      <c r="K111" s="23" cm="1">
        <f t="array" ref="K111">SUMPRODUCT('Charges by GXP_GIP_DETERMINED'!J$7:J$567*('Charges by GXP_GIP_DETERMINED'!$D$7:$D$567=$D111)*('Charges by GXP_GIP_DETERMINED'!$E$7:$E$567=$E111))</f>
        <v>0</v>
      </c>
      <c r="L111" s="24">
        <f t="shared" si="12"/>
        <v>4207846.8397241822</v>
      </c>
      <c r="M111" s="23">
        <v>4225390.7539187782</v>
      </c>
      <c r="N111" s="23">
        <v>0</v>
      </c>
      <c r="O111" s="23">
        <v>0</v>
      </c>
      <c r="P111" s="23" cm="1">
        <f t="array" ref="P111">SUMPRODUCT('Charges by GXP_GIP_DETERMINED'!O$7:O$567*('Charges by GXP_GIP_DETERMINED'!$D$7:$D$567=$D111)*('Charges by GXP_GIP_DETERMINED'!$E$7:$E$567=$E111))</f>
        <v>0</v>
      </c>
      <c r="Q111" s="24">
        <f t="shared" si="13"/>
        <v>4225390.7539187782</v>
      </c>
      <c r="R111" s="23">
        <v>4286114.9800000004</v>
      </c>
      <c r="S111" s="23">
        <v>0</v>
      </c>
      <c r="T111" s="23">
        <v>0</v>
      </c>
      <c r="U111" s="24">
        <f t="shared" si="14"/>
        <v>4286114.9800000004</v>
      </c>
      <c r="V111" s="23">
        <v>4348461.5099999988</v>
      </c>
      <c r="W111" s="23">
        <v>0</v>
      </c>
      <c r="X111" s="23">
        <v>0</v>
      </c>
      <c r="Y111" s="24">
        <f t="shared" si="15"/>
        <v>4348461.5099999988</v>
      </c>
      <c r="Z111" s="23">
        <v>4734563.1399999997</v>
      </c>
      <c r="AA111" s="23">
        <v>0</v>
      </c>
      <c r="AB111" s="23">
        <v>0</v>
      </c>
      <c r="AC111" s="24">
        <f t="shared" si="16"/>
        <v>4734563.1399999997</v>
      </c>
      <c r="AD111" s="23">
        <v>4865916.09</v>
      </c>
      <c r="AE111" s="23">
        <v>0</v>
      </c>
      <c r="AF111" s="23">
        <v>0</v>
      </c>
      <c r="AG111" s="24">
        <f t="shared" si="17"/>
        <v>4865916.09</v>
      </c>
      <c r="AH111" s="23">
        <v>4922665.55</v>
      </c>
      <c r="AI111" s="23">
        <v>0</v>
      </c>
      <c r="AJ111" s="23">
        <v>0</v>
      </c>
      <c r="AK111" s="24">
        <f t="shared" si="18"/>
        <v>4922665.55</v>
      </c>
      <c r="AN111" s="35">
        <f t="shared" si="19"/>
        <v>1.8600520232088247E-2</v>
      </c>
      <c r="AO111" s="35">
        <f t="shared" si="20"/>
        <v>1.4546163668245349E-2</v>
      </c>
      <c r="AP111" s="35">
        <f t="shared" si="21"/>
        <v>8.8790398423004735E-2</v>
      </c>
      <c r="AQ111" s="35">
        <f t="shared" si="22"/>
        <v>2.7743414992243753E-2</v>
      </c>
      <c r="AR111" s="35">
        <f t="shared" si="23"/>
        <v>1.1662646652832009E-2</v>
      </c>
    </row>
    <row r="112" spans="2:44" x14ac:dyDescent="0.3">
      <c r="B112" s="2" t="s">
        <v>75</v>
      </c>
      <c r="C112" s="2" t="s">
        <v>215</v>
      </c>
      <c r="D112" s="2" t="s">
        <v>216</v>
      </c>
      <c r="E112" s="2" t="s">
        <v>142</v>
      </c>
      <c r="F112" s="2" t="s">
        <v>143</v>
      </c>
      <c r="H112" s="23" cm="1">
        <f t="array" ref="H112">SUMPRODUCT('Charges by GXP_GIP_DETERMINED'!G$7:G$567*('Charges by GXP_GIP_DETERMINED'!$D$7:$D$567=$D112)*('Charges by GXP_GIP_DETERMINED'!$E$7:$E$567=$E112))</f>
        <v>228317.37509015613</v>
      </c>
      <c r="I112" s="23" cm="1">
        <f t="array" ref="I112">SUMPRODUCT('Charges by GXP_GIP_DETERMINED'!H$7:H$567*('Charges by GXP_GIP_DETERMINED'!$D$7:$D$567=$D112)*('Charges by GXP_GIP_DETERMINED'!$E$7:$E$567=$E112))</f>
        <v>876108.86</v>
      </c>
      <c r="J112" s="23" cm="1">
        <f t="array" ref="J112">SUMPRODUCT('Charges by GXP_GIP_DETERMINED'!I$7:I$567*('Charges by GXP_GIP_DETERMINED'!$D$7:$D$567=$D112)*('Charges by GXP_GIP_DETERMINED'!$E$7:$E$567=$E112))</f>
        <v>5021131.3600000003</v>
      </c>
      <c r="K112" s="23" cm="1">
        <f t="array" ref="K112">SUMPRODUCT('Charges by GXP_GIP_DETERMINED'!J$7:J$567*('Charges by GXP_GIP_DETERMINED'!$D$7:$D$567=$D112)*('Charges by GXP_GIP_DETERMINED'!$E$7:$E$567=$E112))</f>
        <v>0</v>
      </c>
      <c r="L112" s="24">
        <f t="shared" si="12"/>
        <v>6125557.5950901564</v>
      </c>
      <c r="M112" s="23">
        <v>337437.4026893517</v>
      </c>
      <c r="N112" s="23">
        <v>903388.81</v>
      </c>
      <c r="O112" s="23">
        <v>5145414.32</v>
      </c>
      <c r="P112" s="23" cm="1">
        <f t="array" ref="P112">SUMPRODUCT('Charges by GXP_GIP_DETERMINED'!O$7:O$567*('Charges by GXP_GIP_DETERMINED'!$D$7:$D$567=$D112)*('Charges by GXP_GIP_DETERMINED'!$E$7:$E$567=$E112))</f>
        <v>0</v>
      </c>
      <c r="Q112" s="24">
        <f t="shared" si="13"/>
        <v>6386240.5326893516</v>
      </c>
      <c r="R112" s="23">
        <v>443919.14999999997</v>
      </c>
      <c r="S112" s="23">
        <v>1115881.3899999999</v>
      </c>
      <c r="T112" s="23">
        <v>6982416.6299999999</v>
      </c>
      <c r="U112" s="24">
        <f t="shared" si="14"/>
        <v>8542217.1699999999</v>
      </c>
      <c r="V112" s="23">
        <v>615762.09999999986</v>
      </c>
      <c r="W112" s="23">
        <v>1181115.82</v>
      </c>
      <c r="X112" s="23">
        <v>7079663.2599999998</v>
      </c>
      <c r="Y112" s="24">
        <f t="shared" si="15"/>
        <v>8876541.1799999997</v>
      </c>
      <c r="Z112" s="23">
        <v>839264.18999999983</v>
      </c>
      <c r="AA112" s="23">
        <v>1138805.25</v>
      </c>
      <c r="AB112" s="23">
        <v>7118595.8300000001</v>
      </c>
      <c r="AC112" s="24">
        <f t="shared" si="16"/>
        <v>9096665.2699999996</v>
      </c>
      <c r="AD112" s="23">
        <v>1046921.4799999999</v>
      </c>
      <c r="AE112" s="23">
        <v>1248813.5</v>
      </c>
      <c r="AF112" s="23">
        <v>7162119.9000000004</v>
      </c>
      <c r="AG112" s="24">
        <f t="shared" si="17"/>
        <v>9457854.8800000008</v>
      </c>
      <c r="AH112" s="23">
        <v>1279739.0999999996</v>
      </c>
      <c r="AI112" s="23">
        <v>1272897.04</v>
      </c>
      <c r="AJ112" s="23">
        <v>7349330.21</v>
      </c>
      <c r="AK112" s="24">
        <f t="shared" si="18"/>
        <v>9901966.3499999996</v>
      </c>
      <c r="AN112" s="35">
        <f t="shared" si="19"/>
        <v>0.39452074972682949</v>
      </c>
      <c r="AO112" s="35">
        <f t="shared" si="20"/>
        <v>3.9137849500494371E-2</v>
      </c>
      <c r="AP112" s="35">
        <f t="shared" si="21"/>
        <v>2.4798408021355023E-2</v>
      </c>
      <c r="AQ112" s="35">
        <f t="shared" si="22"/>
        <v>3.9705716246498879E-2</v>
      </c>
      <c r="AR112" s="35">
        <f t="shared" si="23"/>
        <v>4.6956891983946258E-2</v>
      </c>
    </row>
    <row r="113" spans="2:44" x14ac:dyDescent="0.3">
      <c r="B113" s="2" t="s">
        <v>75</v>
      </c>
      <c r="C113" s="2" t="s">
        <v>215</v>
      </c>
      <c r="D113" s="2" t="s">
        <v>216</v>
      </c>
      <c r="E113" s="2" t="s">
        <v>144</v>
      </c>
      <c r="F113" s="2" t="s">
        <v>145</v>
      </c>
      <c r="H113" s="23" cm="1">
        <f t="array" ref="H113">SUMPRODUCT('Charges by GXP_GIP_DETERMINED'!G$7:G$567*('Charges by GXP_GIP_DETERMINED'!$D$7:$D$567=$D113)*('Charges by GXP_GIP_DETERMINED'!$E$7:$E$567=$E113))</f>
        <v>0</v>
      </c>
      <c r="I113" s="23" cm="1">
        <f t="array" ref="I113">SUMPRODUCT('Charges by GXP_GIP_DETERMINED'!H$7:H$567*('Charges by GXP_GIP_DETERMINED'!$D$7:$D$567=$D113)*('Charges by GXP_GIP_DETERMINED'!$E$7:$E$567=$E113))</f>
        <v>0</v>
      </c>
      <c r="J113" s="23" cm="1">
        <f t="array" ref="J113">SUMPRODUCT('Charges by GXP_GIP_DETERMINED'!I$7:I$567*('Charges by GXP_GIP_DETERMINED'!$D$7:$D$567=$D113)*('Charges by GXP_GIP_DETERMINED'!$E$7:$E$567=$E113))</f>
        <v>0</v>
      </c>
      <c r="K113" s="23" cm="1">
        <f t="array" ref="K113">SUMPRODUCT('Charges by GXP_GIP_DETERMINED'!J$7:J$567*('Charges by GXP_GIP_DETERMINED'!$D$7:$D$567=$D113)*('Charges by GXP_GIP_DETERMINED'!$E$7:$E$567=$E113))</f>
        <v>0</v>
      </c>
      <c r="L113" s="24">
        <f t="shared" si="12"/>
        <v>0</v>
      </c>
      <c r="M113" s="23">
        <v>0</v>
      </c>
      <c r="N113" s="23">
        <v>0</v>
      </c>
      <c r="O113" s="23">
        <v>0</v>
      </c>
      <c r="P113" s="23" cm="1">
        <f t="array" ref="P113">SUMPRODUCT('Charges by GXP_GIP_DETERMINED'!O$7:O$567*('Charges by GXP_GIP_DETERMINED'!$D$7:$D$567=$D113)*('Charges by GXP_GIP_DETERMINED'!$E$7:$E$567=$E113))</f>
        <v>0</v>
      </c>
      <c r="Q113" s="24">
        <f t="shared" si="13"/>
        <v>0</v>
      </c>
      <c r="R113" s="23">
        <v>0</v>
      </c>
      <c r="S113" s="23">
        <v>0</v>
      </c>
      <c r="T113" s="23">
        <v>0</v>
      </c>
      <c r="U113" s="24">
        <f t="shared" si="14"/>
        <v>0</v>
      </c>
      <c r="V113" s="23">
        <v>0</v>
      </c>
      <c r="W113" s="23">
        <v>0</v>
      </c>
      <c r="X113" s="23">
        <v>0</v>
      </c>
      <c r="Y113" s="24">
        <f t="shared" si="15"/>
        <v>0</v>
      </c>
      <c r="Z113" s="23">
        <v>0</v>
      </c>
      <c r="AA113" s="23">
        <v>0</v>
      </c>
      <c r="AB113" s="23">
        <v>0</v>
      </c>
      <c r="AC113" s="24">
        <f t="shared" si="16"/>
        <v>0</v>
      </c>
      <c r="AD113" s="23">
        <v>0</v>
      </c>
      <c r="AE113" s="23">
        <v>0</v>
      </c>
      <c r="AF113" s="23">
        <v>0</v>
      </c>
      <c r="AG113" s="24">
        <f t="shared" si="17"/>
        <v>0</v>
      </c>
      <c r="AH113" s="23">
        <v>0</v>
      </c>
      <c r="AI113" s="23">
        <v>0</v>
      </c>
      <c r="AJ113" s="23">
        <v>0</v>
      </c>
      <c r="AK113" s="24">
        <f t="shared" si="18"/>
        <v>0</v>
      </c>
      <c r="AN113" s="35" t="str">
        <f t="shared" si="19"/>
        <v>-</v>
      </c>
      <c r="AO113" s="35" t="str">
        <f t="shared" si="20"/>
        <v>'-</v>
      </c>
      <c r="AP113" s="35" t="str">
        <f t="shared" si="21"/>
        <v>'-</v>
      </c>
      <c r="AQ113" s="35" t="str">
        <f t="shared" si="22"/>
        <v>'-</v>
      </c>
      <c r="AR113" s="35" t="str">
        <f t="shared" si="23"/>
        <v>'-</v>
      </c>
    </row>
    <row r="114" spans="2:44" x14ac:dyDescent="0.3">
      <c r="B114" s="2" t="s">
        <v>75</v>
      </c>
      <c r="C114" s="2" t="s">
        <v>215</v>
      </c>
      <c r="D114" s="2" t="s">
        <v>216</v>
      </c>
      <c r="E114" s="2" t="s">
        <v>146</v>
      </c>
      <c r="H114" s="23" cm="1">
        <f t="array" ref="H114">SUMPRODUCT('Charges by GXP_GIP_DETERMINED'!G$7:G$567*('Charges by GXP_GIP_DETERMINED'!$D$7:$D$567=$D114)*('Charges by GXP_GIP_DETERMINED'!$E$7:$E$567=$E114))</f>
        <v>2072210.7657779951</v>
      </c>
      <c r="I114" s="23" cm="1">
        <f t="array" ref="I114">SUMPRODUCT('Charges by GXP_GIP_DETERMINED'!H$7:H$567*('Charges by GXP_GIP_DETERMINED'!$D$7:$D$567=$D114)*('Charges by GXP_GIP_DETERMINED'!$E$7:$E$567=$E114))</f>
        <v>0</v>
      </c>
      <c r="J114" s="23" cm="1">
        <f t="array" ref="J114">SUMPRODUCT('Charges by GXP_GIP_DETERMINED'!I$7:I$567*('Charges by GXP_GIP_DETERMINED'!$D$7:$D$567=$D114)*('Charges by GXP_GIP_DETERMINED'!$E$7:$E$567=$E114))</f>
        <v>0</v>
      </c>
      <c r="K114" s="23" cm="1">
        <f t="array" ref="K114">SUMPRODUCT('Charges by GXP_GIP_DETERMINED'!J$7:J$567*('Charges by GXP_GIP_DETERMINED'!$D$7:$D$567=$D114)*('Charges by GXP_GIP_DETERMINED'!$E$7:$E$567=$E114))</f>
        <v>0</v>
      </c>
      <c r="L114" s="24">
        <f t="shared" si="12"/>
        <v>2072210.7657779951</v>
      </c>
      <c r="M114" s="23">
        <v>2083078.3947532868</v>
      </c>
      <c r="N114" s="23">
        <v>0</v>
      </c>
      <c r="O114" s="23">
        <v>0</v>
      </c>
      <c r="P114" s="23" cm="1">
        <f t="array" ref="P114">SUMPRODUCT('Charges by GXP_GIP_DETERMINED'!O$7:O$567*('Charges by GXP_GIP_DETERMINED'!$D$7:$D$567=$D114)*('Charges by GXP_GIP_DETERMINED'!$E$7:$E$567=$E114))</f>
        <v>0</v>
      </c>
      <c r="Q114" s="24">
        <f t="shared" si="13"/>
        <v>2083078.3947532868</v>
      </c>
      <c r="R114" s="23">
        <v>2112584.3400000003</v>
      </c>
      <c r="S114" s="23">
        <v>0</v>
      </c>
      <c r="T114" s="23">
        <v>0</v>
      </c>
      <c r="U114" s="24">
        <f t="shared" si="14"/>
        <v>2112584.3400000003</v>
      </c>
      <c r="V114" s="23">
        <v>2142194.11</v>
      </c>
      <c r="W114" s="23">
        <v>0</v>
      </c>
      <c r="X114" s="23">
        <v>0</v>
      </c>
      <c r="Y114" s="24">
        <f t="shared" si="15"/>
        <v>2142194.11</v>
      </c>
      <c r="Z114" s="23">
        <v>2331996.4700000002</v>
      </c>
      <c r="AA114" s="23">
        <v>0</v>
      </c>
      <c r="AB114" s="23">
        <v>0</v>
      </c>
      <c r="AC114" s="24">
        <f t="shared" si="16"/>
        <v>2331996.4700000002</v>
      </c>
      <c r="AD114" s="23">
        <v>2396529.7600000007</v>
      </c>
      <c r="AE114" s="23">
        <v>0</v>
      </c>
      <c r="AF114" s="23">
        <v>0</v>
      </c>
      <c r="AG114" s="24">
        <f t="shared" si="17"/>
        <v>2396529.7600000007</v>
      </c>
      <c r="AH114" s="23">
        <v>2424384.41</v>
      </c>
      <c r="AI114" s="23">
        <v>0</v>
      </c>
      <c r="AJ114" s="23">
        <v>0</v>
      </c>
      <c r="AK114" s="24">
        <f t="shared" si="18"/>
        <v>2424384.41</v>
      </c>
      <c r="AN114" s="35">
        <f t="shared" si="19"/>
        <v>1.9483333881265441E-2</v>
      </c>
      <c r="AO114" s="35">
        <f t="shared" si="20"/>
        <v>1.4015899597172865E-2</v>
      </c>
      <c r="AP114" s="35">
        <f t="shared" si="21"/>
        <v>8.8601849437444535E-2</v>
      </c>
      <c r="AQ114" s="35">
        <f t="shared" si="22"/>
        <v>2.767297928199719E-2</v>
      </c>
      <c r="AR114" s="35">
        <f t="shared" si="23"/>
        <v>1.1622910119839069E-2</v>
      </c>
    </row>
    <row r="115" spans="2:44" x14ac:dyDescent="0.3">
      <c r="B115" s="2" t="s">
        <v>75</v>
      </c>
      <c r="C115" s="2" t="s">
        <v>217</v>
      </c>
      <c r="D115" s="2" t="s">
        <v>218</v>
      </c>
      <c r="E115" s="2" t="s">
        <v>142</v>
      </c>
      <c r="F115" s="2" t="s">
        <v>143</v>
      </c>
      <c r="H115" s="23" cm="1">
        <f t="array" ref="H115">SUMPRODUCT('Charges by GXP_GIP_DETERMINED'!G$7:G$567*('Charges by GXP_GIP_DETERMINED'!$D$7:$D$567=$D115)*('Charges by GXP_GIP_DETERMINED'!$E$7:$E$567=$E115))</f>
        <v>330414.46369865147</v>
      </c>
      <c r="I115" s="23" cm="1">
        <f t="array" ref="I115">SUMPRODUCT('Charges by GXP_GIP_DETERMINED'!H$7:H$567*('Charges by GXP_GIP_DETERMINED'!$D$7:$D$567=$D115)*('Charges by GXP_GIP_DETERMINED'!$E$7:$E$567=$E115))</f>
        <v>1214724.8</v>
      </c>
      <c r="J115" s="23" cm="1">
        <f t="array" ref="J115">SUMPRODUCT('Charges by GXP_GIP_DETERMINED'!I$7:I$567*('Charges by GXP_GIP_DETERMINED'!$D$7:$D$567=$D115)*('Charges by GXP_GIP_DETERMINED'!$E$7:$E$567=$E115))</f>
        <v>6265776.21</v>
      </c>
      <c r="K115" s="23" cm="1">
        <f t="array" ref="K115">SUMPRODUCT('Charges by GXP_GIP_DETERMINED'!J$7:J$567*('Charges by GXP_GIP_DETERMINED'!$D$7:$D$567=$D115)*('Charges by GXP_GIP_DETERMINED'!$E$7:$E$567=$E115))</f>
        <v>0</v>
      </c>
      <c r="L115" s="24">
        <f t="shared" si="12"/>
        <v>7810915.4736986514</v>
      </c>
      <c r="M115" s="23">
        <v>488329.88877615763</v>
      </c>
      <c r="N115" s="23">
        <v>1256469.33</v>
      </c>
      <c r="O115" s="23">
        <v>6531968.0700000003</v>
      </c>
      <c r="P115" s="23" cm="1">
        <f t="array" ref="P115">SUMPRODUCT('Charges by GXP_GIP_DETERMINED'!O$7:O$567*('Charges by GXP_GIP_DETERMINED'!$D$7:$D$567=$D115)*('Charges by GXP_GIP_DETERMINED'!$E$7:$E$567=$E115))</f>
        <v>0</v>
      </c>
      <c r="Q115" s="24">
        <f t="shared" si="13"/>
        <v>8276767.2887761574</v>
      </c>
      <c r="R115" s="23">
        <v>642427.26000000013</v>
      </c>
      <c r="S115" s="23">
        <v>1552012.52</v>
      </c>
      <c r="T115" s="23">
        <v>8863994.1600000001</v>
      </c>
      <c r="U115" s="24">
        <f t="shared" si="14"/>
        <v>11058433.940000001</v>
      </c>
      <c r="V115" s="23">
        <v>891179.14</v>
      </c>
      <c r="W115" s="23">
        <v>1642743.18</v>
      </c>
      <c r="X115" s="23">
        <v>8987446.1899999995</v>
      </c>
      <c r="Y115" s="24">
        <f t="shared" si="15"/>
        <v>11521368.51</v>
      </c>
      <c r="Z115" s="23">
        <v>1214886.17</v>
      </c>
      <c r="AA115" s="23">
        <v>1583895.93</v>
      </c>
      <c r="AB115" s="23">
        <v>9036870.0700000003</v>
      </c>
      <c r="AC115" s="24">
        <f t="shared" si="16"/>
        <v>11835652.17</v>
      </c>
      <c r="AD115" s="23">
        <v>1515513.9199999997</v>
      </c>
      <c r="AE115" s="23">
        <v>1736899.82</v>
      </c>
      <c r="AF115" s="23">
        <v>9092122.7300000004</v>
      </c>
      <c r="AG115" s="24">
        <f t="shared" si="17"/>
        <v>12344536.470000001</v>
      </c>
      <c r="AH115" s="23">
        <v>1853245.36</v>
      </c>
      <c r="AI115" s="23">
        <v>1770396.18</v>
      </c>
      <c r="AJ115" s="23">
        <v>9329781.2899999991</v>
      </c>
      <c r="AK115" s="24">
        <f t="shared" si="18"/>
        <v>12953422.829999998</v>
      </c>
      <c r="AN115" s="35">
        <f t="shared" si="19"/>
        <v>0.4157666892231231</v>
      </c>
      <c r="AO115" s="35">
        <f t="shared" si="20"/>
        <v>4.186257950373018E-2</v>
      </c>
      <c r="AP115" s="35">
        <f t="shared" si="21"/>
        <v>2.7278327199344199E-2</v>
      </c>
      <c r="AQ115" s="35">
        <f t="shared" si="22"/>
        <v>4.2995881654065204E-2</v>
      </c>
      <c r="AR115" s="35">
        <f t="shared" si="23"/>
        <v>4.9324359928761163E-2</v>
      </c>
    </row>
    <row r="116" spans="2:44" x14ac:dyDescent="0.3">
      <c r="B116" s="2" t="s">
        <v>75</v>
      </c>
      <c r="C116" s="2" t="s">
        <v>217</v>
      </c>
      <c r="D116" s="2" t="s">
        <v>218</v>
      </c>
      <c r="E116" s="2" t="s">
        <v>144</v>
      </c>
      <c r="F116" s="2" t="s">
        <v>145</v>
      </c>
      <c r="H116" s="23" cm="1">
        <f t="array" ref="H116">SUMPRODUCT('Charges by GXP_GIP_DETERMINED'!G$7:G$567*('Charges by GXP_GIP_DETERMINED'!$D$7:$D$567=$D116)*('Charges by GXP_GIP_DETERMINED'!$E$7:$E$567=$E116))</f>
        <v>0</v>
      </c>
      <c r="I116" s="23" cm="1">
        <f t="array" ref="I116">SUMPRODUCT('Charges by GXP_GIP_DETERMINED'!H$7:H$567*('Charges by GXP_GIP_DETERMINED'!$D$7:$D$567=$D116)*('Charges by GXP_GIP_DETERMINED'!$E$7:$E$567=$E116))</f>
        <v>0</v>
      </c>
      <c r="J116" s="23" cm="1">
        <f t="array" ref="J116">SUMPRODUCT('Charges by GXP_GIP_DETERMINED'!I$7:I$567*('Charges by GXP_GIP_DETERMINED'!$D$7:$D$567=$D116)*('Charges by GXP_GIP_DETERMINED'!$E$7:$E$567=$E116))</f>
        <v>0</v>
      </c>
      <c r="K116" s="23" cm="1">
        <f t="array" ref="K116">SUMPRODUCT('Charges by GXP_GIP_DETERMINED'!J$7:J$567*('Charges by GXP_GIP_DETERMINED'!$D$7:$D$567=$D116)*('Charges by GXP_GIP_DETERMINED'!$E$7:$E$567=$E116))</f>
        <v>0</v>
      </c>
      <c r="L116" s="24">
        <f t="shared" si="12"/>
        <v>0</v>
      </c>
      <c r="M116" s="23">
        <v>0</v>
      </c>
      <c r="N116" s="23">
        <v>0</v>
      </c>
      <c r="O116" s="23">
        <v>0</v>
      </c>
      <c r="P116" s="23" cm="1">
        <f t="array" ref="P116">SUMPRODUCT('Charges by GXP_GIP_DETERMINED'!O$7:O$567*('Charges by GXP_GIP_DETERMINED'!$D$7:$D$567=$D116)*('Charges by GXP_GIP_DETERMINED'!$E$7:$E$567=$E116))</f>
        <v>0</v>
      </c>
      <c r="Q116" s="24">
        <f t="shared" si="13"/>
        <v>0</v>
      </c>
      <c r="R116" s="23">
        <v>0</v>
      </c>
      <c r="S116" s="23">
        <v>0</v>
      </c>
      <c r="T116" s="23">
        <v>0</v>
      </c>
      <c r="U116" s="24">
        <f t="shared" si="14"/>
        <v>0</v>
      </c>
      <c r="V116" s="23">
        <v>0</v>
      </c>
      <c r="W116" s="23">
        <v>0</v>
      </c>
      <c r="X116" s="23">
        <v>0</v>
      </c>
      <c r="Y116" s="24">
        <f t="shared" si="15"/>
        <v>0</v>
      </c>
      <c r="Z116" s="23">
        <v>0</v>
      </c>
      <c r="AA116" s="23">
        <v>0</v>
      </c>
      <c r="AB116" s="23">
        <v>0</v>
      </c>
      <c r="AC116" s="24">
        <f t="shared" si="16"/>
        <v>0</v>
      </c>
      <c r="AD116" s="23">
        <v>0</v>
      </c>
      <c r="AE116" s="23">
        <v>0</v>
      </c>
      <c r="AF116" s="23">
        <v>0</v>
      </c>
      <c r="AG116" s="24">
        <f t="shared" si="17"/>
        <v>0</v>
      </c>
      <c r="AH116" s="23">
        <v>0</v>
      </c>
      <c r="AI116" s="23">
        <v>0</v>
      </c>
      <c r="AJ116" s="23">
        <v>0</v>
      </c>
      <c r="AK116" s="24">
        <f t="shared" si="18"/>
        <v>0</v>
      </c>
      <c r="AN116" s="35" t="str">
        <f t="shared" si="19"/>
        <v>-</v>
      </c>
      <c r="AO116" s="35" t="str">
        <f t="shared" si="20"/>
        <v>'-</v>
      </c>
      <c r="AP116" s="35" t="str">
        <f t="shared" si="21"/>
        <v>'-</v>
      </c>
      <c r="AQ116" s="35" t="str">
        <f t="shared" si="22"/>
        <v>'-</v>
      </c>
      <c r="AR116" s="35" t="str">
        <f t="shared" si="23"/>
        <v>'-</v>
      </c>
    </row>
    <row r="117" spans="2:44" x14ac:dyDescent="0.3">
      <c r="B117" s="2" t="s">
        <v>75</v>
      </c>
      <c r="C117" s="2" t="s">
        <v>217</v>
      </c>
      <c r="D117" s="2" t="s">
        <v>218</v>
      </c>
      <c r="E117" s="2" t="s">
        <v>146</v>
      </c>
      <c r="H117" s="23" cm="1">
        <f t="array" ref="H117">SUMPRODUCT('Charges by GXP_GIP_DETERMINED'!G$7:G$567*('Charges by GXP_GIP_DETERMINED'!$D$7:$D$567=$D117)*('Charges by GXP_GIP_DETERMINED'!$E$7:$E$567=$E117))</f>
        <v>2731389.1097362312</v>
      </c>
      <c r="I117" s="23" cm="1">
        <f t="array" ref="I117">SUMPRODUCT('Charges by GXP_GIP_DETERMINED'!H$7:H$567*('Charges by GXP_GIP_DETERMINED'!$D$7:$D$567=$D117)*('Charges by GXP_GIP_DETERMINED'!$E$7:$E$567=$E117))</f>
        <v>0</v>
      </c>
      <c r="J117" s="23" cm="1">
        <f t="array" ref="J117">SUMPRODUCT('Charges by GXP_GIP_DETERMINED'!I$7:I$567*('Charges by GXP_GIP_DETERMINED'!$D$7:$D$567=$D117)*('Charges by GXP_GIP_DETERMINED'!$E$7:$E$567=$E117))</f>
        <v>0</v>
      </c>
      <c r="K117" s="23" cm="1">
        <f t="array" ref="K117">SUMPRODUCT('Charges by GXP_GIP_DETERMINED'!J$7:J$567*('Charges by GXP_GIP_DETERMINED'!$D$7:$D$567=$D117)*('Charges by GXP_GIP_DETERMINED'!$E$7:$E$567=$E117))</f>
        <v>0</v>
      </c>
      <c r="L117" s="24">
        <f t="shared" si="12"/>
        <v>2731389.1097362312</v>
      </c>
      <c r="M117" s="23">
        <v>2745760.715987734</v>
      </c>
      <c r="N117" s="23">
        <v>0</v>
      </c>
      <c r="O117" s="23">
        <v>0</v>
      </c>
      <c r="P117" s="23" cm="1">
        <f t="array" ref="P117">SUMPRODUCT('Charges by GXP_GIP_DETERMINED'!O$7:O$567*('Charges by GXP_GIP_DETERMINED'!$D$7:$D$567=$D117)*('Charges by GXP_GIP_DETERMINED'!$E$7:$E$567=$E117))</f>
        <v>0</v>
      </c>
      <c r="Q117" s="24">
        <f t="shared" si="13"/>
        <v>2745760.715987734</v>
      </c>
      <c r="R117" s="23">
        <v>2792448.21</v>
      </c>
      <c r="S117" s="23">
        <v>0</v>
      </c>
      <c r="T117" s="23">
        <v>0</v>
      </c>
      <c r="U117" s="24">
        <f t="shared" si="14"/>
        <v>2792448.21</v>
      </c>
      <c r="V117" s="23">
        <v>2835736.37</v>
      </c>
      <c r="W117" s="23">
        <v>0</v>
      </c>
      <c r="X117" s="23">
        <v>0</v>
      </c>
      <c r="Y117" s="24">
        <f t="shared" si="15"/>
        <v>2835736.37</v>
      </c>
      <c r="Z117" s="23">
        <v>3096537.3600000003</v>
      </c>
      <c r="AA117" s="23">
        <v>0</v>
      </c>
      <c r="AB117" s="23">
        <v>0</v>
      </c>
      <c r="AC117" s="24">
        <f t="shared" si="16"/>
        <v>3096537.3600000003</v>
      </c>
      <c r="AD117" s="23">
        <v>3185822.44</v>
      </c>
      <c r="AE117" s="23">
        <v>0</v>
      </c>
      <c r="AF117" s="23">
        <v>0</v>
      </c>
      <c r="AG117" s="24">
        <f t="shared" si="17"/>
        <v>3185822.44</v>
      </c>
      <c r="AH117" s="23">
        <v>3223866.83</v>
      </c>
      <c r="AI117" s="23">
        <v>0</v>
      </c>
      <c r="AJ117" s="23">
        <v>0</v>
      </c>
      <c r="AK117" s="24">
        <f t="shared" si="18"/>
        <v>3223866.83</v>
      </c>
      <c r="AN117" s="35">
        <f t="shared" si="19"/>
        <v>2.2354596072057031E-2</v>
      </c>
      <c r="AO117" s="35">
        <f t="shared" si="20"/>
        <v>1.5501866729338509E-2</v>
      </c>
      <c r="AP117" s="35">
        <f t="shared" si="21"/>
        <v>9.1969406168740608E-2</v>
      </c>
      <c r="AQ117" s="35">
        <f t="shared" si="22"/>
        <v>2.8833845557090232E-2</v>
      </c>
      <c r="AR117" s="35">
        <f t="shared" si="23"/>
        <v>1.1941779781047712E-2</v>
      </c>
    </row>
    <row r="118" spans="2:44" x14ac:dyDescent="0.3">
      <c r="B118" s="2" t="s">
        <v>75</v>
      </c>
      <c r="C118" s="2" t="s">
        <v>219</v>
      </c>
      <c r="D118" s="2" t="s">
        <v>220</v>
      </c>
      <c r="E118" s="2" t="s">
        <v>142</v>
      </c>
      <c r="F118" s="2" t="s">
        <v>143</v>
      </c>
      <c r="H118" s="23" cm="1">
        <f t="array" ref="H118">SUMPRODUCT('Charges by GXP_GIP_DETERMINED'!G$7:G$567*('Charges by GXP_GIP_DETERMINED'!$D$7:$D$567=$D118)*('Charges by GXP_GIP_DETERMINED'!$E$7:$E$567=$E118))</f>
        <v>258198.54416618706</v>
      </c>
      <c r="I118" s="23" cm="1">
        <f t="array" ref="I118">SUMPRODUCT('Charges by GXP_GIP_DETERMINED'!H$7:H$567*('Charges by GXP_GIP_DETERMINED'!$D$7:$D$567=$D118)*('Charges by GXP_GIP_DETERMINED'!$E$7:$E$567=$E118))</f>
        <v>279115.89</v>
      </c>
      <c r="J118" s="23" cm="1">
        <f t="array" ref="J118">SUMPRODUCT('Charges by GXP_GIP_DETERMINED'!I$7:I$567*('Charges by GXP_GIP_DETERMINED'!$D$7:$D$567=$D118)*('Charges by GXP_GIP_DETERMINED'!$E$7:$E$567=$E118))</f>
        <v>1978666.17</v>
      </c>
      <c r="K118" s="23" cm="1">
        <f t="array" ref="K118">SUMPRODUCT('Charges by GXP_GIP_DETERMINED'!J$7:J$567*('Charges by GXP_GIP_DETERMINED'!$D$7:$D$567=$D118)*('Charges by GXP_GIP_DETERMINED'!$E$7:$E$567=$E118))</f>
        <v>0</v>
      </c>
      <c r="L118" s="24">
        <f t="shared" si="12"/>
        <v>2515980.6041661869</v>
      </c>
      <c r="M118" s="23">
        <v>348795.79360352102</v>
      </c>
      <c r="N118" s="23">
        <v>286203.01</v>
      </c>
      <c r="O118" s="23">
        <v>2058165.73</v>
      </c>
      <c r="P118" s="23" cm="1">
        <f t="array" ref="P118">SUMPRODUCT('Charges by GXP_GIP_DETERMINED'!O$7:O$567*('Charges by GXP_GIP_DETERMINED'!$D$7:$D$567=$D118)*('Charges by GXP_GIP_DETERMINED'!$E$7:$E$567=$E118))</f>
        <v>0</v>
      </c>
      <c r="Q118" s="24">
        <f t="shared" si="13"/>
        <v>2693164.5336035211</v>
      </c>
      <c r="R118" s="23">
        <v>459737.50999999995</v>
      </c>
      <c r="S118" s="23">
        <v>353522.88</v>
      </c>
      <c r="T118" s="23">
        <v>2792966.66</v>
      </c>
      <c r="U118" s="24">
        <f t="shared" si="14"/>
        <v>3606227.05</v>
      </c>
      <c r="V118" s="23">
        <v>618900.36</v>
      </c>
      <c r="W118" s="23">
        <v>374189.83</v>
      </c>
      <c r="X118" s="23">
        <v>2831865.31</v>
      </c>
      <c r="Y118" s="24">
        <f t="shared" si="15"/>
        <v>3824955.5</v>
      </c>
      <c r="Z118" s="23">
        <v>824150.69000000006</v>
      </c>
      <c r="AA118" s="23">
        <v>360785.4</v>
      </c>
      <c r="AB118" s="23">
        <v>2847438.33</v>
      </c>
      <c r="AC118" s="24">
        <f t="shared" si="16"/>
        <v>4032374.42</v>
      </c>
      <c r="AD118" s="23">
        <v>1006210.8499999999</v>
      </c>
      <c r="AE118" s="23">
        <v>395637.16</v>
      </c>
      <c r="AF118" s="23">
        <v>2864847.96</v>
      </c>
      <c r="AG118" s="24">
        <f t="shared" si="17"/>
        <v>4266695.97</v>
      </c>
      <c r="AH118" s="23">
        <v>1194173.96</v>
      </c>
      <c r="AI118" s="23">
        <v>403267.08</v>
      </c>
      <c r="AJ118" s="23">
        <v>2939732.09</v>
      </c>
      <c r="AK118" s="24">
        <f t="shared" si="18"/>
        <v>4537173.13</v>
      </c>
      <c r="AN118" s="35">
        <f t="shared" si="19"/>
        <v>0.43332863696504043</v>
      </c>
      <c r="AO118" s="35">
        <f t="shared" si="20"/>
        <v>6.0652989112263578E-2</v>
      </c>
      <c r="AP118" s="35">
        <f t="shared" si="21"/>
        <v>5.4227799512961639E-2</v>
      </c>
      <c r="AQ118" s="35">
        <f t="shared" si="22"/>
        <v>5.8110067566592649E-2</v>
      </c>
      <c r="AR118" s="35">
        <f t="shared" si="23"/>
        <v>6.3392648996267731E-2</v>
      </c>
    </row>
    <row r="119" spans="2:44" x14ac:dyDescent="0.3">
      <c r="B119" s="2" t="s">
        <v>75</v>
      </c>
      <c r="C119" s="2" t="s">
        <v>219</v>
      </c>
      <c r="D119" s="2" t="s">
        <v>220</v>
      </c>
      <c r="E119" s="2" t="s">
        <v>144</v>
      </c>
      <c r="F119" s="2" t="s">
        <v>145</v>
      </c>
      <c r="H119" s="23" cm="1">
        <f t="array" ref="H119">SUMPRODUCT('Charges by GXP_GIP_DETERMINED'!G$7:G$567*('Charges by GXP_GIP_DETERMINED'!$D$7:$D$567=$D119)*('Charges by GXP_GIP_DETERMINED'!$E$7:$E$567=$E119))</f>
        <v>0</v>
      </c>
      <c r="I119" s="23" cm="1">
        <f t="array" ref="I119">SUMPRODUCT('Charges by GXP_GIP_DETERMINED'!H$7:H$567*('Charges by GXP_GIP_DETERMINED'!$D$7:$D$567=$D119)*('Charges by GXP_GIP_DETERMINED'!$E$7:$E$567=$E119))</f>
        <v>0</v>
      </c>
      <c r="J119" s="23" cm="1">
        <f t="array" ref="J119">SUMPRODUCT('Charges by GXP_GIP_DETERMINED'!I$7:I$567*('Charges by GXP_GIP_DETERMINED'!$D$7:$D$567=$D119)*('Charges by GXP_GIP_DETERMINED'!$E$7:$E$567=$E119))</f>
        <v>0</v>
      </c>
      <c r="K119" s="23" cm="1">
        <f t="array" ref="K119">SUMPRODUCT('Charges by GXP_GIP_DETERMINED'!J$7:J$567*('Charges by GXP_GIP_DETERMINED'!$D$7:$D$567=$D119)*('Charges by GXP_GIP_DETERMINED'!$E$7:$E$567=$E119))</f>
        <v>0</v>
      </c>
      <c r="L119" s="24">
        <f t="shared" si="12"/>
        <v>0</v>
      </c>
      <c r="M119" s="23">
        <v>0</v>
      </c>
      <c r="N119" s="23">
        <v>0</v>
      </c>
      <c r="O119" s="23">
        <v>0</v>
      </c>
      <c r="P119" s="23" cm="1">
        <f t="array" ref="P119">SUMPRODUCT('Charges by GXP_GIP_DETERMINED'!O$7:O$567*('Charges by GXP_GIP_DETERMINED'!$D$7:$D$567=$D119)*('Charges by GXP_GIP_DETERMINED'!$E$7:$E$567=$E119))</f>
        <v>0</v>
      </c>
      <c r="Q119" s="24">
        <f t="shared" si="13"/>
        <v>0</v>
      </c>
      <c r="R119" s="23">
        <v>0</v>
      </c>
      <c r="S119" s="23">
        <v>0</v>
      </c>
      <c r="T119" s="23">
        <v>0</v>
      </c>
      <c r="U119" s="24">
        <f t="shared" si="14"/>
        <v>0</v>
      </c>
      <c r="V119" s="23">
        <v>0</v>
      </c>
      <c r="W119" s="23">
        <v>0</v>
      </c>
      <c r="X119" s="23">
        <v>0</v>
      </c>
      <c r="Y119" s="24">
        <f t="shared" si="15"/>
        <v>0</v>
      </c>
      <c r="Z119" s="23">
        <v>0</v>
      </c>
      <c r="AA119" s="23">
        <v>0</v>
      </c>
      <c r="AB119" s="23">
        <v>0</v>
      </c>
      <c r="AC119" s="24">
        <f t="shared" si="16"/>
        <v>0</v>
      </c>
      <c r="AD119" s="23">
        <v>0</v>
      </c>
      <c r="AE119" s="23">
        <v>0</v>
      </c>
      <c r="AF119" s="23">
        <v>0</v>
      </c>
      <c r="AG119" s="24">
        <f t="shared" si="17"/>
        <v>0</v>
      </c>
      <c r="AH119" s="23">
        <v>0</v>
      </c>
      <c r="AI119" s="23">
        <v>0</v>
      </c>
      <c r="AJ119" s="23">
        <v>0</v>
      </c>
      <c r="AK119" s="24">
        <f t="shared" si="18"/>
        <v>0</v>
      </c>
      <c r="AN119" s="35" t="str">
        <f t="shared" si="19"/>
        <v>-</v>
      </c>
      <c r="AO119" s="35" t="str">
        <f t="shared" si="20"/>
        <v>'-</v>
      </c>
      <c r="AP119" s="35" t="str">
        <f t="shared" si="21"/>
        <v>'-</v>
      </c>
      <c r="AQ119" s="35" t="str">
        <f t="shared" si="22"/>
        <v>'-</v>
      </c>
      <c r="AR119" s="35" t="str">
        <f t="shared" si="23"/>
        <v>'-</v>
      </c>
    </row>
    <row r="120" spans="2:44" x14ac:dyDescent="0.3">
      <c r="B120" s="2" t="s">
        <v>75</v>
      </c>
      <c r="C120" s="2" t="s">
        <v>219</v>
      </c>
      <c r="D120" s="2" t="s">
        <v>220</v>
      </c>
      <c r="E120" s="2" t="s">
        <v>146</v>
      </c>
      <c r="H120" s="23" cm="1">
        <f t="array" ref="H120">SUMPRODUCT('Charges by GXP_GIP_DETERMINED'!G$7:G$567*('Charges by GXP_GIP_DETERMINED'!$D$7:$D$567=$D120)*('Charges by GXP_GIP_DETERMINED'!$E$7:$E$567=$E120))</f>
        <v>986740.2453679241</v>
      </c>
      <c r="I120" s="23" cm="1">
        <f t="array" ref="I120">SUMPRODUCT('Charges by GXP_GIP_DETERMINED'!H$7:H$567*('Charges by GXP_GIP_DETERMINED'!$D$7:$D$567=$D120)*('Charges by GXP_GIP_DETERMINED'!$E$7:$E$567=$E120))</f>
        <v>0</v>
      </c>
      <c r="J120" s="23" cm="1">
        <f t="array" ref="J120">SUMPRODUCT('Charges by GXP_GIP_DETERMINED'!I$7:I$567*('Charges by GXP_GIP_DETERMINED'!$D$7:$D$567=$D120)*('Charges by GXP_GIP_DETERMINED'!$E$7:$E$567=$E120))</f>
        <v>0</v>
      </c>
      <c r="K120" s="23" cm="1">
        <f t="array" ref="K120">SUMPRODUCT('Charges by GXP_GIP_DETERMINED'!J$7:J$567*('Charges by GXP_GIP_DETERMINED'!$D$7:$D$567=$D120)*('Charges by GXP_GIP_DETERMINED'!$E$7:$E$567=$E120))</f>
        <v>0</v>
      </c>
      <c r="L120" s="24">
        <f t="shared" si="12"/>
        <v>986740.2453679241</v>
      </c>
      <c r="M120" s="23">
        <v>991488.16416239738</v>
      </c>
      <c r="N120" s="23">
        <v>0</v>
      </c>
      <c r="O120" s="23">
        <v>0</v>
      </c>
      <c r="P120" s="23" cm="1">
        <f t="array" ref="P120">SUMPRODUCT('Charges by GXP_GIP_DETERMINED'!O$7:O$567*('Charges by GXP_GIP_DETERMINED'!$D$7:$D$567=$D120)*('Charges by GXP_GIP_DETERMINED'!$E$7:$E$567=$E120))</f>
        <v>0</v>
      </c>
      <c r="Q120" s="24">
        <f t="shared" si="13"/>
        <v>991488.16416239738</v>
      </c>
      <c r="R120" s="23">
        <v>1005929.34</v>
      </c>
      <c r="S120" s="23">
        <v>0</v>
      </c>
      <c r="T120" s="23">
        <v>0</v>
      </c>
      <c r="U120" s="24">
        <f t="shared" si="14"/>
        <v>1005929.34</v>
      </c>
      <c r="V120" s="23">
        <v>1020366.0699999998</v>
      </c>
      <c r="W120" s="23">
        <v>0</v>
      </c>
      <c r="X120" s="23">
        <v>0</v>
      </c>
      <c r="Y120" s="24">
        <f t="shared" si="15"/>
        <v>1020366.0699999998</v>
      </c>
      <c r="Z120" s="23">
        <v>1111241.9400000002</v>
      </c>
      <c r="AA120" s="23">
        <v>0</v>
      </c>
      <c r="AB120" s="23">
        <v>0</v>
      </c>
      <c r="AC120" s="24">
        <f t="shared" si="16"/>
        <v>1111241.9400000002</v>
      </c>
      <c r="AD120" s="23">
        <v>1142170.56</v>
      </c>
      <c r="AE120" s="23">
        <v>0</v>
      </c>
      <c r="AF120" s="23">
        <v>0</v>
      </c>
      <c r="AG120" s="24">
        <f t="shared" si="17"/>
        <v>1142170.56</v>
      </c>
      <c r="AH120" s="23">
        <v>1155496.5</v>
      </c>
      <c r="AI120" s="23">
        <v>0</v>
      </c>
      <c r="AJ120" s="23">
        <v>0</v>
      </c>
      <c r="AK120" s="24">
        <f t="shared" si="18"/>
        <v>1155496.5</v>
      </c>
      <c r="AN120" s="35">
        <f t="shared" si="19"/>
        <v>1.9446956503655022E-2</v>
      </c>
      <c r="AO120" s="35">
        <f t="shared" si="20"/>
        <v>1.4351634280793446E-2</v>
      </c>
      <c r="AP120" s="35">
        <f t="shared" si="21"/>
        <v>8.9062026533281768E-2</v>
      </c>
      <c r="AQ120" s="35">
        <f t="shared" si="22"/>
        <v>2.7832480836711193E-2</v>
      </c>
      <c r="AR120" s="35">
        <f t="shared" si="23"/>
        <v>1.1667206691091669E-2</v>
      </c>
    </row>
    <row r="121" spans="2:44" x14ac:dyDescent="0.3">
      <c r="B121" s="2" t="s">
        <v>75</v>
      </c>
      <c r="C121" s="2" t="s">
        <v>221</v>
      </c>
      <c r="D121" s="2" t="s">
        <v>222</v>
      </c>
      <c r="E121" s="2" t="s">
        <v>142</v>
      </c>
      <c r="F121" s="2" t="s">
        <v>143</v>
      </c>
      <c r="H121" s="23" cm="1">
        <f t="array" ref="H121">SUMPRODUCT('Charges by GXP_GIP_DETERMINED'!G$7:G$567*('Charges by GXP_GIP_DETERMINED'!$D$7:$D$567=$D121)*('Charges by GXP_GIP_DETERMINED'!$E$7:$E$567=$E121))</f>
        <v>735788.09242902533</v>
      </c>
      <c r="I121" s="23" cm="1">
        <f t="array" ref="I121">SUMPRODUCT('Charges by GXP_GIP_DETERMINED'!H$7:H$567*('Charges by GXP_GIP_DETERMINED'!$D$7:$D$567=$D121)*('Charges by GXP_GIP_DETERMINED'!$E$7:$E$567=$E121))</f>
        <v>1147403.8799999999</v>
      </c>
      <c r="J121" s="23" cm="1">
        <f t="array" ref="J121">SUMPRODUCT('Charges by GXP_GIP_DETERMINED'!I$7:I$567*('Charges by GXP_GIP_DETERMINED'!$D$7:$D$567=$D121)*('Charges by GXP_GIP_DETERMINED'!$E$7:$E$567=$E121))</f>
        <v>5787066.6600000001</v>
      </c>
      <c r="K121" s="23" cm="1">
        <f t="array" ref="K121">SUMPRODUCT('Charges by GXP_GIP_DETERMINED'!J$7:J$567*('Charges by GXP_GIP_DETERMINED'!$D$7:$D$567=$D121)*('Charges by GXP_GIP_DETERMINED'!$E$7:$E$567=$E121))</f>
        <v>0</v>
      </c>
      <c r="L121" s="24">
        <f t="shared" si="12"/>
        <v>7670258.6324290251</v>
      </c>
      <c r="M121" s="23">
        <v>993962.96843262203</v>
      </c>
      <c r="N121" s="23">
        <v>1319826.24</v>
      </c>
      <c r="O121" s="23">
        <v>5892853.4500000002</v>
      </c>
      <c r="P121" s="23" cm="1">
        <f t="array" ref="P121">SUMPRODUCT('Charges by GXP_GIP_DETERMINED'!O$7:O$567*('Charges by GXP_GIP_DETERMINED'!$D$7:$D$567=$D121)*('Charges by GXP_GIP_DETERMINED'!$E$7:$E$567=$E121))</f>
        <v>0</v>
      </c>
      <c r="Q121" s="24">
        <f t="shared" si="13"/>
        <v>8206642.6584326224</v>
      </c>
      <c r="R121" s="23">
        <v>1310113.4899999998</v>
      </c>
      <c r="S121" s="23">
        <v>1630272.06</v>
      </c>
      <c r="T121" s="23">
        <v>7996704.5199999996</v>
      </c>
      <c r="U121" s="24">
        <f t="shared" si="14"/>
        <v>10937090.07</v>
      </c>
      <c r="V121" s="23">
        <v>1763904.8000000003</v>
      </c>
      <c r="W121" s="23">
        <v>1725577.78</v>
      </c>
      <c r="X121" s="23">
        <v>8108077.5</v>
      </c>
      <c r="Y121" s="24">
        <f t="shared" si="15"/>
        <v>11597560.08</v>
      </c>
      <c r="Z121" s="23">
        <v>2349702.4299999997</v>
      </c>
      <c r="AA121" s="23">
        <v>1663763.19</v>
      </c>
      <c r="AB121" s="23">
        <v>8152665.54</v>
      </c>
      <c r="AC121" s="24">
        <f t="shared" si="16"/>
        <v>12166131.16</v>
      </c>
      <c r="AD121" s="23">
        <v>2868903.3999999994</v>
      </c>
      <c r="AE121" s="23">
        <v>1824482.23</v>
      </c>
      <c r="AF121" s="23">
        <v>8202512.0499999998</v>
      </c>
      <c r="AG121" s="24">
        <f t="shared" si="17"/>
        <v>12895897.68</v>
      </c>
      <c r="AH121" s="23">
        <v>3407301.7399999998</v>
      </c>
      <c r="AI121" s="23">
        <v>1859667.62</v>
      </c>
      <c r="AJ121" s="23">
        <v>8416917.1199999992</v>
      </c>
      <c r="AK121" s="24">
        <f t="shared" si="18"/>
        <v>13683886.479999999</v>
      </c>
      <c r="AN121" s="35">
        <f t="shared" si="19"/>
        <v>0.42590890270103343</v>
      </c>
      <c r="AO121" s="35">
        <f t="shared" si="20"/>
        <v>6.0388092790023107E-2</v>
      </c>
      <c r="AP121" s="35">
        <f t="shared" si="21"/>
        <v>4.9025060105573504E-2</v>
      </c>
      <c r="AQ121" s="35">
        <f t="shared" si="22"/>
        <v>5.9983449989371884E-2</v>
      </c>
      <c r="AR121" s="35">
        <f t="shared" si="23"/>
        <v>6.1103834688613912E-2</v>
      </c>
    </row>
    <row r="122" spans="2:44" x14ac:dyDescent="0.3">
      <c r="B122" s="2" t="s">
        <v>75</v>
      </c>
      <c r="C122" s="2" t="s">
        <v>221</v>
      </c>
      <c r="D122" s="2" t="s">
        <v>222</v>
      </c>
      <c r="E122" s="2" t="s">
        <v>144</v>
      </c>
      <c r="F122" s="2" t="s">
        <v>145</v>
      </c>
      <c r="H122" s="23" cm="1">
        <f t="array" ref="H122">SUMPRODUCT('Charges by GXP_GIP_DETERMINED'!G$7:G$567*('Charges by GXP_GIP_DETERMINED'!$D$7:$D$567=$D122)*('Charges by GXP_GIP_DETERMINED'!$E$7:$E$567=$E122))</f>
        <v>0</v>
      </c>
      <c r="I122" s="23" cm="1">
        <f t="array" ref="I122">SUMPRODUCT('Charges by GXP_GIP_DETERMINED'!H$7:H$567*('Charges by GXP_GIP_DETERMINED'!$D$7:$D$567=$D122)*('Charges by GXP_GIP_DETERMINED'!$E$7:$E$567=$E122))</f>
        <v>0</v>
      </c>
      <c r="J122" s="23" cm="1">
        <f t="array" ref="J122">SUMPRODUCT('Charges by GXP_GIP_DETERMINED'!I$7:I$567*('Charges by GXP_GIP_DETERMINED'!$D$7:$D$567=$D122)*('Charges by GXP_GIP_DETERMINED'!$E$7:$E$567=$E122))</f>
        <v>0</v>
      </c>
      <c r="K122" s="23" cm="1">
        <f t="array" ref="K122">SUMPRODUCT('Charges by GXP_GIP_DETERMINED'!J$7:J$567*('Charges by GXP_GIP_DETERMINED'!$D$7:$D$567=$D122)*('Charges by GXP_GIP_DETERMINED'!$E$7:$E$567=$E122))</f>
        <v>0</v>
      </c>
      <c r="L122" s="24">
        <f t="shared" si="12"/>
        <v>0</v>
      </c>
      <c r="M122" s="23">
        <v>0</v>
      </c>
      <c r="N122" s="23">
        <v>0</v>
      </c>
      <c r="O122" s="23">
        <v>0</v>
      </c>
      <c r="P122" s="23" cm="1">
        <f t="array" ref="P122">SUMPRODUCT('Charges by GXP_GIP_DETERMINED'!O$7:O$567*('Charges by GXP_GIP_DETERMINED'!$D$7:$D$567=$D122)*('Charges by GXP_GIP_DETERMINED'!$E$7:$E$567=$E122))</f>
        <v>0</v>
      </c>
      <c r="Q122" s="24">
        <f t="shared" si="13"/>
        <v>0</v>
      </c>
      <c r="R122" s="23">
        <v>0</v>
      </c>
      <c r="S122" s="23">
        <v>0</v>
      </c>
      <c r="T122" s="23">
        <v>0</v>
      </c>
      <c r="U122" s="24">
        <f t="shared" si="14"/>
        <v>0</v>
      </c>
      <c r="V122" s="23">
        <v>0</v>
      </c>
      <c r="W122" s="23">
        <v>0</v>
      </c>
      <c r="X122" s="23">
        <v>0</v>
      </c>
      <c r="Y122" s="24">
        <f t="shared" si="15"/>
        <v>0</v>
      </c>
      <c r="Z122" s="23">
        <v>0</v>
      </c>
      <c r="AA122" s="23">
        <v>0</v>
      </c>
      <c r="AB122" s="23">
        <v>0</v>
      </c>
      <c r="AC122" s="24">
        <f t="shared" si="16"/>
        <v>0</v>
      </c>
      <c r="AD122" s="23">
        <v>0</v>
      </c>
      <c r="AE122" s="23">
        <v>0</v>
      </c>
      <c r="AF122" s="23">
        <v>0</v>
      </c>
      <c r="AG122" s="24">
        <f t="shared" si="17"/>
        <v>0</v>
      </c>
      <c r="AH122" s="23">
        <v>0</v>
      </c>
      <c r="AI122" s="23">
        <v>0</v>
      </c>
      <c r="AJ122" s="23">
        <v>0</v>
      </c>
      <c r="AK122" s="24">
        <f t="shared" si="18"/>
        <v>0</v>
      </c>
      <c r="AN122" s="35" t="str">
        <f t="shared" si="19"/>
        <v>-</v>
      </c>
      <c r="AO122" s="35" t="str">
        <f t="shared" si="20"/>
        <v>'-</v>
      </c>
      <c r="AP122" s="35" t="str">
        <f t="shared" si="21"/>
        <v>'-</v>
      </c>
      <c r="AQ122" s="35" t="str">
        <f t="shared" si="22"/>
        <v>'-</v>
      </c>
      <c r="AR122" s="35" t="str">
        <f t="shared" si="23"/>
        <v>'-</v>
      </c>
    </row>
    <row r="123" spans="2:44" x14ac:dyDescent="0.3">
      <c r="B123" s="2" t="s">
        <v>75</v>
      </c>
      <c r="C123" s="2" t="s">
        <v>221</v>
      </c>
      <c r="D123" s="2" t="s">
        <v>222</v>
      </c>
      <c r="E123" s="2" t="s">
        <v>146</v>
      </c>
      <c r="H123" s="23" cm="1">
        <f t="array" ref="H123">SUMPRODUCT('Charges by GXP_GIP_DETERMINED'!G$7:G$567*('Charges by GXP_GIP_DETERMINED'!$D$7:$D$567=$D123)*('Charges by GXP_GIP_DETERMINED'!$E$7:$E$567=$E123))</f>
        <v>3700337.3102152436</v>
      </c>
      <c r="I123" s="23" cm="1">
        <f t="array" ref="I123">SUMPRODUCT('Charges by GXP_GIP_DETERMINED'!H$7:H$567*('Charges by GXP_GIP_DETERMINED'!$D$7:$D$567=$D123)*('Charges by GXP_GIP_DETERMINED'!$E$7:$E$567=$E123))</f>
        <v>0</v>
      </c>
      <c r="J123" s="23" cm="1">
        <f t="array" ref="J123">SUMPRODUCT('Charges by GXP_GIP_DETERMINED'!I$7:I$567*('Charges by GXP_GIP_DETERMINED'!$D$7:$D$567=$D123)*('Charges by GXP_GIP_DETERMINED'!$E$7:$E$567=$E123))</f>
        <v>0</v>
      </c>
      <c r="K123" s="23" cm="1">
        <f t="array" ref="K123">SUMPRODUCT('Charges by GXP_GIP_DETERMINED'!J$7:J$567*('Charges by GXP_GIP_DETERMINED'!$D$7:$D$567=$D123)*('Charges by GXP_GIP_DETERMINED'!$E$7:$E$567=$E123))</f>
        <v>0</v>
      </c>
      <c r="L123" s="24">
        <f t="shared" si="12"/>
        <v>3700337.3102152436</v>
      </c>
      <c r="M123" s="23">
        <v>3636981.4024791536</v>
      </c>
      <c r="N123" s="23">
        <v>0</v>
      </c>
      <c r="O123" s="23">
        <v>0</v>
      </c>
      <c r="P123" s="23" cm="1">
        <f t="array" ref="P123">SUMPRODUCT('Charges by GXP_GIP_DETERMINED'!O$7:O$567*('Charges by GXP_GIP_DETERMINED'!$D$7:$D$567=$D123)*('Charges by GXP_GIP_DETERMINED'!$E$7:$E$567=$E123))</f>
        <v>0</v>
      </c>
      <c r="Q123" s="24">
        <f t="shared" si="13"/>
        <v>3636981.4024791536</v>
      </c>
      <c r="R123" s="23">
        <v>3664885.2300000004</v>
      </c>
      <c r="S123" s="23">
        <v>0</v>
      </c>
      <c r="T123" s="23">
        <v>0</v>
      </c>
      <c r="U123" s="24">
        <f t="shared" si="14"/>
        <v>3664885.2300000004</v>
      </c>
      <c r="V123" s="23">
        <v>3729496.01</v>
      </c>
      <c r="W123" s="23">
        <v>0</v>
      </c>
      <c r="X123" s="23">
        <v>0</v>
      </c>
      <c r="Y123" s="24">
        <f t="shared" si="15"/>
        <v>3729496.01</v>
      </c>
      <c r="Z123" s="23">
        <v>4030185.84</v>
      </c>
      <c r="AA123" s="23">
        <v>0</v>
      </c>
      <c r="AB123" s="23">
        <v>0</v>
      </c>
      <c r="AC123" s="24">
        <f t="shared" si="16"/>
        <v>4030185.84</v>
      </c>
      <c r="AD123" s="23">
        <v>4129721.9400000004</v>
      </c>
      <c r="AE123" s="23">
        <v>0</v>
      </c>
      <c r="AF123" s="23">
        <v>0</v>
      </c>
      <c r="AG123" s="24">
        <f t="shared" si="17"/>
        <v>4129721.9400000004</v>
      </c>
      <c r="AH123" s="23">
        <v>4171562.86</v>
      </c>
      <c r="AI123" s="23">
        <v>0</v>
      </c>
      <c r="AJ123" s="23">
        <v>0</v>
      </c>
      <c r="AK123" s="24">
        <f t="shared" si="18"/>
        <v>4171562.86</v>
      </c>
      <c r="AN123" s="35">
        <f t="shared" si="19"/>
        <v>-9.5807698712691014E-3</v>
      </c>
      <c r="AO123" s="35">
        <f t="shared" si="20"/>
        <v>1.7629687137569405E-2</v>
      </c>
      <c r="AP123" s="35">
        <f t="shared" si="21"/>
        <v>8.0624789299613697E-2</v>
      </c>
      <c r="AQ123" s="35">
        <f t="shared" si="22"/>
        <v>2.4697645208341168E-2</v>
      </c>
      <c r="AR123" s="35">
        <f t="shared" si="23"/>
        <v>1.0131655498335945E-2</v>
      </c>
    </row>
    <row r="124" spans="2:44" x14ac:dyDescent="0.3">
      <c r="B124" s="2" t="s">
        <v>75</v>
      </c>
      <c r="C124" s="2" t="s">
        <v>223</v>
      </c>
      <c r="D124" s="2" t="s">
        <v>224</v>
      </c>
      <c r="E124" s="2" t="s">
        <v>142</v>
      </c>
      <c r="F124" s="2" t="s">
        <v>143</v>
      </c>
      <c r="H124" s="23" cm="1">
        <f t="array" ref="H124">SUMPRODUCT('Charges by GXP_GIP_DETERMINED'!G$7:G$567*('Charges by GXP_GIP_DETERMINED'!$D$7:$D$567=$D124)*('Charges by GXP_GIP_DETERMINED'!$E$7:$E$567=$E124))</f>
        <v>190048.10100784557</v>
      </c>
      <c r="I124" s="23" cm="1">
        <f t="array" ref="I124">SUMPRODUCT('Charges by GXP_GIP_DETERMINED'!H$7:H$567*('Charges by GXP_GIP_DETERMINED'!$D$7:$D$567=$D124)*('Charges by GXP_GIP_DETERMINED'!$E$7:$E$567=$E124))</f>
        <v>288999.27</v>
      </c>
      <c r="J124" s="23" cm="1">
        <f t="array" ref="J124">SUMPRODUCT('Charges by GXP_GIP_DETERMINED'!I$7:I$567*('Charges by GXP_GIP_DETERMINED'!$D$7:$D$567=$D124)*('Charges by GXP_GIP_DETERMINED'!$E$7:$E$567=$E124))</f>
        <v>3531812.74</v>
      </c>
      <c r="K124" s="23" cm="1">
        <f t="array" ref="K124">SUMPRODUCT('Charges by GXP_GIP_DETERMINED'!J$7:J$567*('Charges by GXP_GIP_DETERMINED'!$D$7:$D$567=$D124)*('Charges by GXP_GIP_DETERMINED'!$E$7:$E$567=$E124))</f>
        <v>0</v>
      </c>
      <c r="L124" s="24">
        <f t="shared" si="12"/>
        <v>4010860.111007846</v>
      </c>
      <c r="M124" s="23">
        <v>280878.04451976588</v>
      </c>
      <c r="N124" s="23">
        <v>304334.59999999998</v>
      </c>
      <c r="O124" s="23">
        <v>3628871.15</v>
      </c>
      <c r="P124" s="23" cm="1">
        <f t="array" ref="P124">SUMPRODUCT('Charges by GXP_GIP_DETERMINED'!O$7:O$567*('Charges by GXP_GIP_DETERMINED'!$D$7:$D$567=$D124)*('Charges by GXP_GIP_DETERMINED'!$E$7:$E$567=$E124))</f>
        <v>0</v>
      </c>
      <c r="Q124" s="24">
        <f t="shared" si="13"/>
        <v>4214083.7945197653</v>
      </c>
      <c r="R124" s="23">
        <v>369511.89999999997</v>
      </c>
      <c r="S124" s="23">
        <v>375919.33</v>
      </c>
      <c r="T124" s="23">
        <v>4924441.2</v>
      </c>
      <c r="U124" s="24">
        <f t="shared" si="14"/>
        <v>5669872.4299999997</v>
      </c>
      <c r="V124" s="23">
        <v>512769.14999999997</v>
      </c>
      <c r="W124" s="23">
        <v>397895.58</v>
      </c>
      <c r="X124" s="23">
        <v>4993025.66</v>
      </c>
      <c r="Y124" s="24">
        <f t="shared" si="15"/>
        <v>5903690.3900000006</v>
      </c>
      <c r="Z124" s="23">
        <v>699675.36999999988</v>
      </c>
      <c r="AA124" s="23">
        <v>383641.94</v>
      </c>
      <c r="AB124" s="23">
        <v>5020483.37</v>
      </c>
      <c r="AC124" s="24">
        <f t="shared" si="16"/>
        <v>6103800.6799999997</v>
      </c>
      <c r="AD124" s="23">
        <v>872897.87999999989</v>
      </c>
      <c r="AE124" s="23">
        <v>420701.64</v>
      </c>
      <c r="AF124" s="23">
        <v>5051179.29</v>
      </c>
      <c r="AG124" s="24">
        <f t="shared" si="17"/>
        <v>6344778.8100000005</v>
      </c>
      <c r="AH124" s="23">
        <v>1069360.3500000001</v>
      </c>
      <c r="AI124" s="23">
        <v>428814.93</v>
      </c>
      <c r="AJ124" s="23">
        <v>5183211.83</v>
      </c>
      <c r="AK124" s="24">
        <f t="shared" si="18"/>
        <v>6681387.1100000003</v>
      </c>
      <c r="AN124" s="35">
        <f t="shared" si="19"/>
        <v>0.41363006264890112</v>
      </c>
      <c r="AO124" s="35">
        <f t="shared" si="20"/>
        <v>4.1238663283293731E-2</v>
      </c>
      <c r="AP124" s="35">
        <f t="shared" si="21"/>
        <v>3.3895796828871116E-2</v>
      </c>
      <c r="AQ124" s="35">
        <f t="shared" si="22"/>
        <v>3.9480012967920253E-2</v>
      </c>
      <c r="AR124" s="35">
        <f t="shared" si="23"/>
        <v>5.3052802955001699E-2</v>
      </c>
    </row>
    <row r="125" spans="2:44" x14ac:dyDescent="0.3">
      <c r="B125" s="2" t="s">
        <v>75</v>
      </c>
      <c r="C125" s="2" t="s">
        <v>223</v>
      </c>
      <c r="D125" s="2" t="s">
        <v>224</v>
      </c>
      <c r="E125" s="2" t="s">
        <v>144</v>
      </c>
      <c r="F125" s="2" t="s">
        <v>145</v>
      </c>
      <c r="H125" s="23" cm="1">
        <f t="array" ref="H125">SUMPRODUCT('Charges by GXP_GIP_DETERMINED'!G$7:G$567*('Charges by GXP_GIP_DETERMINED'!$D$7:$D$567=$D125)*('Charges by GXP_GIP_DETERMINED'!$E$7:$E$567=$E125))</f>
        <v>0</v>
      </c>
      <c r="I125" s="23" cm="1">
        <f t="array" ref="I125">SUMPRODUCT('Charges by GXP_GIP_DETERMINED'!H$7:H$567*('Charges by GXP_GIP_DETERMINED'!$D$7:$D$567=$D125)*('Charges by GXP_GIP_DETERMINED'!$E$7:$E$567=$E125))</f>
        <v>0</v>
      </c>
      <c r="J125" s="23" cm="1">
        <f t="array" ref="J125">SUMPRODUCT('Charges by GXP_GIP_DETERMINED'!I$7:I$567*('Charges by GXP_GIP_DETERMINED'!$D$7:$D$567=$D125)*('Charges by GXP_GIP_DETERMINED'!$E$7:$E$567=$E125))</f>
        <v>0</v>
      </c>
      <c r="K125" s="23" cm="1">
        <f t="array" ref="K125">SUMPRODUCT('Charges by GXP_GIP_DETERMINED'!J$7:J$567*('Charges by GXP_GIP_DETERMINED'!$D$7:$D$567=$D125)*('Charges by GXP_GIP_DETERMINED'!$E$7:$E$567=$E125))</f>
        <v>0</v>
      </c>
      <c r="L125" s="24">
        <f t="shared" si="12"/>
        <v>0</v>
      </c>
      <c r="M125" s="23">
        <v>0</v>
      </c>
      <c r="N125" s="23">
        <v>0</v>
      </c>
      <c r="O125" s="23">
        <v>0</v>
      </c>
      <c r="P125" s="23" cm="1">
        <f t="array" ref="P125">SUMPRODUCT('Charges by GXP_GIP_DETERMINED'!O$7:O$567*('Charges by GXP_GIP_DETERMINED'!$D$7:$D$567=$D125)*('Charges by GXP_GIP_DETERMINED'!$E$7:$E$567=$E125))</f>
        <v>0</v>
      </c>
      <c r="Q125" s="24">
        <f t="shared" si="13"/>
        <v>0</v>
      </c>
      <c r="R125" s="23">
        <v>0</v>
      </c>
      <c r="S125" s="23">
        <v>0</v>
      </c>
      <c r="T125" s="23">
        <v>0</v>
      </c>
      <c r="U125" s="24">
        <f t="shared" si="14"/>
        <v>0</v>
      </c>
      <c r="V125" s="23">
        <v>0</v>
      </c>
      <c r="W125" s="23">
        <v>0</v>
      </c>
      <c r="X125" s="23">
        <v>0</v>
      </c>
      <c r="Y125" s="24">
        <f t="shared" si="15"/>
        <v>0</v>
      </c>
      <c r="Z125" s="23">
        <v>0</v>
      </c>
      <c r="AA125" s="23">
        <v>0</v>
      </c>
      <c r="AB125" s="23">
        <v>0</v>
      </c>
      <c r="AC125" s="24">
        <f t="shared" si="16"/>
        <v>0</v>
      </c>
      <c r="AD125" s="23">
        <v>0</v>
      </c>
      <c r="AE125" s="23">
        <v>0</v>
      </c>
      <c r="AF125" s="23">
        <v>0</v>
      </c>
      <c r="AG125" s="24">
        <f t="shared" si="17"/>
        <v>0</v>
      </c>
      <c r="AH125" s="23">
        <v>0</v>
      </c>
      <c r="AI125" s="23">
        <v>0</v>
      </c>
      <c r="AJ125" s="23">
        <v>0</v>
      </c>
      <c r="AK125" s="24">
        <f t="shared" si="18"/>
        <v>0</v>
      </c>
      <c r="AN125" s="35" t="str">
        <f t="shared" si="19"/>
        <v>-</v>
      </c>
      <c r="AO125" s="35" t="str">
        <f t="shared" si="20"/>
        <v>'-</v>
      </c>
      <c r="AP125" s="35" t="str">
        <f t="shared" si="21"/>
        <v>'-</v>
      </c>
      <c r="AQ125" s="35" t="str">
        <f t="shared" si="22"/>
        <v>'-</v>
      </c>
      <c r="AR125" s="35" t="str">
        <f t="shared" si="23"/>
        <v>'-</v>
      </c>
    </row>
    <row r="126" spans="2:44" x14ac:dyDescent="0.3">
      <c r="B126" s="2" t="s">
        <v>75</v>
      </c>
      <c r="C126" s="2" t="s">
        <v>223</v>
      </c>
      <c r="D126" s="2" t="s">
        <v>224</v>
      </c>
      <c r="E126" s="2" t="s">
        <v>146</v>
      </c>
      <c r="H126" s="23" cm="1">
        <f t="array" ref="H126">SUMPRODUCT('Charges by GXP_GIP_DETERMINED'!G$7:G$567*('Charges by GXP_GIP_DETERMINED'!$D$7:$D$567=$D126)*('Charges by GXP_GIP_DETERMINED'!$E$7:$E$567=$E126))</f>
        <v>1774835.6766949759</v>
      </c>
      <c r="I126" s="23" cm="1">
        <f t="array" ref="I126">SUMPRODUCT('Charges by GXP_GIP_DETERMINED'!H$7:H$567*('Charges by GXP_GIP_DETERMINED'!$D$7:$D$567=$D126)*('Charges by GXP_GIP_DETERMINED'!$E$7:$E$567=$E126))</f>
        <v>0</v>
      </c>
      <c r="J126" s="23" cm="1">
        <f t="array" ref="J126">SUMPRODUCT('Charges by GXP_GIP_DETERMINED'!I$7:I$567*('Charges by GXP_GIP_DETERMINED'!$D$7:$D$567=$D126)*('Charges by GXP_GIP_DETERMINED'!$E$7:$E$567=$E126))</f>
        <v>0</v>
      </c>
      <c r="K126" s="23" cm="1">
        <f t="array" ref="K126">SUMPRODUCT('Charges by GXP_GIP_DETERMINED'!J$7:J$567*('Charges by GXP_GIP_DETERMINED'!$D$7:$D$567=$D126)*('Charges by GXP_GIP_DETERMINED'!$E$7:$E$567=$E126))</f>
        <v>0</v>
      </c>
      <c r="L126" s="24">
        <f t="shared" si="12"/>
        <v>1774835.6766949759</v>
      </c>
      <c r="M126" s="23">
        <v>1785614.5638165209</v>
      </c>
      <c r="N126" s="23">
        <v>0</v>
      </c>
      <c r="O126" s="23">
        <v>0</v>
      </c>
      <c r="P126" s="23" cm="1">
        <f t="array" ref="P126">SUMPRODUCT('Charges by GXP_GIP_DETERMINED'!O$7:O$567*('Charges by GXP_GIP_DETERMINED'!$D$7:$D$567=$D126)*('Charges by GXP_GIP_DETERMINED'!$E$7:$E$567=$E126))</f>
        <v>0</v>
      </c>
      <c r="Q126" s="24">
        <f t="shared" si="13"/>
        <v>1785614.5638165209</v>
      </c>
      <c r="R126" s="23">
        <v>1810984.8300000003</v>
      </c>
      <c r="S126" s="23">
        <v>0</v>
      </c>
      <c r="T126" s="23">
        <v>0</v>
      </c>
      <c r="U126" s="24">
        <f t="shared" si="14"/>
        <v>1810984.8300000003</v>
      </c>
      <c r="V126" s="23">
        <v>1836020.1099999999</v>
      </c>
      <c r="W126" s="23">
        <v>0</v>
      </c>
      <c r="X126" s="23">
        <v>0</v>
      </c>
      <c r="Y126" s="24">
        <f t="shared" si="15"/>
        <v>1836020.1099999999</v>
      </c>
      <c r="Z126" s="23">
        <v>1998801.26</v>
      </c>
      <c r="AA126" s="23">
        <v>0</v>
      </c>
      <c r="AB126" s="23">
        <v>0</v>
      </c>
      <c r="AC126" s="24">
        <f t="shared" si="16"/>
        <v>1998801.26</v>
      </c>
      <c r="AD126" s="23">
        <v>2054166.8199999998</v>
      </c>
      <c r="AE126" s="23">
        <v>0</v>
      </c>
      <c r="AF126" s="23">
        <v>0</v>
      </c>
      <c r="AG126" s="24">
        <f t="shared" si="17"/>
        <v>2054166.8199999998</v>
      </c>
      <c r="AH126" s="23">
        <v>2078114.7499999998</v>
      </c>
      <c r="AI126" s="23">
        <v>0</v>
      </c>
      <c r="AJ126" s="23">
        <v>0</v>
      </c>
      <c r="AK126" s="24">
        <f t="shared" si="18"/>
        <v>2078114.7499999998</v>
      </c>
      <c r="AN126" s="35">
        <f t="shared" si="19"/>
        <v>2.0367605733698113E-2</v>
      </c>
      <c r="AO126" s="35">
        <f t="shared" si="20"/>
        <v>1.3824124633887491E-2</v>
      </c>
      <c r="AP126" s="35">
        <f t="shared" si="21"/>
        <v>8.8659785975873762E-2</v>
      </c>
      <c r="AQ126" s="35">
        <f t="shared" si="22"/>
        <v>2.7699382178696386E-2</v>
      </c>
      <c r="AR126" s="35">
        <f t="shared" si="23"/>
        <v>1.1658220630786031E-2</v>
      </c>
    </row>
    <row r="127" spans="2:44" x14ac:dyDescent="0.3">
      <c r="B127" s="2" t="s">
        <v>88</v>
      </c>
      <c r="C127" s="2" t="s">
        <v>225</v>
      </c>
      <c r="D127" s="2" t="s">
        <v>226</v>
      </c>
      <c r="E127" s="2" t="s">
        <v>142</v>
      </c>
      <c r="F127" s="2" t="s">
        <v>143</v>
      </c>
      <c r="H127" s="23" cm="1">
        <f t="array" ref="H127">SUMPRODUCT('Charges by GXP_GIP_DETERMINED'!G$7:G$567*('Charges by GXP_GIP_DETERMINED'!$D$7:$D$567=$D127)*('Charges by GXP_GIP_DETERMINED'!$E$7:$E$567=$E127))</f>
        <v>356865.33659346233</v>
      </c>
      <c r="I127" s="23" cm="1">
        <f t="array" ref="I127">SUMPRODUCT('Charges by GXP_GIP_DETERMINED'!H$7:H$567*('Charges by GXP_GIP_DETERMINED'!$D$7:$D$567=$D127)*('Charges by GXP_GIP_DETERMINED'!$E$7:$E$567=$E127))</f>
        <v>437947.82</v>
      </c>
      <c r="J127" s="23" cm="1">
        <f t="array" ref="J127">SUMPRODUCT('Charges by GXP_GIP_DETERMINED'!I$7:I$567*('Charges by GXP_GIP_DETERMINED'!$D$7:$D$567=$D127)*('Charges by GXP_GIP_DETERMINED'!$E$7:$E$567=$E127))</f>
        <v>3166843.04</v>
      </c>
      <c r="K127" s="23" cm="1">
        <f t="array" ref="K127">SUMPRODUCT('Charges by GXP_GIP_DETERMINED'!J$7:J$567*('Charges by GXP_GIP_DETERMINED'!$D$7:$D$567=$D127)*('Charges by GXP_GIP_DETERMINED'!$E$7:$E$567=$E127))</f>
        <v>0</v>
      </c>
      <c r="L127" s="24">
        <f t="shared" si="12"/>
        <v>3961656.1965934625</v>
      </c>
      <c r="M127" s="23">
        <v>420484.50854174164</v>
      </c>
      <c r="N127" s="23">
        <v>568212.93000000005</v>
      </c>
      <c r="O127" s="23">
        <v>3288760.27</v>
      </c>
      <c r="P127" s="23" cm="1">
        <f t="array" ref="P127">SUMPRODUCT('Charges by GXP_GIP_DETERMINED'!O$7:O$567*('Charges by GXP_GIP_DETERMINED'!$D$7:$D$567=$D127)*('Charges by GXP_GIP_DETERMINED'!$E$7:$E$567=$E127))</f>
        <v>0</v>
      </c>
      <c r="Q127" s="24">
        <f t="shared" si="13"/>
        <v>4277457.7085417416</v>
      </c>
      <c r="R127" s="23">
        <v>507014.39</v>
      </c>
      <c r="S127" s="23">
        <v>701866.38</v>
      </c>
      <c r="T127" s="23">
        <v>4462904.83</v>
      </c>
      <c r="U127" s="24">
        <f t="shared" si="14"/>
        <v>5671785.5999999996</v>
      </c>
      <c r="V127" s="23">
        <v>770476</v>
      </c>
      <c r="W127" s="23">
        <v>742897.49</v>
      </c>
      <c r="X127" s="23">
        <v>4525061.3099999996</v>
      </c>
      <c r="Y127" s="24">
        <f t="shared" si="15"/>
        <v>6038434.7999999998</v>
      </c>
      <c r="Z127" s="23">
        <v>1178278.43</v>
      </c>
      <c r="AA127" s="23">
        <v>716285.01</v>
      </c>
      <c r="AB127" s="23">
        <v>4549945.58</v>
      </c>
      <c r="AC127" s="24">
        <f t="shared" si="16"/>
        <v>6444509.0199999996</v>
      </c>
      <c r="AD127" s="23">
        <v>1423457.82</v>
      </c>
      <c r="AE127" s="23">
        <v>785477.94</v>
      </c>
      <c r="AF127" s="23">
        <v>4577764.57</v>
      </c>
      <c r="AG127" s="24">
        <f t="shared" si="17"/>
        <v>6786700.3300000001</v>
      </c>
      <c r="AH127" s="23">
        <v>1677836.4900000002</v>
      </c>
      <c r="AI127" s="23">
        <v>800625.99</v>
      </c>
      <c r="AJ127" s="23">
        <v>4697422.54</v>
      </c>
      <c r="AK127" s="24">
        <f t="shared" si="18"/>
        <v>7175885.0200000005</v>
      </c>
      <c r="AN127" s="35">
        <f t="shared" si="19"/>
        <v>0.43167032133607108</v>
      </c>
      <c r="AO127" s="35">
        <f t="shared" si="20"/>
        <v>6.4644404047994986E-2</v>
      </c>
      <c r="AP127" s="35">
        <f t="shared" si="21"/>
        <v>6.7248257776998832E-2</v>
      </c>
      <c r="AQ127" s="35">
        <f t="shared" si="22"/>
        <v>5.3098119490257334E-2</v>
      </c>
      <c r="AR127" s="35">
        <f t="shared" si="23"/>
        <v>5.7345200329480317E-2</v>
      </c>
    </row>
    <row r="128" spans="2:44" x14ac:dyDescent="0.3">
      <c r="B128" s="2" t="s">
        <v>88</v>
      </c>
      <c r="C128" s="2" t="s">
        <v>225</v>
      </c>
      <c r="D128" s="2" t="s">
        <v>226</v>
      </c>
      <c r="E128" s="2" t="s">
        <v>144</v>
      </c>
      <c r="F128" s="2" t="s">
        <v>145</v>
      </c>
      <c r="H128" s="23" cm="1">
        <f t="array" ref="H128">SUMPRODUCT('Charges by GXP_GIP_DETERMINED'!G$7:G$567*('Charges by GXP_GIP_DETERMINED'!$D$7:$D$567=$D128)*('Charges by GXP_GIP_DETERMINED'!$E$7:$E$567=$E128))</f>
        <v>0</v>
      </c>
      <c r="I128" s="23" cm="1">
        <f t="array" ref="I128">SUMPRODUCT('Charges by GXP_GIP_DETERMINED'!H$7:H$567*('Charges by GXP_GIP_DETERMINED'!$D$7:$D$567=$D128)*('Charges by GXP_GIP_DETERMINED'!$E$7:$E$567=$E128))</f>
        <v>0</v>
      </c>
      <c r="J128" s="23" cm="1">
        <f t="array" ref="J128">SUMPRODUCT('Charges by GXP_GIP_DETERMINED'!I$7:I$567*('Charges by GXP_GIP_DETERMINED'!$D$7:$D$567=$D128)*('Charges by GXP_GIP_DETERMINED'!$E$7:$E$567=$E128))</f>
        <v>0</v>
      </c>
      <c r="K128" s="23" cm="1">
        <f t="array" ref="K128">SUMPRODUCT('Charges by GXP_GIP_DETERMINED'!J$7:J$567*('Charges by GXP_GIP_DETERMINED'!$D$7:$D$567=$D128)*('Charges by GXP_GIP_DETERMINED'!$E$7:$E$567=$E128))</f>
        <v>0</v>
      </c>
      <c r="L128" s="24">
        <f t="shared" si="12"/>
        <v>0</v>
      </c>
      <c r="M128" s="23">
        <v>0</v>
      </c>
      <c r="N128" s="23">
        <v>0</v>
      </c>
      <c r="O128" s="23">
        <v>0</v>
      </c>
      <c r="P128" s="23" cm="1">
        <f t="array" ref="P128">SUMPRODUCT('Charges by GXP_GIP_DETERMINED'!O$7:O$567*('Charges by GXP_GIP_DETERMINED'!$D$7:$D$567=$D128)*('Charges by GXP_GIP_DETERMINED'!$E$7:$E$567=$E128))</f>
        <v>0</v>
      </c>
      <c r="Q128" s="24">
        <f t="shared" si="13"/>
        <v>0</v>
      </c>
      <c r="R128" s="23">
        <v>0</v>
      </c>
      <c r="S128" s="23">
        <v>0</v>
      </c>
      <c r="T128" s="23">
        <v>0</v>
      </c>
      <c r="U128" s="24">
        <f t="shared" si="14"/>
        <v>0</v>
      </c>
      <c r="V128" s="23">
        <v>0</v>
      </c>
      <c r="W128" s="23">
        <v>0</v>
      </c>
      <c r="X128" s="23">
        <v>0</v>
      </c>
      <c r="Y128" s="24">
        <f t="shared" si="15"/>
        <v>0</v>
      </c>
      <c r="Z128" s="23">
        <v>0</v>
      </c>
      <c r="AA128" s="23">
        <v>0</v>
      </c>
      <c r="AB128" s="23">
        <v>0</v>
      </c>
      <c r="AC128" s="24">
        <f t="shared" si="16"/>
        <v>0</v>
      </c>
      <c r="AD128" s="23">
        <v>0</v>
      </c>
      <c r="AE128" s="23">
        <v>0</v>
      </c>
      <c r="AF128" s="23">
        <v>0</v>
      </c>
      <c r="AG128" s="24">
        <f t="shared" si="17"/>
        <v>0</v>
      </c>
      <c r="AH128" s="23">
        <v>0</v>
      </c>
      <c r="AI128" s="23">
        <v>0</v>
      </c>
      <c r="AJ128" s="23">
        <v>0</v>
      </c>
      <c r="AK128" s="24">
        <f t="shared" si="18"/>
        <v>0</v>
      </c>
      <c r="AN128" s="35" t="str">
        <f t="shared" si="19"/>
        <v>-</v>
      </c>
      <c r="AO128" s="35" t="str">
        <f t="shared" si="20"/>
        <v>'-</v>
      </c>
      <c r="AP128" s="35" t="str">
        <f t="shared" si="21"/>
        <v>'-</v>
      </c>
      <c r="AQ128" s="35" t="str">
        <f t="shared" si="22"/>
        <v>'-</v>
      </c>
      <c r="AR128" s="35" t="str">
        <f t="shared" si="23"/>
        <v>'-</v>
      </c>
    </row>
    <row r="129" spans="2:44" x14ac:dyDescent="0.3">
      <c r="B129" s="2" t="s">
        <v>88</v>
      </c>
      <c r="C129" s="2" t="s">
        <v>225</v>
      </c>
      <c r="D129" s="2" t="s">
        <v>226</v>
      </c>
      <c r="E129" s="2" t="s">
        <v>146</v>
      </c>
      <c r="H129" s="23" cm="1">
        <f t="array" ref="H129">SUMPRODUCT('Charges by GXP_GIP_DETERMINED'!G$7:G$567*('Charges by GXP_GIP_DETERMINED'!$D$7:$D$567=$D129)*('Charges by GXP_GIP_DETERMINED'!$E$7:$E$567=$E129))</f>
        <v>453842.97238844697</v>
      </c>
      <c r="I129" s="23" cm="1">
        <f t="array" ref="I129">SUMPRODUCT('Charges by GXP_GIP_DETERMINED'!H$7:H$567*('Charges by GXP_GIP_DETERMINED'!$D$7:$D$567=$D129)*('Charges by GXP_GIP_DETERMINED'!$E$7:$E$567=$E129))</f>
        <v>0</v>
      </c>
      <c r="J129" s="23" cm="1">
        <f t="array" ref="J129">SUMPRODUCT('Charges by GXP_GIP_DETERMINED'!I$7:I$567*('Charges by GXP_GIP_DETERMINED'!$D$7:$D$567=$D129)*('Charges by GXP_GIP_DETERMINED'!$E$7:$E$567=$E129))</f>
        <v>0</v>
      </c>
      <c r="K129" s="23" cm="1">
        <f t="array" ref="K129">SUMPRODUCT('Charges by GXP_GIP_DETERMINED'!J$7:J$567*('Charges by GXP_GIP_DETERMINED'!$D$7:$D$567=$D129)*('Charges by GXP_GIP_DETERMINED'!$E$7:$E$567=$E129))</f>
        <v>0</v>
      </c>
      <c r="L129" s="24">
        <f t="shared" si="12"/>
        <v>453842.97238844697</v>
      </c>
      <c r="M129" s="23">
        <v>444293.43278204254</v>
      </c>
      <c r="N129" s="23">
        <v>0</v>
      </c>
      <c r="O129" s="23">
        <v>0</v>
      </c>
      <c r="P129" s="23" cm="1">
        <f t="array" ref="P129">SUMPRODUCT('Charges by GXP_GIP_DETERMINED'!O$7:O$567*('Charges by GXP_GIP_DETERMINED'!$D$7:$D$567=$D129)*('Charges by GXP_GIP_DETERMINED'!$E$7:$E$567=$E129))</f>
        <v>0</v>
      </c>
      <c r="Q129" s="24">
        <f t="shared" si="13"/>
        <v>444293.43278204254</v>
      </c>
      <c r="R129" s="23">
        <v>483728.32000000007</v>
      </c>
      <c r="S129" s="23">
        <v>0</v>
      </c>
      <c r="T129" s="23">
        <v>0</v>
      </c>
      <c r="U129" s="24">
        <f t="shared" si="14"/>
        <v>483728.32000000007</v>
      </c>
      <c r="V129" s="23">
        <v>512077.22000000003</v>
      </c>
      <c r="W129" s="23">
        <v>0</v>
      </c>
      <c r="X129" s="23">
        <v>0</v>
      </c>
      <c r="Y129" s="24">
        <f t="shared" si="15"/>
        <v>512077.22000000003</v>
      </c>
      <c r="Z129" s="23">
        <v>598625.25</v>
      </c>
      <c r="AA129" s="23">
        <v>0</v>
      </c>
      <c r="AB129" s="23">
        <v>0</v>
      </c>
      <c r="AC129" s="24">
        <f t="shared" si="16"/>
        <v>598625.25</v>
      </c>
      <c r="AD129" s="23">
        <v>630288.99</v>
      </c>
      <c r="AE129" s="23">
        <v>0</v>
      </c>
      <c r="AF129" s="23">
        <v>0</v>
      </c>
      <c r="AG129" s="24">
        <f t="shared" si="17"/>
        <v>630288.99</v>
      </c>
      <c r="AH129" s="23">
        <v>640756.75</v>
      </c>
      <c r="AI129" s="23">
        <v>0</v>
      </c>
      <c r="AJ129" s="23">
        <v>0</v>
      </c>
      <c r="AK129" s="24">
        <f t="shared" si="18"/>
        <v>640756.75</v>
      </c>
      <c r="AN129" s="35">
        <f t="shared" si="19"/>
        <v>6.58495326131745E-2</v>
      </c>
      <c r="AO129" s="35">
        <f t="shared" si="20"/>
        <v>5.8605003734327532E-2</v>
      </c>
      <c r="AP129" s="35">
        <f t="shared" si="21"/>
        <v>0.16901363040519546</v>
      </c>
      <c r="AQ129" s="35">
        <f t="shared" si="22"/>
        <v>5.2894093591942415E-2</v>
      </c>
      <c r="AR129" s="35">
        <f t="shared" si="23"/>
        <v>1.6607873794527217E-2</v>
      </c>
    </row>
    <row r="130" spans="2:44" x14ac:dyDescent="0.3">
      <c r="B130" s="2" t="s">
        <v>88</v>
      </c>
      <c r="C130" s="2" t="s">
        <v>227</v>
      </c>
      <c r="D130" s="2" t="s">
        <v>228</v>
      </c>
      <c r="E130" s="2" t="s">
        <v>142</v>
      </c>
      <c r="F130" s="2" t="s">
        <v>143</v>
      </c>
      <c r="H130" s="23" cm="1">
        <f t="array" ref="H130">SUMPRODUCT('Charges by GXP_GIP_DETERMINED'!G$7:G$567*('Charges by GXP_GIP_DETERMINED'!$D$7:$D$567=$D130)*('Charges by GXP_GIP_DETERMINED'!$E$7:$E$567=$E130))</f>
        <v>18436.541526786306</v>
      </c>
      <c r="I130" s="23" cm="1">
        <f t="array" ref="I130">SUMPRODUCT('Charges by GXP_GIP_DETERMINED'!H$7:H$567*('Charges by GXP_GIP_DETERMINED'!$D$7:$D$567=$D130)*('Charges by GXP_GIP_DETERMINED'!$E$7:$E$567=$E130))</f>
        <v>1049856.6100000001</v>
      </c>
      <c r="J130" s="23" cm="1">
        <f t="array" ref="J130">SUMPRODUCT('Charges by GXP_GIP_DETERMINED'!I$7:I$567*('Charges by GXP_GIP_DETERMINED'!$D$7:$D$567=$D130)*('Charges by GXP_GIP_DETERMINED'!$E$7:$E$567=$E130))</f>
        <v>639197.15</v>
      </c>
      <c r="K130" s="23" cm="1">
        <f t="array" ref="K130">SUMPRODUCT('Charges by GXP_GIP_DETERMINED'!J$7:J$567*('Charges by GXP_GIP_DETERMINED'!$D$7:$D$567=$D130)*('Charges by GXP_GIP_DETERMINED'!$E$7:$E$567=$E130))</f>
        <v>0</v>
      </c>
      <c r="L130" s="24">
        <f t="shared" si="12"/>
        <v>1707490.3015267863</v>
      </c>
      <c r="M130" s="23">
        <v>26811.354047482775</v>
      </c>
      <c r="N130" s="23">
        <v>1069905.8600000001</v>
      </c>
      <c r="O130" s="23">
        <v>651377.72</v>
      </c>
      <c r="P130" s="23" cm="1">
        <f t="array" ref="P130">SUMPRODUCT('Charges by GXP_GIP_DETERMINED'!O$7:O$567*('Charges by GXP_GIP_DETERMINED'!$D$7:$D$567=$D130)*('Charges by GXP_GIP_DETERMINED'!$E$7:$E$567=$E130))</f>
        <v>0</v>
      </c>
      <c r="Q130" s="24">
        <f t="shared" si="13"/>
        <v>1748094.9340474829</v>
      </c>
      <c r="R130" s="23">
        <v>36819.01</v>
      </c>
      <c r="S130" s="23">
        <v>1321566.1100000001</v>
      </c>
      <c r="T130" s="23">
        <v>883930.88</v>
      </c>
      <c r="U130" s="24">
        <f t="shared" si="14"/>
        <v>2242316</v>
      </c>
      <c r="V130" s="23">
        <v>56078.400000000009</v>
      </c>
      <c r="W130" s="23">
        <v>1398824.87</v>
      </c>
      <c r="X130" s="23">
        <v>896241.71</v>
      </c>
      <c r="Y130" s="24">
        <f t="shared" si="15"/>
        <v>2351144.98</v>
      </c>
      <c r="Z130" s="23">
        <v>79305.859999999971</v>
      </c>
      <c r="AA130" s="23">
        <v>1348715.41</v>
      </c>
      <c r="AB130" s="23">
        <v>901170.33</v>
      </c>
      <c r="AC130" s="24">
        <f t="shared" si="16"/>
        <v>2329191.5999999996</v>
      </c>
      <c r="AD130" s="23">
        <v>97715.31</v>
      </c>
      <c r="AE130" s="23">
        <v>1479000.92</v>
      </c>
      <c r="AF130" s="23">
        <v>906680.21</v>
      </c>
      <c r="AG130" s="24">
        <f t="shared" si="17"/>
        <v>2483396.44</v>
      </c>
      <c r="AH130" s="23">
        <v>158928.54999999996</v>
      </c>
      <c r="AI130" s="23">
        <v>1507523.66</v>
      </c>
      <c r="AJ130" s="23">
        <v>930379.88</v>
      </c>
      <c r="AK130" s="24">
        <f t="shared" si="18"/>
        <v>2596832.09</v>
      </c>
      <c r="AN130" s="35">
        <f t="shared" si="19"/>
        <v>0.31322327160218055</v>
      </c>
      <c r="AO130" s="35">
        <f t="shared" si="20"/>
        <v>4.8534185190668877E-2</v>
      </c>
      <c r="AP130" s="35">
        <f t="shared" si="21"/>
        <v>-9.3373144517869822E-3</v>
      </c>
      <c r="AQ130" s="35">
        <f t="shared" si="22"/>
        <v>6.6205304879169313E-2</v>
      </c>
      <c r="AR130" s="35">
        <f t="shared" si="23"/>
        <v>4.5677624471427425E-2</v>
      </c>
    </row>
    <row r="131" spans="2:44" x14ac:dyDescent="0.3">
      <c r="B131" s="2" t="s">
        <v>88</v>
      </c>
      <c r="C131" s="2" t="s">
        <v>227</v>
      </c>
      <c r="D131" s="2" t="s">
        <v>228</v>
      </c>
      <c r="E131" s="2" t="s">
        <v>144</v>
      </c>
      <c r="F131" s="2" t="s">
        <v>145</v>
      </c>
      <c r="H131" s="23" cm="1">
        <f t="array" ref="H131">SUMPRODUCT('Charges by GXP_GIP_DETERMINED'!G$7:G$567*('Charges by GXP_GIP_DETERMINED'!$D$7:$D$567=$D131)*('Charges by GXP_GIP_DETERMINED'!$E$7:$E$567=$E131))</f>
        <v>0</v>
      </c>
      <c r="I131" s="23" cm="1">
        <f t="array" ref="I131">SUMPRODUCT('Charges by GXP_GIP_DETERMINED'!H$7:H$567*('Charges by GXP_GIP_DETERMINED'!$D$7:$D$567=$D131)*('Charges by GXP_GIP_DETERMINED'!$E$7:$E$567=$E131))</f>
        <v>0</v>
      </c>
      <c r="J131" s="23" cm="1">
        <f t="array" ref="J131">SUMPRODUCT('Charges by GXP_GIP_DETERMINED'!I$7:I$567*('Charges by GXP_GIP_DETERMINED'!$D$7:$D$567=$D131)*('Charges by GXP_GIP_DETERMINED'!$E$7:$E$567=$E131))</f>
        <v>0</v>
      </c>
      <c r="K131" s="23" cm="1">
        <f t="array" ref="K131">SUMPRODUCT('Charges by GXP_GIP_DETERMINED'!J$7:J$567*('Charges by GXP_GIP_DETERMINED'!$D$7:$D$567=$D131)*('Charges by GXP_GIP_DETERMINED'!$E$7:$E$567=$E131))</f>
        <v>0</v>
      </c>
      <c r="L131" s="24">
        <f t="shared" si="12"/>
        <v>0</v>
      </c>
      <c r="M131" s="23">
        <v>0</v>
      </c>
      <c r="N131" s="23">
        <v>0</v>
      </c>
      <c r="O131" s="23">
        <v>0</v>
      </c>
      <c r="P131" s="23" cm="1">
        <f t="array" ref="P131">SUMPRODUCT('Charges by GXP_GIP_DETERMINED'!O$7:O$567*('Charges by GXP_GIP_DETERMINED'!$D$7:$D$567=$D131)*('Charges by GXP_GIP_DETERMINED'!$E$7:$E$567=$E131))</f>
        <v>0</v>
      </c>
      <c r="Q131" s="24">
        <f t="shared" si="13"/>
        <v>0</v>
      </c>
      <c r="R131" s="23">
        <v>0</v>
      </c>
      <c r="S131" s="23">
        <v>0</v>
      </c>
      <c r="T131" s="23">
        <v>0</v>
      </c>
      <c r="U131" s="24">
        <f t="shared" si="14"/>
        <v>0</v>
      </c>
      <c r="V131" s="23">
        <v>0</v>
      </c>
      <c r="W131" s="23">
        <v>0</v>
      </c>
      <c r="X131" s="23">
        <v>0</v>
      </c>
      <c r="Y131" s="24">
        <f t="shared" si="15"/>
        <v>0</v>
      </c>
      <c r="Z131" s="23">
        <v>0</v>
      </c>
      <c r="AA131" s="23">
        <v>0</v>
      </c>
      <c r="AB131" s="23">
        <v>0</v>
      </c>
      <c r="AC131" s="24">
        <f t="shared" si="16"/>
        <v>0</v>
      </c>
      <c r="AD131" s="23">
        <v>0</v>
      </c>
      <c r="AE131" s="23">
        <v>0</v>
      </c>
      <c r="AF131" s="23">
        <v>0</v>
      </c>
      <c r="AG131" s="24">
        <f t="shared" si="17"/>
        <v>0</v>
      </c>
      <c r="AH131" s="23">
        <v>0</v>
      </c>
      <c r="AI131" s="23">
        <v>0</v>
      </c>
      <c r="AJ131" s="23">
        <v>0</v>
      </c>
      <c r="AK131" s="24">
        <f t="shared" si="18"/>
        <v>0</v>
      </c>
      <c r="AN131" s="35" t="str">
        <f t="shared" si="19"/>
        <v>-</v>
      </c>
      <c r="AO131" s="35" t="str">
        <f t="shared" si="20"/>
        <v>'-</v>
      </c>
      <c r="AP131" s="35" t="str">
        <f t="shared" si="21"/>
        <v>'-</v>
      </c>
      <c r="AQ131" s="35" t="str">
        <f t="shared" si="22"/>
        <v>'-</v>
      </c>
      <c r="AR131" s="35" t="str">
        <f t="shared" si="23"/>
        <v>'-</v>
      </c>
    </row>
    <row r="132" spans="2:44" x14ac:dyDescent="0.3">
      <c r="B132" s="2" t="s">
        <v>88</v>
      </c>
      <c r="C132" s="2" t="s">
        <v>227</v>
      </c>
      <c r="D132" s="2" t="s">
        <v>228</v>
      </c>
      <c r="E132" s="2" t="s">
        <v>146</v>
      </c>
      <c r="H132" s="23" cm="1">
        <f t="array" ref="H132">SUMPRODUCT('Charges by GXP_GIP_DETERMINED'!G$7:G$567*('Charges by GXP_GIP_DETERMINED'!$D$7:$D$567=$D132)*('Charges by GXP_GIP_DETERMINED'!$E$7:$E$567=$E132))</f>
        <v>4531.4448800753808</v>
      </c>
      <c r="I132" s="23" cm="1">
        <f t="array" ref="I132">SUMPRODUCT('Charges by GXP_GIP_DETERMINED'!H$7:H$567*('Charges by GXP_GIP_DETERMINED'!$D$7:$D$567=$D132)*('Charges by GXP_GIP_DETERMINED'!$E$7:$E$567=$E132))</f>
        <v>0</v>
      </c>
      <c r="J132" s="23" cm="1">
        <f t="array" ref="J132">SUMPRODUCT('Charges by GXP_GIP_DETERMINED'!I$7:I$567*('Charges by GXP_GIP_DETERMINED'!$D$7:$D$567=$D132)*('Charges by GXP_GIP_DETERMINED'!$E$7:$E$567=$E132))</f>
        <v>0</v>
      </c>
      <c r="K132" s="23" cm="1">
        <f t="array" ref="K132">SUMPRODUCT('Charges by GXP_GIP_DETERMINED'!J$7:J$567*('Charges by GXP_GIP_DETERMINED'!$D$7:$D$567=$D132)*('Charges by GXP_GIP_DETERMINED'!$E$7:$E$567=$E132))</f>
        <v>0</v>
      </c>
      <c r="L132" s="24">
        <f t="shared" si="12"/>
        <v>4531.4448800753808</v>
      </c>
      <c r="M132" s="23">
        <v>10352.481266237563</v>
      </c>
      <c r="N132" s="23">
        <v>0</v>
      </c>
      <c r="O132" s="23">
        <v>0</v>
      </c>
      <c r="P132" s="23" cm="1">
        <f t="array" ref="P132">SUMPRODUCT('Charges by GXP_GIP_DETERMINED'!O$7:O$567*('Charges by GXP_GIP_DETERMINED'!$D$7:$D$567=$D132)*('Charges by GXP_GIP_DETERMINED'!$E$7:$E$567=$E132))</f>
        <v>0</v>
      </c>
      <c r="Q132" s="24">
        <f t="shared" si="13"/>
        <v>10352.481266237563</v>
      </c>
      <c r="R132" s="23">
        <v>19512.060000000001</v>
      </c>
      <c r="S132" s="23">
        <v>0</v>
      </c>
      <c r="T132" s="23">
        <v>0</v>
      </c>
      <c r="U132" s="24">
        <f t="shared" si="14"/>
        <v>19512.060000000001</v>
      </c>
      <c r="V132" s="23">
        <v>22855.35</v>
      </c>
      <c r="W132" s="23">
        <v>0</v>
      </c>
      <c r="X132" s="23">
        <v>0</v>
      </c>
      <c r="Y132" s="24">
        <f t="shared" si="15"/>
        <v>22855.35</v>
      </c>
      <c r="Z132" s="23">
        <v>36207.440000000002</v>
      </c>
      <c r="AA132" s="23">
        <v>0</v>
      </c>
      <c r="AB132" s="23">
        <v>0</v>
      </c>
      <c r="AC132" s="24">
        <f t="shared" si="16"/>
        <v>36207.440000000002</v>
      </c>
      <c r="AD132" s="23">
        <v>41483.81</v>
      </c>
      <c r="AE132" s="23">
        <v>0</v>
      </c>
      <c r="AF132" s="23">
        <v>0</v>
      </c>
      <c r="AG132" s="24">
        <f t="shared" si="17"/>
        <v>41483.81</v>
      </c>
      <c r="AH132" s="23">
        <v>43116.350000000006</v>
      </c>
      <c r="AI132" s="23">
        <v>0</v>
      </c>
      <c r="AJ132" s="23">
        <v>0</v>
      </c>
      <c r="AK132" s="24">
        <f t="shared" si="18"/>
        <v>43116.350000000006</v>
      </c>
      <c r="AN132" s="35">
        <f t="shared" si="19"/>
        <v>3.3059246038264547</v>
      </c>
      <c r="AO132" s="35">
        <f t="shared" si="20"/>
        <v>0.17134479906273326</v>
      </c>
      <c r="AP132" s="35">
        <f t="shared" si="21"/>
        <v>0.5841997606687277</v>
      </c>
      <c r="AQ132" s="35">
        <f t="shared" si="22"/>
        <v>0.14572612700594112</v>
      </c>
      <c r="AR132" s="35">
        <f t="shared" si="23"/>
        <v>3.9353665924128256E-2</v>
      </c>
    </row>
    <row r="133" spans="2:44" x14ac:dyDescent="0.3">
      <c r="B133" s="2" t="s">
        <v>88</v>
      </c>
      <c r="C133" s="2" t="s">
        <v>229</v>
      </c>
      <c r="D133" s="2" t="s">
        <v>230</v>
      </c>
      <c r="E133" s="2" t="s">
        <v>142</v>
      </c>
      <c r="F133" s="2" t="s">
        <v>143</v>
      </c>
      <c r="H133" s="23" cm="1">
        <f t="array" ref="H133">SUMPRODUCT('Charges by GXP_GIP_DETERMINED'!G$7:G$567*('Charges by GXP_GIP_DETERMINED'!$D$7:$D$567=$D133)*('Charges by GXP_GIP_DETERMINED'!$E$7:$E$567=$E133))</f>
        <v>355278.79006871581</v>
      </c>
      <c r="I133" s="23" cm="1">
        <f t="array" ref="I133">SUMPRODUCT('Charges by GXP_GIP_DETERMINED'!H$7:H$567*('Charges by GXP_GIP_DETERMINED'!$D$7:$D$567=$D133)*('Charges by GXP_GIP_DETERMINED'!$E$7:$E$567=$E133))</f>
        <v>333453.90999999997</v>
      </c>
      <c r="J133" s="23" cm="1">
        <f t="array" ref="J133">SUMPRODUCT('Charges by GXP_GIP_DETERMINED'!I$7:I$567*('Charges by GXP_GIP_DETERMINED'!$D$7:$D$567=$D133)*('Charges by GXP_GIP_DETERMINED'!$E$7:$E$567=$E133))</f>
        <v>3405813.4</v>
      </c>
      <c r="K133" s="23" cm="1">
        <f t="array" ref="K133">SUMPRODUCT('Charges by GXP_GIP_DETERMINED'!J$7:J$567*('Charges by GXP_GIP_DETERMINED'!$D$7:$D$567=$D133)*('Charges by GXP_GIP_DETERMINED'!$E$7:$E$567=$E133))</f>
        <v>0</v>
      </c>
      <c r="L133" s="24">
        <f t="shared" si="12"/>
        <v>4094546.1000687154</v>
      </c>
      <c r="M133" s="23">
        <v>418615.12502710824</v>
      </c>
      <c r="N133" s="23">
        <v>345113.14</v>
      </c>
      <c r="O133" s="23">
        <v>3503894.2</v>
      </c>
      <c r="P133" s="23" cm="1">
        <f t="array" ref="P133">SUMPRODUCT('Charges by GXP_GIP_DETERMINED'!O$7:O$567*('Charges by GXP_GIP_DETERMINED'!$D$7:$D$567=$D133)*('Charges by GXP_GIP_DETERMINED'!$E$7:$E$567=$E133))</f>
        <v>0</v>
      </c>
      <c r="Q133" s="24">
        <f t="shared" si="13"/>
        <v>4267622.4650271088</v>
      </c>
      <c r="R133" s="23">
        <v>504760.32000000001</v>
      </c>
      <c r="S133" s="23">
        <v>426289.68</v>
      </c>
      <c r="T133" s="23">
        <v>4754845.3099999996</v>
      </c>
      <c r="U133" s="24">
        <f t="shared" si="14"/>
        <v>5685895.3099999996</v>
      </c>
      <c r="V133" s="23">
        <v>767124.5</v>
      </c>
      <c r="W133" s="23">
        <v>451210.58</v>
      </c>
      <c r="X133" s="23">
        <v>4821067.75</v>
      </c>
      <c r="Y133" s="24">
        <f t="shared" si="15"/>
        <v>6039402.8300000001</v>
      </c>
      <c r="Z133" s="23">
        <v>1173407.96</v>
      </c>
      <c r="AA133" s="23">
        <v>435047.07</v>
      </c>
      <c r="AB133" s="23">
        <v>4847579.82</v>
      </c>
      <c r="AC133" s="24">
        <f t="shared" si="16"/>
        <v>6456034.8500000006</v>
      </c>
      <c r="AD133" s="23">
        <v>1417623.41</v>
      </c>
      <c r="AE133" s="23">
        <v>477072.49</v>
      </c>
      <c r="AF133" s="23">
        <v>4877218.59</v>
      </c>
      <c r="AG133" s="24">
        <f t="shared" si="17"/>
        <v>6771914.4900000002</v>
      </c>
      <c r="AH133" s="23">
        <v>1671776.8700000006</v>
      </c>
      <c r="AI133" s="23">
        <v>486272.9</v>
      </c>
      <c r="AJ133" s="23">
        <v>5004703.97</v>
      </c>
      <c r="AK133" s="24">
        <f t="shared" si="18"/>
        <v>7162753.7400000002</v>
      </c>
      <c r="AN133" s="35">
        <f t="shared" si="19"/>
        <v>0.388650944705343</v>
      </c>
      <c r="AO133" s="35">
        <f t="shared" si="20"/>
        <v>6.2172709965002904E-2</v>
      </c>
      <c r="AP133" s="35">
        <f t="shared" si="21"/>
        <v>6.8985631812872539E-2</v>
      </c>
      <c r="AQ133" s="35">
        <f t="shared" si="22"/>
        <v>4.8927808994091659E-2</v>
      </c>
      <c r="AR133" s="35">
        <f t="shared" si="23"/>
        <v>5.7714734965591763E-2</v>
      </c>
    </row>
    <row r="134" spans="2:44" x14ac:dyDescent="0.3">
      <c r="B134" s="2" t="s">
        <v>88</v>
      </c>
      <c r="C134" s="2" t="s">
        <v>229</v>
      </c>
      <c r="D134" s="2" t="s">
        <v>230</v>
      </c>
      <c r="E134" s="2" t="s">
        <v>144</v>
      </c>
      <c r="F134" s="2" t="s">
        <v>145</v>
      </c>
      <c r="H134" s="23" cm="1">
        <f t="array" ref="H134">SUMPRODUCT('Charges by GXP_GIP_DETERMINED'!G$7:G$567*('Charges by GXP_GIP_DETERMINED'!$D$7:$D$567=$D134)*('Charges by GXP_GIP_DETERMINED'!$E$7:$E$567=$E134))</f>
        <v>0</v>
      </c>
      <c r="I134" s="23" cm="1">
        <f t="array" ref="I134">SUMPRODUCT('Charges by GXP_GIP_DETERMINED'!H$7:H$567*('Charges by GXP_GIP_DETERMINED'!$D$7:$D$567=$D134)*('Charges by GXP_GIP_DETERMINED'!$E$7:$E$567=$E134))</f>
        <v>0</v>
      </c>
      <c r="J134" s="23" cm="1">
        <f t="array" ref="J134">SUMPRODUCT('Charges by GXP_GIP_DETERMINED'!I$7:I$567*('Charges by GXP_GIP_DETERMINED'!$D$7:$D$567=$D134)*('Charges by GXP_GIP_DETERMINED'!$E$7:$E$567=$E134))</f>
        <v>0</v>
      </c>
      <c r="K134" s="23" cm="1">
        <f t="array" ref="K134">SUMPRODUCT('Charges by GXP_GIP_DETERMINED'!J$7:J$567*('Charges by GXP_GIP_DETERMINED'!$D$7:$D$567=$D134)*('Charges by GXP_GIP_DETERMINED'!$E$7:$E$567=$E134))</f>
        <v>0</v>
      </c>
      <c r="L134" s="24">
        <f t="shared" si="12"/>
        <v>0</v>
      </c>
      <c r="M134" s="23">
        <v>0</v>
      </c>
      <c r="N134" s="23">
        <v>0</v>
      </c>
      <c r="O134" s="23">
        <v>0</v>
      </c>
      <c r="P134" s="23" cm="1">
        <f t="array" ref="P134">SUMPRODUCT('Charges by GXP_GIP_DETERMINED'!O$7:O$567*('Charges by GXP_GIP_DETERMINED'!$D$7:$D$567=$D134)*('Charges by GXP_GIP_DETERMINED'!$E$7:$E$567=$E134))</f>
        <v>0</v>
      </c>
      <c r="Q134" s="24">
        <f t="shared" si="13"/>
        <v>0</v>
      </c>
      <c r="R134" s="23">
        <v>0</v>
      </c>
      <c r="S134" s="23">
        <v>0</v>
      </c>
      <c r="T134" s="23">
        <v>0</v>
      </c>
      <c r="U134" s="24">
        <f t="shared" si="14"/>
        <v>0</v>
      </c>
      <c r="V134" s="23">
        <v>0</v>
      </c>
      <c r="W134" s="23">
        <v>0</v>
      </c>
      <c r="X134" s="23">
        <v>0</v>
      </c>
      <c r="Y134" s="24">
        <f t="shared" si="15"/>
        <v>0</v>
      </c>
      <c r="Z134" s="23">
        <v>0</v>
      </c>
      <c r="AA134" s="23">
        <v>0</v>
      </c>
      <c r="AB134" s="23">
        <v>0</v>
      </c>
      <c r="AC134" s="24">
        <f t="shared" si="16"/>
        <v>0</v>
      </c>
      <c r="AD134" s="23">
        <v>0</v>
      </c>
      <c r="AE134" s="23">
        <v>0</v>
      </c>
      <c r="AF134" s="23">
        <v>0</v>
      </c>
      <c r="AG134" s="24">
        <f t="shared" si="17"/>
        <v>0</v>
      </c>
      <c r="AH134" s="23">
        <v>0</v>
      </c>
      <c r="AI134" s="23">
        <v>0</v>
      </c>
      <c r="AJ134" s="23">
        <v>0</v>
      </c>
      <c r="AK134" s="24">
        <f t="shared" si="18"/>
        <v>0</v>
      </c>
      <c r="AN134" s="35" t="str">
        <f t="shared" si="19"/>
        <v>-</v>
      </c>
      <c r="AO134" s="35" t="str">
        <f t="shared" si="20"/>
        <v>'-</v>
      </c>
      <c r="AP134" s="35" t="str">
        <f t="shared" si="21"/>
        <v>'-</v>
      </c>
      <c r="AQ134" s="35" t="str">
        <f t="shared" si="22"/>
        <v>'-</v>
      </c>
      <c r="AR134" s="35" t="str">
        <f t="shared" si="23"/>
        <v>'-</v>
      </c>
    </row>
    <row r="135" spans="2:44" x14ac:dyDescent="0.3">
      <c r="B135" s="2" t="s">
        <v>88</v>
      </c>
      <c r="C135" s="2" t="s">
        <v>229</v>
      </c>
      <c r="D135" s="2" t="s">
        <v>230</v>
      </c>
      <c r="E135" s="2" t="s">
        <v>146</v>
      </c>
      <c r="H135" s="23" cm="1">
        <f t="array" ref="H135">SUMPRODUCT('Charges by GXP_GIP_DETERMINED'!G$7:G$567*('Charges by GXP_GIP_DETERMINED'!$D$7:$D$567=$D135)*('Charges by GXP_GIP_DETERMINED'!$E$7:$E$567=$E135))</f>
        <v>490905.05550519784</v>
      </c>
      <c r="I135" s="23" cm="1">
        <f t="array" ref="I135">SUMPRODUCT('Charges by GXP_GIP_DETERMINED'!H$7:H$567*('Charges by GXP_GIP_DETERMINED'!$D$7:$D$567=$D135)*('Charges by GXP_GIP_DETERMINED'!$E$7:$E$567=$E135))</f>
        <v>0</v>
      </c>
      <c r="J135" s="23" cm="1">
        <f t="array" ref="J135">SUMPRODUCT('Charges by GXP_GIP_DETERMINED'!I$7:I$567*('Charges by GXP_GIP_DETERMINED'!$D$7:$D$567=$D135)*('Charges by GXP_GIP_DETERMINED'!$E$7:$E$567=$E135))</f>
        <v>0</v>
      </c>
      <c r="K135" s="23" cm="1">
        <f t="array" ref="K135">SUMPRODUCT('Charges by GXP_GIP_DETERMINED'!J$7:J$567*('Charges by GXP_GIP_DETERMINED'!$D$7:$D$567=$D135)*('Charges by GXP_GIP_DETERMINED'!$E$7:$E$567=$E135))</f>
        <v>0</v>
      </c>
      <c r="L135" s="24">
        <f t="shared" ref="L135:L198" si="24">SUM(H135:K135)</f>
        <v>490905.05550519784</v>
      </c>
      <c r="M135" s="23">
        <v>477668.68528282072</v>
      </c>
      <c r="N135" s="23">
        <v>0</v>
      </c>
      <c r="O135" s="23">
        <v>0</v>
      </c>
      <c r="P135" s="23" cm="1">
        <f t="array" ref="P135">SUMPRODUCT('Charges by GXP_GIP_DETERMINED'!O$7:O$567*('Charges by GXP_GIP_DETERMINED'!$D$7:$D$567=$D135)*('Charges by GXP_GIP_DETERMINED'!$E$7:$E$567=$E135))</f>
        <v>0</v>
      </c>
      <c r="Q135" s="24">
        <f t="shared" ref="Q135:Q198" si="25">SUM(M135:P135)</f>
        <v>477668.68528282072</v>
      </c>
      <c r="R135" s="23">
        <v>516336.15000000008</v>
      </c>
      <c r="S135" s="23">
        <v>0</v>
      </c>
      <c r="T135" s="23">
        <v>0</v>
      </c>
      <c r="U135" s="24">
        <f t="shared" ref="U135:U198" si="26">SUM(R135:T135)</f>
        <v>516336.15000000008</v>
      </c>
      <c r="V135" s="23">
        <v>545750.88000000012</v>
      </c>
      <c r="W135" s="23">
        <v>0</v>
      </c>
      <c r="X135" s="23">
        <v>0</v>
      </c>
      <c r="Y135" s="24">
        <f t="shared" ref="Y135:Y198" si="27">SUM(V135:X135)</f>
        <v>545750.88000000012</v>
      </c>
      <c r="Z135" s="23">
        <v>633692.13000000012</v>
      </c>
      <c r="AA135" s="23">
        <v>0</v>
      </c>
      <c r="AB135" s="23">
        <v>0</v>
      </c>
      <c r="AC135" s="24">
        <f t="shared" ref="AC135:AC198" si="28">SUM(Z135:AB135)</f>
        <v>633692.13000000012</v>
      </c>
      <c r="AD135" s="23">
        <v>665690.49</v>
      </c>
      <c r="AE135" s="23">
        <v>0</v>
      </c>
      <c r="AF135" s="23">
        <v>0</v>
      </c>
      <c r="AG135" s="24">
        <f t="shared" ref="AG135:AG198" si="29">SUM(AD135:AF135)</f>
        <v>665690.49</v>
      </c>
      <c r="AH135" s="23">
        <v>676301.67999999993</v>
      </c>
      <c r="AI135" s="23">
        <v>0</v>
      </c>
      <c r="AJ135" s="23">
        <v>0</v>
      </c>
      <c r="AK135" s="24">
        <f t="shared" ref="AK135:AK198" si="30">SUM(AH135:AJ135)</f>
        <v>676301.67999999993</v>
      </c>
      <c r="AN135" s="35">
        <f t="shared" ref="AN135:AN198" si="31">IFERROR(U135/L135-1,"-")</f>
        <v>5.1804507225191809E-2</v>
      </c>
      <c r="AO135" s="35">
        <f t="shared" ref="AO135:AO198" si="32">IFERROR(Y135/U135-1,"'-")</f>
        <v>5.696817857901304E-2</v>
      </c>
      <c r="AP135" s="35">
        <f t="shared" ref="AP135:AP198" si="33">IFERROR(AC135/Y135-1,"'-")</f>
        <v>0.16113808190286383</v>
      </c>
      <c r="AQ135" s="35">
        <f t="shared" ref="AQ135:AQ198" si="34">IFERROR(AG135/AC135-1,"'-")</f>
        <v>5.0495119767385965E-2</v>
      </c>
      <c r="AR135" s="35">
        <f t="shared" ref="AR135:AR198" si="35">IFERROR(AK135/AG135-1,"'-")</f>
        <v>1.5940125567964758E-2</v>
      </c>
    </row>
    <row r="136" spans="2:44" x14ac:dyDescent="0.3">
      <c r="B136" s="2" t="s">
        <v>88</v>
      </c>
      <c r="C136" s="2" t="s">
        <v>231</v>
      </c>
      <c r="D136" s="2" t="s">
        <v>232</v>
      </c>
      <c r="E136" s="2" t="s">
        <v>142</v>
      </c>
      <c r="F136" s="2" t="s">
        <v>143</v>
      </c>
      <c r="H136" s="23" cm="1">
        <f t="array" ref="H136">SUMPRODUCT('Charges by GXP_GIP_DETERMINED'!G$7:G$567*('Charges by GXP_GIP_DETERMINED'!$D$7:$D$567=$D136)*('Charges by GXP_GIP_DETERMINED'!$E$7:$E$567=$E136))</f>
        <v>73785.189867176014</v>
      </c>
      <c r="I136" s="23" cm="1">
        <f t="array" ref="I136">SUMPRODUCT('Charges by GXP_GIP_DETERMINED'!H$7:H$567*('Charges by GXP_GIP_DETERMINED'!$D$7:$D$567=$D136)*('Charges by GXP_GIP_DETERMINED'!$E$7:$E$567=$E136))</f>
        <v>1650994.08</v>
      </c>
      <c r="J136" s="23" cm="1">
        <f t="array" ref="J136">SUMPRODUCT('Charges by GXP_GIP_DETERMINED'!I$7:I$567*('Charges by GXP_GIP_DETERMINED'!$D$7:$D$567=$D136)*('Charges by GXP_GIP_DETERMINED'!$E$7:$E$567=$E136))</f>
        <v>4064439.04</v>
      </c>
      <c r="K136" s="23" cm="1">
        <f t="array" ref="K136">SUMPRODUCT('Charges by GXP_GIP_DETERMINED'!J$7:J$567*('Charges by GXP_GIP_DETERMINED'!$D$7:$D$567=$D136)*('Charges by GXP_GIP_DETERMINED'!$E$7:$E$567=$E136))</f>
        <v>0</v>
      </c>
      <c r="L136" s="24">
        <f t="shared" si="24"/>
        <v>5789218.3098671762</v>
      </c>
      <c r="M136" s="23">
        <v>107302.16927290558</v>
      </c>
      <c r="N136" s="23">
        <v>1637238.95</v>
      </c>
      <c r="O136" s="23">
        <v>4105472.39</v>
      </c>
      <c r="P136" s="23" cm="1">
        <f t="array" ref="P136">SUMPRODUCT('Charges by GXP_GIP_DETERMINED'!O$7:O$567*('Charges by GXP_GIP_DETERMINED'!$D$7:$D$567=$D136)*('Charges by GXP_GIP_DETERMINED'!$E$7:$E$567=$E136))</f>
        <v>0</v>
      </c>
      <c r="Q136" s="24">
        <f t="shared" si="25"/>
        <v>5850013.509272906</v>
      </c>
      <c r="R136" s="23">
        <v>147353.99999999994</v>
      </c>
      <c r="S136" s="23">
        <v>2022345.7</v>
      </c>
      <c r="T136" s="23">
        <v>5571197.3700000001</v>
      </c>
      <c r="U136" s="24">
        <f t="shared" si="26"/>
        <v>7740897.0700000003</v>
      </c>
      <c r="V136" s="23">
        <v>224592.03999999998</v>
      </c>
      <c r="W136" s="23">
        <v>2140572.04</v>
      </c>
      <c r="X136" s="23">
        <v>5648789.4299999997</v>
      </c>
      <c r="Y136" s="24">
        <f t="shared" si="27"/>
        <v>8013953.5099999998</v>
      </c>
      <c r="Z136" s="23">
        <v>318187.24999999994</v>
      </c>
      <c r="AA136" s="23">
        <v>2063891.3</v>
      </c>
      <c r="AB136" s="23">
        <v>5679853.3300000001</v>
      </c>
      <c r="AC136" s="24">
        <f t="shared" si="28"/>
        <v>8061931.8799999999</v>
      </c>
      <c r="AD136" s="23">
        <v>392136.81</v>
      </c>
      <c r="AE136" s="23">
        <v>2263262.6</v>
      </c>
      <c r="AF136" s="23">
        <v>5714580.7199999997</v>
      </c>
      <c r="AG136" s="24">
        <f t="shared" si="29"/>
        <v>8369980.1299999999</v>
      </c>
      <c r="AH136" s="23">
        <v>639078.70000000007</v>
      </c>
      <c r="AI136" s="23">
        <v>2306909.9300000002</v>
      </c>
      <c r="AJ136" s="23">
        <v>5863953.8799999999</v>
      </c>
      <c r="AK136" s="24">
        <f t="shared" si="30"/>
        <v>8809942.5099999998</v>
      </c>
      <c r="AN136" s="35">
        <f t="shared" si="31"/>
        <v>0.33712302001228256</v>
      </c>
      <c r="AO136" s="35">
        <f t="shared" si="32"/>
        <v>3.5274521483851684E-2</v>
      </c>
      <c r="AP136" s="35">
        <f t="shared" si="33"/>
        <v>5.9868540465242148E-3</v>
      </c>
      <c r="AQ136" s="35">
        <f t="shared" si="34"/>
        <v>3.8210227348137726E-2</v>
      </c>
      <c r="AR136" s="35">
        <f t="shared" si="35"/>
        <v>5.2564327891660101E-2</v>
      </c>
    </row>
    <row r="137" spans="2:44" x14ac:dyDescent="0.3">
      <c r="B137" s="2" t="s">
        <v>88</v>
      </c>
      <c r="C137" s="2" t="s">
        <v>231</v>
      </c>
      <c r="D137" s="2" t="s">
        <v>232</v>
      </c>
      <c r="E137" s="2" t="s">
        <v>144</v>
      </c>
      <c r="F137" s="2" t="s">
        <v>145</v>
      </c>
      <c r="H137" s="23" cm="1">
        <f t="array" ref="H137">SUMPRODUCT('Charges by GXP_GIP_DETERMINED'!G$7:G$567*('Charges by GXP_GIP_DETERMINED'!$D$7:$D$567=$D137)*('Charges by GXP_GIP_DETERMINED'!$E$7:$E$567=$E137))</f>
        <v>3.4790776963808145</v>
      </c>
      <c r="I137" s="23" cm="1">
        <f t="array" ref="I137">SUMPRODUCT('Charges by GXP_GIP_DETERMINED'!H$7:H$567*('Charges by GXP_GIP_DETERMINED'!$D$7:$D$567=$D137)*('Charges by GXP_GIP_DETERMINED'!$E$7:$E$567=$E137))</f>
        <v>0</v>
      </c>
      <c r="J137" s="23" cm="1">
        <f t="array" ref="J137">SUMPRODUCT('Charges by GXP_GIP_DETERMINED'!I$7:I$567*('Charges by GXP_GIP_DETERMINED'!$D$7:$D$567=$D137)*('Charges by GXP_GIP_DETERMINED'!$E$7:$E$567=$E137))</f>
        <v>0</v>
      </c>
      <c r="K137" s="23" cm="1">
        <f t="array" ref="K137">SUMPRODUCT('Charges by GXP_GIP_DETERMINED'!J$7:J$567*('Charges by GXP_GIP_DETERMINED'!$D$7:$D$567=$D137)*('Charges by GXP_GIP_DETERMINED'!$E$7:$E$567=$E137))</f>
        <v>0</v>
      </c>
      <c r="L137" s="24">
        <f t="shared" si="24"/>
        <v>3.4790776963808145</v>
      </c>
      <c r="M137" s="23">
        <v>5.0235432912940032</v>
      </c>
      <c r="N137" s="23">
        <v>68209.48</v>
      </c>
      <c r="O137" s="23">
        <v>0</v>
      </c>
      <c r="P137" s="23" cm="1">
        <f t="array" ref="P137">SUMPRODUCT('Charges by GXP_GIP_DETERMINED'!O$7:O$567*('Charges by GXP_GIP_DETERMINED'!$D$7:$D$567=$D137)*('Charges by GXP_GIP_DETERMINED'!$E$7:$E$567=$E137))</f>
        <v>0</v>
      </c>
      <c r="Q137" s="24">
        <f t="shared" si="25"/>
        <v>68214.503543291285</v>
      </c>
      <c r="R137" s="23">
        <v>6.9399999999999986</v>
      </c>
      <c r="S137" s="23">
        <v>84253.52</v>
      </c>
      <c r="T137" s="23">
        <v>0</v>
      </c>
      <c r="U137" s="24">
        <f t="shared" si="26"/>
        <v>84260.46</v>
      </c>
      <c r="V137" s="23">
        <v>10.35</v>
      </c>
      <c r="W137" s="23">
        <v>89178.98</v>
      </c>
      <c r="X137" s="23">
        <v>0</v>
      </c>
      <c r="Y137" s="24">
        <f t="shared" si="27"/>
        <v>89189.33</v>
      </c>
      <c r="Z137" s="23">
        <v>13.95</v>
      </c>
      <c r="AA137" s="23">
        <v>85984.37</v>
      </c>
      <c r="AB137" s="23">
        <v>0</v>
      </c>
      <c r="AC137" s="24">
        <f t="shared" si="28"/>
        <v>85998.319999999992</v>
      </c>
      <c r="AD137" s="23">
        <v>17.18</v>
      </c>
      <c r="AE137" s="23">
        <v>94290.43</v>
      </c>
      <c r="AF137" s="23">
        <v>0</v>
      </c>
      <c r="AG137" s="24">
        <f t="shared" si="29"/>
        <v>94307.609999999986</v>
      </c>
      <c r="AH137" s="23">
        <v>26.280000000000008</v>
      </c>
      <c r="AI137" s="23">
        <v>96108.83</v>
      </c>
      <c r="AJ137" s="23">
        <v>0</v>
      </c>
      <c r="AK137" s="24">
        <f t="shared" si="30"/>
        <v>96135.11</v>
      </c>
      <c r="AN137" s="35">
        <f t="shared" si="31"/>
        <v>24218.194669798195</v>
      </c>
      <c r="AO137" s="35">
        <f t="shared" si="32"/>
        <v>5.8495645525789897E-2</v>
      </c>
      <c r="AP137" s="35">
        <f t="shared" si="33"/>
        <v>-3.5777934423321778E-2</v>
      </c>
      <c r="AQ137" s="35">
        <f t="shared" si="34"/>
        <v>9.6621538653313133E-2</v>
      </c>
      <c r="AR137" s="35">
        <f t="shared" si="35"/>
        <v>1.9378075639919334E-2</v>
      </c>
    </row>
    <row r="138" spans="2:44" x14ac:dyDescent="0.3">
      <c r="B138" s="2" t="s">
        <v>88</v>
      </c>
      <c r="C138" s="2" t="s">
        <v>231</v>
      </c>
      <c r="D138" s="2" t="s">
        <v>232</v>
      </c>
      <c r="E138" s="2" t="s">
        <v>146</v>
      </c>
      <c r="H138" s="23" cm="1">
        <f t="array" ref="H138">SUMPRODUCT('Charges by GXP_GIP_DETERMINED'!G$7:G$567*('Charges by GXP_GIP_DETERMINED'!$D$7:$D$567=$D138)*('Charges by GXP_GIP_DETERMINED'!$E$7:$E$567=$E138))</f>
        <v>136006.37243844225</v>
      </c>
      <c r="I138" s="23" cm="1">
        <f t="array" ref="I138">SUMPRODUCT('Charges by GXP_GIP_DETERMINED'!H$7:H$567*('Charges by GXP_GIP_DETERMINED'!$D$7:$D$567=$D138)*('Charges by GXP_GIP_DETERMINED'!$E$7:$E$567=$E138))</f>
        <v>0</v>
      </c>
      <c r="J138" s="23" cm="1">
        <f t="array" ref="J138">SUMPRODUCT('Charges by GXP_GIP_DETERMINED'!I$7:I$567*('Charges by GXP_GIP_DETERMINED'!$D$7:$D$567=$D138)*('Charges by GXP_GIP_DETERMINED'!$E$7:$E$567=$E138))</f>
        <v>0</v>
      </c>
      <c r="K138" s="23" cm="1">
        <f t="array" ref="K138">SUMPRODUCT('Charges by GXP_GIP_DETERMINED'!J$7:J$567*('Charges by GXP_GIP_DETERMINED'!$D$7:$D$567=$D138)*('Charges by GXP_GIP_DETERMINED'!$E$7:$E$567=$E138))</f>
        <v>0</v>
      </c>
      <c r="L138" s="24">
        <f t="shared" si="24"/>
        <v>136006.37243844225</v>
      </c>
      <c r="M138" s="23">
        <v>149161.97324653529</v>
      </c>
      <c r="N138" s="23">
        <v>0</v>
      </c>
      <c r="O138" s="23">
        <v>0</v>
      </c>
      <c r="P138" s="23" cm="1">
        <f t="array" ref="P138">SUMPRODUCT('Charges by GXP_GIP_DETERMINED'!O$7:O$567*('Charges by GXP_GIP_DETERMINED'!$D$7:$D$567=$D138)*('Charges by GXP_GIP_DETERMINED'!$E$7:$E$567=$E138))</f>
        <v>0</v>
      </c>
      <c r="Q138" s="24">
        <f t="shared" si="25"/>
        <v>149161.97324653529</v>
      </c>
      <c r="R138" s="23">
        <v>184286.07</v>
      </c>
      <c r="S138" s="23">
        <v>0</v>
      </c>
      <c r="T138" s="23">
        <v>0</v>
      </c>
      <c r="U138" s="24">
        <f t="shared" si="26"/>
        <v>184286.07</v>
      </c>
      <c r="V138" s="23">
        <v>200983.65</v>
      </c>
      <c r="W138" s="23">
        <v>0</v>
      </c>
      <c r="X138" s="23">
        <v>0</v>
      </c>
      <c r="Y138" s="24">
        <f t="shared" si="27"/>
        <v>200983.65</v>
      </c>
      <c r="Z138" s="23">
        <v>260187.61</v>
      </c>
      <c r="AA138" s="23">
        <v>0</v>
      </c>
      <c r="AB138" s="23">
        <v>0</v>
      </c>
      <c r="AC138" s="24">
        <f t="shared" si="28"/>
        <v>260187.61</v>
      </c>
      <c r="AD138" s="23">
        <v>282897.47000000003</v>
      </c>
      <c r="AE138" s="23">
        <v>0</v>
      </c>
      <c r="AF138" s="23">
        <v>0</v>
      </c>
      <c r="AG138" s="24">
        <f t="shared" si="29"/>
        <v>282897.47000000003</v>
      </c>
      <c r="AH138" s="23">
        <v>290086.51</v>
      </c>
      <c r="AI138" s="23">
        <v>0</v>
      </c>
      <c r="AJ138" s="23">
        <v>0</v>
      </c>
      <c r="AK138" s="24">
        <f t="shared" si="30"/>
        <v>290086.51</v>
      </c>
      <c r="AN138" s="35">
        <f t="shared" si="31"/>
        <v>0.35498114313290419</v>
      </c>
      <c r="AO138" s="35">
        <f t="shared" si="32"/>
        <v>9.0606848363525172E-2</v>
      </c>
      <c r="AP138" s="35">
        <f t="shared" si="33"/>
        <v>0.29457102605112406</v>
      </c>
      <c r="AQ138" s="35">
        <f t="shared" si="34"/>
        <v>8.7282634249955526E-2</v>
      </c>
      <c r="AR138" s="35">
        <f t="shared" si="35"/>
        <v>2.5412174948047372E-2</v>
      </c>
    </row>
    <row r="139" spans="2:44" x14ac:dyDescent="0.3">
      <c r="B139" s="2" t="s">
        <v>88</v>
      </c>
      <c r="C139" s="2" t="s">
        <v>233</v>
      </c>
      <c r="D139" s="2" t="s">
        <v>234</v>
      </c>
      <c r="E139" s="2" t="s">
        <v>142</v>
      </c>
      <c r="F139" s="2" t="s">
        <v>143</v>
      </c>
      <c r="H139" s="23" cm="1">
        <f t="array" ref="H139">SUMPRODUCT('Charges by GXP_GIP_DETERMINED'!G$7:G$567*('Charges by GXP_GIP_DETERMINED'!$D$7:$D$567=$D139)*('Charges by GXP_GIP_DETERMINED'!$E$7:$E$567=$E139))</f>
        <v>11793.756337837556</v>
      </c>
      <c r="I139" s="23" cm="1">
        <f t="array" ref="I139">SUMPRODUCT('Charges by GXP_GIP_DETERMINED'!H$7:H$567*('Charges by GXP_GIP_DETERMINED'!$D$7:$D$567=$D139)*('Charges by GXP_GIP_DETERMINED'!$E$7:$E$567=$E139))</f>
        <v>120170.17</v>
      </c>
      <c r="J139" s="23" cm="1">
        <f t="array" ref="J139">SUMPRODUCT('Charges by GXP_GIP_DETERMINED'!I$7:I$567*('Charges by GXP_GIP_DETERMINED'!$D$7:$D$567=$D139)*('Charges by GXP_GIP_DETERMINED'!$E$7:$E$567=$E139))</f>
        <v>402169.64</v>
      </c>
      <c r="K139" s="23" cm="1">
        <f t="array" ref="K139">SUMPRODUCT('Charges by GXP_GIP_DETERMINED'!J$7:J$567*('Charges by GXP_GIP_DETERMINED'!$D$7:$D$567=$D139)*('Charges by GXP_GIP_DETERMINED'!$E$7:$E$567=$E139))</f>
        <v>0</v>
      </c>
      <c r="L139" s="24">
        <f t="shared" si="24"/>
        <v>534133.5663378376</v>
      </c>
      <c r="M139" s="23">
        <v>17151.080092309017</v>
      </c>
      <c r="N139" s="23">
        <v>122372.61</v>
      </c>
      <c r="O139" s="23">
        <v>416323.98</v>
      </c>
      <c r="P139" s="23" cm="1">
        <f t="array" ref="P139">SUMPRODUCT('Charges by GXP_GIP_DETERMINED'!O$7:O$567*('Charges by GXP_GIP_DETERMINED'!$D$7:$D$567=$D139)*('Charges by GXP_GIP_DETERMINED'!$E$7:$E$567=$E139))</f>
        <v>0</v>
      </c>
      <c r="Q139" s="24">
        <f t="shared" si="25"/>
        <v>555847.67009230901</v>
      </c>
      <c r="R139" s="23">
        <v>23552.92</v>
      </c>
      <c r="S139" s="23">
        <v>151156.75</v>
      </c>
      <c r="T139" s="23">
        <v>564958.87</v>
      </c>
      <c r="U139" s="24">
        <f t="shared" si="26"/>
        <v>739668.54</v>
      </c>
      <c r="V139" s="23">
        <v>35862.11</v>
      </c>
      <c r="W139" s="23">
        <v>159993.38</v>
      </c>
      <c r="X139" s="23">
        <v>572827.26</v>
      </c>
      <c r="Y139" s="24">
        <f t="shared" si="27"/>
        <v>768682.75</v>
      </c>
      <c r="Z139" s="23">
        <v>50677.100000000006</v>
      </c>
      <c r="AA139" s="23">
        <v>154262.01</v>
      </c>
      <c r="AB139" s="23">
        <v>575977.36</v>
      </c>
      <c r="AC139" s="24">
        <f t="shared" si="28"/>
        <v>780916.47</v>
      </c>
      <c r="AD139" s="23">
        <v>62434.830000000009</v>
      </c>
      <c r="AE139" s="23">
        <v>169163.67</v>
      </c>
      <c r="AF139" s="23">
        <v>579498.96</v>
      </c>
      <c r="AG139" s="24">
        <f t="shared" si="29"/>
        <v>811097.46</v>
      </c>
      <c r="AH139" s="23">
        <v>101458.52999999997</v>
      </c>
      <c r="AI139" s="23">
        <v>172426.02</v>
      </c>
      <c r="AJ139" s="23">
        <v>594646.46</v>
      </c>
      <c r="AK139" s="24">
        <f t="shared" si="30"/>
        <v>868531.00999999989</v>
      </c>
      <c r="AN139" s="35">
        <f t="shared" si="31"/>
        <v>0.38480070644383035</v>
      </c>
      <c r="AO139" s="35">
        <f t="shared" si="32"/>
        <v>3.9225961942358722E-2</v>
      </c>
      <c r="AP139" s="35">
        <f t="shared" si="33"/>
        <v>1.5915174368099194E-2</v>
      </c>
      <c r="AQ139" s="35">
        <f t="shared" si="34"/>
        <v>3.8648166813538998E-2</v>
      </c>
      <c r="AR139" s="35">
        <f t="shared" si="35"/>
        <v>7.0809678037951018E-2</v>
      </c>
    </row>
    <row r="140" spans="2:44" x14ac:dyDescent="0.3">
      <c r="B140" s="2" t="s">
        <v>88</v>
      </c>
      <c r="C140" s="2" t="s">
        <v>233</v>
      </c>
      <c r="D140" s="2" t="s">
        <v>234</v>
      </c>
      <c r="E140" s="2" t="s">
        <v>144</v>
      </c>
      <c r="F140" s="2" t="s">
        <v>145</v>
      </c>
      <c r="H140" s="23" cm="1">
        <f t="array" ref="H140">SUMPRODUCT('Charges by GXP_GIP_DETERMINED'!G$7:G$567*('Charges by GXP_GIP_DETERMINED'!$D$7:$D$567=$D140)*('Charges by GXP_GIP_DETERMINED'!$E$7:$E$567=$E140))</f>
        <v>0</v>
      </c>
      <c r="I140" s="23" cm="1">
        <f t="array" ref="I140">SUMPRODUCT('Charges by GXP_GIP_DETERMINED'!H$7:H$567*('Charges by GXP_GIP_DETERMINED'!$D$7:$D$567=$D140)*('Charges by GXP_GIP_DETERMINED'!$E$7:$E$567=$E140))</f>
        <v>0</v>
      </c>
      <c r="J140" s="23" cm="1">
        <f t="array" ref="J140">SUMPRODUCT('Charges by GXP_GIP_DETERMINED'!I$7:I$567*('Charges by GXP_GIP_DETERMINED'!$D$7:$D$567=$D140)*('Charges by GXP_GIP_DETERMINED'!$E$7:$E$567=$E140))</f>
        <v>0</v>
      </c>
      <c r="K140" s="23" cm="1">
        <f t="array" ref="K140">SUMPRODUCT('Charges by GXP_GIP_DETERMINED'!J$7:J$567*('Charges by GXP_GIP_DETERMINED'!$D$7:$D$567=$D140)*('Charges by GXP_GIP_DETERMINED'!$E$7:$E$567=$E140))</f>
        <v>0</v>
      </c>
      <c r="L140" s="24">
        <f t="shared" si="24"/>
        <v>0</v>
      </c>
      <c r="M140" s="23">
        <v>0</v>
      </c>
      <c r="N140" s="23">
        <v>0</v>
      </c>
      <c r="O140" s="23">
        <v>0</v>
      </c>
      <c r="P140" s="23" cm="1">
        <f t="array" ref="P140">SUMPRODUCT('Charges by GXP_GIP_DETERMINED'!O$7:O$567*('Charges by GXP_GIP_DETERMINED'!$D$7:$D$567=$D140)*('Charges by GXP_GIP_DETERMINED'!$E$7:$E$567=$E140))</f>
        <v>0</v>
      </c>
      <c r="Q140" s="24">
        <f t="shared" si="25"/>
        <v>0</v>
      </c>
      <c r="R140" s="23">
        <v>0</v>
      </c>
      <c r="S140" s="23">
        <v>0</v>
      </c>
      <c r="T140" s="23">
        <v>0</v>
      </c>
      <c r="U140" s="24">
        <f t="shared" si="26"/>
        <v>0</v>
      </c>
      <c r="V140" s="23">
        <v>0</v>
      </c>
      <c r="W140" s="23">
        <v>0</v>
      </c>
      <c r="X140" s="23">
        <v>0</v>
      </c>
      <c r="Y140" s="24">
        <f t="shared" si="27"/>
        <v>0</v>
      </c>
      <c r="Z140" s="23">
        <v>0</v>
      </c>
      <c r="AA140" s="23">
        <v>0</v>
      </c>
      <c r="AB140" s="23">
        <v>0</v>
      </c>
      <c r="AC140" s="24">
        <f t="shared" si="28"/>
        <v>0</v>
      </c>
      <c r="AD140" s="23">
        <v>0</v>
      </c>
      <c r="AE140" s="23">
        <v>0</v>
      </c>
      <c r="AF140" s="23">
        <v>0</v>
      </c>
      <c r="AG140" s="24">
        <f t="shared" si="29"/>
        <v>0</v>
      </c>
      <c r="AH140" s="23">
        <v>0</v>
      </c>
      <c r="AI140" s="23">
        <v>0</v>
      </c>
      <c r="AJ140" s="23">
        <v>0</v>
      </c>
      <c r="AK140" s="24">
        <f t="shared" si="30"/>
        <v>0</v>
      </c>
      <c r="AN140" s="35" t="str">
        <f t="shared" si="31"/>
        <v>-</v>
      </c>
      <c r="AO140" s="35" t="str">
        <f t="shared" si="32"/>
        <v>'-</v>
      </c>
      <c r="AP140" s="35" t="str">
        <f t="shared" si="33"/>
        <v>'-</v>
      </c>
      <c r="AQ140" s="35" t="str">
        <f t="shared" si="34"/>
        <v>'-</v>
      </c>
      <c r="AR140" s="35" t="str">
        <f t="shared" si="35"/>
        <v>'-</v>
      </c>
    </row>
    <row r="141" spans="2:44" x14ac:dyDescent="0.3">
      <c r="B141" s="2" t="s">
        <v>88</v>
      </c>
      <c r="C141" s="2" t="s">
        <v>233</v>
      </c>
      <c r="D141" s="2" t="s">
        <v>234</v>
      </c>
      <c r="E141" s="2" t="s">
        <v>146</v>
      </c>
      <c r="H141" s="23" cm="1">
        <f t="array" ref="H141">SUMPRODUCT('Charges by GXP_GIP_DETERMINED'!G$7:G$567*('Charges by GXP_GIP_DETERMINED'!$D$7:$D$567=$D141)*('Charges by GXP_GIP_DETERMINED'!$E$7:$E$567=$E141))</f>
        <v>61964.872120231812</v>
      </c>
      <c r="I141" s="23" cm="1">
        <f t="array" ref="I141">SUMPRODUCT('Charges by GXP_GIP_DETERMINED'!H$7:H$567*('Charges by GXP_GIP_DETERMINED'!$D$7:$D$567=$D141)*('Charges by GXP_GIP_DETERMINED'!$E$7:$E$567=$E141))</f>
        <v>0</v>
      </c>
      <c r="J141" s="23" cm="1">
        <f t="array" ref="J141">SUMPRODUCT('Charges by GXP_GIP_DETERMINED'!I$7:I$567*('Charges by GXP_GIP_DETERMINED'!$D$7:$D$567=$D141)*('Charges by GXP_GIP_DETERMINED'!$E$7:$E$567=$E141))</f>
        <v>0</v>
      </c>
      <c r="K141" s="23" cm="1">
        <f t="array" ref="K141">SUMPRODUCT('Charges by GXP_GIP_DETERMINED'!J$7:J$567*('Charges by GXP_GIP_DETERMINED'!$D$7:$D$567=$D141)*('Charges by GXP_GIP_DETERMINED'!$E$7:$E$567=$E141))</f>
        <v>0</v>
      </c>
      <c r="L141" s="24">
        <f t="shared" si="24"/>
        <v>61964.872120231812</v>
      </c>
      <c r="M141" s="23">
        <v>60400.528958465693</v>
      </c>
      <c r="N141" s="23">
        <v>0</v>
      </c>
      <c r="O141" s="23">
        <v>0</v>
      </c>
      <c r="P141" s="23" cm="1">
        <f t="array" ref="P141">SUMPRODUCT('Charges by GXP_GIP_DETERMINED'!O$7:O$567*('Charges by GXP_GIP_DETERMINED'!$D$7:$D$567=$D141)*('Charges by GXP_GIP_DETERMINED'!$E$7:$E$567=$E141))</f>
        <v>0</v>
      </c>
      <c r="Q141" s="24">
        <f t="shared" si="25"/>
        <v>60400.528958465693</v>
      </c>
      <c r="R141" s="23">
        <v>65334.96</v>
      </c>
      <c r="S141" s="23">
        <v>0</v>
      </c>
      <c r="T141" s="23">
        <v>0</v>
      </c>
      <c r="U141" s="24">
        <f t="shared" si="26"/>
        <v>65334.96</v>
      </c>
      <c r="V141" s="23">
        <v>69044.010000000009</v>
      </c>
      <c r="W141" s="23">
        <v>0</v>
      </c>
      <c r="X141" s="23">
        <v>0</v>
      </c>
      <c r="Y141" s="24">
        <f t="shared" si="27"/>
        <v>69044.010000000009</v>
      </c>
      <c r="Z141" s="23">
        <v>80215.25</v>
      </c>
      <c r="AA141" s="23">
        <v>0</v>
      </c>
      <c r="AB141" s="23">
        <v>0</v>
      </c>
      <c r="AC141" s="24">
        <f t="shared" si="28"/>
        <v>80215.25</v>
      </c>
      <c r="AD141" s="23">
        <v>84288.37</v>
      </c>
      <c r="AE141" s="23">
        <v>0</v>
      </c>
      <c r="AF141" s="23">
        <v>0</v>
      </c>
      <c r="AG141" s="24">
        <f t="shared" si="29"/>
        <v>84288.37</v>
      </c>
      <c r="AH141" s="23">
        <v>85652.02</v>
      </c>
      <c r="AI141" s="23">
        <v>0</v>
      </c>
      <c r="AJ141" s="23">
        <v>0</v>
      </c>
      <c r="AK141" s="24">
        <f t="shared" si="30"/>
        <v>85652.02</v>
      </c>
      <c r="AN141" s="35">
        <f t="shared" si="31"/>
        <v>5.4387070681419791E-2</v>
      </c>
      <c r="AO141" s="35">
        <f t="shared" si="32"/>
        <v>5.6769760018220206E-2</v>
      </c>
      <c r="AP141" s="35">
        <f t="shared" si="33"/>
        <v>0.16179882947123136</v>
      </c>
      <c r="AQ141" s="35">
        <f t="shared" si="34"/>
        <v>5.0777377119687328E-2</v>
      </c>
      <c r="AR141" s="35">
        <f t="shared" si="35"/>
        <v>1.6178388548740541E-2</v>
      </c>
    </row>
    <row r="142" spans="2:44" x14ac:dyDescent="0.3">
      <c r="B142" s="2" t="s">
        <v>88</v>
      </c>
      <c r="C142" s="2" t="s">
        <v>235</v>
      </c>
      <c r="D142" s="2" t="s">
        <v>236</v>
      </c>
      <c r="E142" s="2" t="s">
        <v>142</v>
      </c>
      <c r="F142" s="2" t="s">
        <v>143</v>
      </c>
      <c r="H142" s="23" cm="1">
        <f t="array" ref="H142">SUMPRODUCT('Charges by GXP_GIP_DETERMINED'!G$7:G$567*('Charges by GXP_GIP_DETERMINED'!$D$7:$D$567=$D142)*('Charges by GXP_GIP_DETERMINED'!$E$7:$E$567=$E142))</f>
        <v>3178.6806891887527</v>
      </c>
      <c r="I142" s="23" cm="1">
        <f t="array" ref="I142">SUMPRODUCT('Charges by GXP_GIP_DETERMINED'!H$7:H$567*('Charges by GXP_GIP_DETERMINED'!$D$7:$D$567=$D142)*('Charges by GXP_GIP_DETERMINED'!$E$7:$E$567=$E142))</f>
        <v>100114.96</v>
      </c>
      <c r="J142" s="23" cm="1">
        <f t="array" ref="J142">SUMPRODUCT('Charges by GXP_GIP_DETERMINED'!I$7:I$567*('Charges by GXP_GIP_DETERMINED'!$D$7:$D$567=$D142)*('Charges by GXP_GIP_DETERMINED'!$E$7:$E$567=$E142))</f>
        <v>2805473.22</v>
      </c>
      <c r="K142" s="23" cm="1">
        <f t="array" ref="K142">SUMPRODUCT('Charges by GXP_GIP_DETERMINED'!J$7:J$567*('Charges by GXP_GIP_DETERMINED'!$D$7:$D$567=$D142)*('Charges by GXP_GIP_DETERMINED'!$E$7:$E$567=$E142))</f>
        <v>0</v>
      </c>
      <c r="L142" s="24">
        <f t="shared" si="24"/>
        <v>2908766.8606891888</v>
      </c>
      <c r="M142" s="23">
        <v>4410.766077072667</v>
      </c>
      <c r="N142" s="23">
        <v>149345.84</v>
      </c>
      <c r="O142" s="23">
        <v>2896340.06</v>
      </c>
      <c r="P142" s="23" cm="1">
        <f t="array" ref="P142">SUMPRODUCT('Charges by GXP_GIP_DETERMINED'!O$7:O$567*('Charges by GXP_GIP_DETERMINED'!$D$7:$D$567=$D142)*('Charges by GXP_GIP_DETERMINED'!$E$7:$E$567=$E142))</f>
        <v>0</v>
      </c>
      <c r="Q142" s="24">
        <f t="shared" si="25"/>
        <v>3050096.6660770727</v>
      </c>
      <c r="R142" s="23">
        <v>5441.75</v>
      </c>
      <c r="S142" s="23">
        <v>184474.55</v>
      </c>
      <c r="T142" s="23">
        <v>3930383.79</v>
      </c>
      <c r="U142" s="24">
        <f t="shared" si="26"/>
        <v>4120300.09</v>
      </c>
      <c r="V142" s="23">
        <v>7250.36</v>
      </c>
      <c r="W142" s="23">
        <v>195258.93</v>
      </c>
      <c r="X142" s="23">
        <v>3985123.65</v>
      </c>
      <c r="Y142" s="24">
        <f t="shared" si="27"/>
        <v>4187632.94</v>
      </c>
      <c r="Z142" s="23">
        <v>9649.9700000000012</v>
      </c>
      <c r="AA142" s="23">
        <v>188264.26</v>
      </c>
      <c r="AB142" s="23">
        <v>4007038.69</v>
      </c>
      <c r="AC142" s="24">
        <f t="shared" si="28"/>
        <v>4204952.92</v>
      </c>
      <c r="AD142" s="23">
        <v>11354.78</v>
      </c>
      <c r="AE142" s="23">
        <v>206450.53</v>
      </c>
      <c r="AF142" s="23">
        <v>4031538.28</v>
      </c>
      <c r="AG142" s="24">
        <f t="shared" si="29"/>
        <v>4249343.59</v>
      </c>
      <c r="AH142" s="23">
        <v>13202.75</v>
      </c>
      <c r="AI142" s="23">
        <v>210431.96</v>
      </c>
      <c r="AJ142" s="23">
        <v>4136918.46</v>
      </c>
      <c r="AK142" s="24">
        <f t="shared" si="30"/>
        <v>4360553.17</v>
      </c>
      <c r="AN142" s="35">
        <f t="shared" si="31"/>
        <v>0.41651094341186101</v>
      </c>
      <c r="AO142" s="35">
        <f t="shared" si="32"/>
        <v>1.6341734468180436E-2</v>
      </c>
      <c r="AP142" s="35">
        <f t="shared" si="33"/>
        <v>4.1359833223586495E-3</v>
      </c>
      <c r="AQ142" s="35">
        <f t="shared" si="34"/>
        <v>1.0556757910145542E-2</v>
      </c>
      <c r="AR142" s="35">
        <f t="shared" si="35"/>
        <v>2.617100209587897E-2</v>
      </c>
    </row>
    <row r="143" spans="2:44" x14ac:dyDescent="0.3">
      <c r="B143" s="2" t="s">
        <v>88</v>
      </c>
      <c r="C143" s="2" t="s">
        <v>235</v>
      </c>
      <c r="D143" s="2" t="s">
        <v>236</v>
      </c>
      <c r="E143" s="2" t="s">
        <v>144</v>
      </c>
      <c r="F143" s="2" t="s">
        <v>145</v>
      </c>
      <c r="H143" s="23" cm="1">
        <f t="array" ref="H143">SUMPRODUCT('Charges by GXP_GIP_DETERMINED'!G$7:G$567*('Charges by GXP_GIP_DETERMINED'!$D$7:$D$567=$D143)*('Charges by GXP_GIP_DETERMINED'!$E$7:$E$567=$E143))</f>
        <v>121982.66330525924</v>
      </c>
      <c r="I143" s="23" cm="1">
        <f t="array" ref="I143">SUMPRODUCT('Charges by GXP_GIP_DETERMINED'!H$7:H$567*('Charges by GXP_GIP_DETERMINED'!$D$7:$D$567=$D143)*('Charges by GXP_GIP_DETERMINED'!$E$7:$E$567=$E143))</f>
        <v>229978.97</v>
      </c>
      <c r="J143" s="23" cm="1">
        <f t="array" ref="J143">SUMPRODUCT('Charges by GXP_GIP_DETERMINED'!I$7:I$567*('Charges by GXP_GIP_DETERMINED'!$D$7:$D$567=$D143)*('Charges by GXP_GIP_DETERMINED'!$E$7:$E$567=$E143))</f>
        <v>0</v>
      </c>
      <c r="K143" s="23" cm="1">
        <f t="array" ref="K143">SUMPRODUCT('Charges by GXP_GIP_DETERMINED'!J$7:J$567*('Charges by GXP_GIP_DETERMINED'!$D$7:$D$567=$D143)*('Charges by GXP_GIP_DETERMINED'!$E$7:$E$567=$E143))</f>
        <v>0</v>
      </c>
      <c r="L143" s="24">
        <f t="shared" si="24"/>
        <v>351961.63330525922</v>
      </c>
      <c r="M143" s="23">
        <v>163076.66762873979</v>
      </c>
      <c r="N143" s="23">
        <v>190471.8</v>
      </c>
      <c r="O143" s="23">
        <v>0</v>
      </c>
      <c r="P143" s="23" cm="1">
        <f t="array" ref="P143">SUMPRODUCT('Charges by GXP_GIP_DETERMINED'!O$7:O$567*('Charges by GXP_GIP_DETERMINED'!$D$7:$D$567=$D143)*('Charges by GXP_GIP_DETERMINED'!$E$7:$E$567=$E143))</f>
        <v>0</v>
      </c>
      <c r="Q143" s="24">
        <f t="shared" si="25"/>
        <v>353548.46762873977</v>
      </c>
      <c r="R143" s="23">
        <v>209107.57</v>
      </c>
      <c r="S143" s="23">
        <v>235274.04</v>
      </c>
      <c r="T143" s="23">
        <v>0</v>
      </c>
      <c r="U143" s="24">
        <f t="shared" si="26"/>
        <v>444381.61</v>
      </c>
      <c r="V143" s="23">
        <v>279022.36</v>
      </c>
      <c r="W143" s="23">
        <v>249028.16</v>
      </c>
      <c r="X143" s="23">
        <v>0</v>
      </c>
      <c r="Y143" s="24">
        <f t="shared" si="27"/>
        <v>528050.52</v>
      </c>
      <c r="Z143" s="23">
        <v>366081.67999999993</v>
      </c>
      <c r="AA143" s="23">
        <v>240107.34</v>
      </c>
      <c r="AB143" s="23">
        <v>0</v>
      </c>
      <c r="AC143" s="24">
        <f t="shared" si="28"/>
        <v>606189.0199999999</v>
      </c>
      <c r="AD143" s="23">
        <v>435814.19000000006</v>
      </c>
      <c r="AE143" s="23">
        <v>263301.64</v>
      </c>
      <c r="AF143" s="23">
        <v>0</v>
      </c>
      <c r="AG143" s="24">
        <f t="shared" si="29"/>
        <v>699115.83000000007</v>
      </c>
      <c r="AH143" s="23">
        <v>494934.9499999999</v>
      </c>
      <c r="AI143" s="23">
        <v>268379.45</v>
      </c>
      <c r="AJ143" s="23">
        <v>0</v>
      </c>
      <c r="AK143" s="24">
        <f t="shared" si="30"/>
        <v>763314.39999999991</v>
      </c>
      <c r="AN143" s="35">
        <f t="shared" si="31"/>
        <v>0.26258537280563243</v>
      </c>
      <c r="AO143" s="35">
        <f t="shared" si="32"/>
        <v>0.18828166629127607</v>
      </c>
      <c r="AP143" s="35">
        <f t="shared" si="33"/>
        <v>0.1479754247756444</v>
      </c>
      <c r="AQ143" s="35">
        <f t="shared" si="34"/>
        <v>0.15329675552354982</v>
      </c>
      <c r="AR143" s="35">
        <f t="shared" si="35"/>
        <v>9.1828231095839818E-2</v>
      </c>
    </row>
    <row r="144" spans="2:44" x14ac:dyDescent="0.3">
      <c r="B144" s="2" t="s">
        <v>88</v>
      </c>
      <c r="C144" s="2" t="s">
        <v>235</v>
      </c>
      <c r="D144" s="2" t="s">
        <v>236</v>
      </c>
      <c r="E144" s="2" t="s">
        <v>146</v>
      </c>
      <c r="H144" s="23" cm="1">
        <f t="array" ref="H144">SUMPRODUCT('Charges by GXP_GIP_DETERMINED'!G$7:G$567*('Charges by GXP_GIP_DETERMINED'!$D$7:$D$567=$D144)*('Charges by GXP_GIP_DETERMINED'!$E$7:$E$567=$E144))</f>
        <v>10356.734934088472</v>
      </c>
      <c r="I144" s="23" cm="1">
        <f t="array" ref="I144">SUMPRODUCT('Charges by GXP_GIP_DETERMINED'!H$7:H$567*('Charges by GXP_GIP_DETERMINED'!$D$7:$D$567=$D144)*('Charges by GXP_GIP_DETERMINED'!$E$7:$E$567=$E144))</f>
        <v>0</v>
      </c>
      <c r="J144" s="23" cm="1">
        <f t="array" ref="J144">SUMPRODUCT('Charges by GXP_GIP_DETERMINED'!I$7:I$567*('Charges by GXP_GIP_DETERMINED'!$D$7:$D$567=$D144)*('Charges by GXP_GIP_DETERMINED'!$E$7:$E$567=$E144))</f>
        <v>0</v>
      </c>
      <c r="K144" s="23" cm="1">
        <f t="array" ref="K144">SUMPRODUCT('Charges by GXP_GIP_DETERMINED'!J$7:J$567*('Charges by GXP_GIP_DETERMINED'!$D$7:$D$567=$D144)*('Charges by GXP_GIP_DETERMINED'!$E$7:$E$567=$E144))</f>
        <v>0</v>
      </c>
      <c r="L144" s="24">
        <f t="shared" si="24"/>
        <v>10356.734934088472</v>
      </c>
      <c r="M144" s="23">
        <v>9407.7369767918462</v>
      </c>
      <c r="N144" s="23">
        <v>0</v>
      </c>
      <c r="O144" s="23">
        <v>0</v>
      </c>
      <c r="P144" s="23" cm="1">
        <f t="array" ref="P144">SUMPRODUCT('Charges by GXP_GIP_DETERMINED'!O$7:O$567*('Charges by GXP_GIP_DETERMINED'!$D$7:$D$567=$D144)*('Charges by GXP_GIP_DETERMINED'!$E$7:$E$567=$E144))</f>
        <v>0</v>
      </c>
      <c r="Q144" s="24">
        <f t="shared" si="25"/>
        <v>9407.7369767918462</v>
      </c>
      <c r="R144" s="23">
        <v>9391.56</v>
      </c>
      <c r="S144" s="23">
        <v>0</v>
      </c>
      <c r="T144" s="23">
        <v>0</v>
      </c>
      <c r="U144" s="24">
        <f t="shared" si="26"/>
        <v>9391.56</v>
      </c>
      <c r="V144" s="23">
        <v>9709.0499999999993</v>
      </c>
      <c r="W144" s="23">
        <v>0</v>
      </c>
      <c r="X144" s="23">
        <v>0</v>
      </c>
      <c r="Y144" s="24">
        <f t="shared" si="27"/>
        <v>9709.0499999999993</v>
      </c>
      <c r="Z144" s="23">
        <v>10373.119999999999</v>
      </c>
      <c r="AA144" s="23">
        <v>0</v>
      </c>
      <c r="AB144" s="23">
        <v>0</v>
      </c>
      <c r="AC144" s="24">
        <f t="shared" si="28"/>
        <v>10373.119999999999</v>
      </c>
      <c r="AD144" s="23">
        <v>10580.470000000001</v>
      </c>
      <c r="AE144" s="23">
        <v>0</v>
      </c>
      <c r="AF144" s="23">
        <v>0</v>
      </c>
      <c r="AG144" s="24">
        <f t="shared" si="29"/>
        <v>10580.470000000001</v>
      </c>
      <c r="AH144" s="23">
        <v>10653.65</v>
      </c>
      <c r="AI144" s="23">
        <v>0</v>
      </c>
      <c r="AJ144" s="23">
        <v>0</v>
      </c>
      <c r="AK144" s="24">
        <f t="shared" si="30"/>
        <v>10653.65</v>
      </c>
      <c r="AN144" s="35">
        <f t="shared" si="31"/>
        <v>-9.3192974449086918E-2</v>
      </c>
      <c r="AO144" s="35">
        <f t="shared" si="32"/>
        <v>3.3805885284234005E-2</v>
      </c>
      <c r="AP144" s="35">
        <f t="shared" si="33"/>
        <v>6.839701103609519E-2</v>
      </c>
      <c r="AQ144" s="35">
        <f t="shared" si="34"/>
        <v>1.9989164301579709E-2</v>
      </c>
      <c r="AR144" s="35">
        <f t="shared" si="35"/>
        <v>6.9165169411187222E-3</v>
      </c>
    </row>
    <row r="145" spans="2:44" x14ac:dyDescent="0.3">
      <c r="B145" s="2" t="s">
        <v>88</v>
      </c>
      <c r="C145" s="2" t="s">
        <v>237</v>
      </c>
      <c r="D145" s="2" t="s">
        <v>238</v>
      </c>
      <c r="E145" s="2" t="s">
        <v>142</v>
      </c>
      <c r="F145" s="2" t="s">
        <v>143</v>
      </c>
      <c r="H145" s="23" cm="1">
        <f t="array" ref="H145">SUMPRODUCT('Charges by GXP_GIP_DETERMINED'!G$7:G$567*('Charges by GXP_GIP_DETERMINED'!$D$7:$D$567=$D145)*('Charges by GXP_GIP_DETERMINED'!$E$7:$E$567=$E145))</f>
        <v>335493.63140224933</v>
      </c>
      <c r="I145" s="23" cm="1">
        <f t="array" ref="I145">SUMPRODUCT('Charges by GXP_GIP_DETERMINED'!H$7:H$567*('Charges by GXP_GIP_DETERMINED'!$D$7:$D$567=$D145)*('Charges by GXP_GIP_DETERMINED'!$E$7:$E$567=$E145))</f>
        <v>1568866.31</v>
      </c>
      <c r="J145" s="23" cm="1">
        <f t="array" ref="J145">SUMPRODUCT('Charges by GXP_GIP_DETERMINED'!I$7:I$567*('Charges by GXP_GIP_DETERMINED'!$D$7:$D$567=$D145)*('Charges by GXP_GIP_DETERMINED'!$E$7:$E$567=$E145))</f>
        <v>4944549.41</v>
      </c>
      <c r="K145" s="23" cm="1">
        <f t="array" ref="K145">SUMPRODUCT('Charges by GXP_GIP_DETERMINED'!J$7:J$567*('Charges by GXP_GIP_DETERMINED'!$D$7:$D$567=$D145)*('Charges by GXP_GIP_DETERMINED'!$E$7:$E$567=$E145))</f>
        <v>0</v>
      </c>
      <c r="L145" s="24">
        <f t="shared" si="24"/>
        <v>6848909.3514022492</v>
      </c>
      <c r="M145" s="23">
        <v>446205.52566961187</v>
      </c>
      <c r="N145" s="23">
        <v>1620966.06</v>
      </c>
      <c r="O145" s="23">
        <v>5057639.21</v>
      </c>
      <c r="P145" s="23" cm="1">
        <f t="array" ref="P145">SUMPRODUCT('Charges by GXP_GIP_DETERMINED'!O$7:O$567*('Charges by GXP_GIP_DETERMINED'!$D$7:$D$567=$D145)*('Charges by GXP_GIP_DETERMINED'!$E$7:$E$567=$E145))</f>
        <v>0</v>
      </c>
      <c r="Q145" s="24">
        <f t="shared" si="25"/>
        <v>7124810.7956696115</v>
      </c>
      <c r="R145" s="23">
        <v>588078.34999999986</v>
      </c>
      <c r="S145" s="23">
        <v>2002245.14</v>
      </c>
      <c r="T145" s="23">
        <v>6863304.2800000003</v>
      </c>
      <c r="U145" s="24">
        <f t="shared" si="26"/>
        <v>9453627.7699999996</v>
      </c>
      <c r="V145" s="23">
        <v>918446.68999999983</v>
      </c>
      <c r="W145" s="23">
        <v>2119296.41</v>
      </c>
      <c r="X145" s="23">
        <v>6958891.9900000002</v>
      </c>
      <c r="Y145" s="24">
        <f t="shared" si="27"/>
        <v>9996635.0899999999</v>
      </c>
      <c r="Z145" s="23">
        <v>1387578.51</v>
      </c>
      <c r="AA145" s="23">
        <v>2043377.81</v>
      </c>
      <c r="AB145" s="23">
        <v>6997160.4100000001</v>
      </c>
      <c r="AC145" s="24">
        <f t="shared" si="28"/>
        <v>10428116.73</v>
      </c>
      <c r="AD145" s="23">
        <v>1772773.3</v>
      </c>
      <c r="AE145" s="23">
        <v>2240767.52</v>
      </c>
      <c r="AF145" s="23">
        <v>7039942.0099999998</v>
      </c>
      <c r="AG145" s="24">
        <f t="shared" si="29"/>
        <v>11053482.83</v>
      </c>
      <c r="AH145" s="23">
        <v>2177420.7400000002</v>
      </c>
      <c r="AI145" s="23">
        <v>2283981.0299999998</v>
      </c>
      <c r="AJ145" s="23">
        <v>7223958.7199999997</v>
      </c>
      <c r="AK145" s="24">
        <f t="shared" si="30"/>
        <v>11685360.489999998</v>
      </c>
      <c r="AN145" s="35">
        <f t="shared" si="31"/>
        <v>0.38031141674615077</v>
      </c>
      <c r="AO145" s="35">
        <f t="shared" si="32"/>
        <v>5.7439041732018747E-2</v>
      </c>
      <c r="AP145" s="35">
        <f t="shared" si="33"/>
        <v>4.3162687855999415E-2</v>
      </c>
      <c r="AQ145" s="35">
        <f t="shared" si="34"/>
        <v>5.9969227061001718E-2</v>
      </c>
      <c r="AR145" s="35">
        <f t="shared" si="35"/>
        <v>5.7165480755534626E-2</v>
      </c>
    </row>
    <row r="146" spans="2:44" x14ac:dyDescent="0.3">
      <c r="B146" s="2" t="s">
        <v>88</v>
      </c>
      <c r="C146" s="2" t="s">
        <v>237</v>
      </c>
      <c r="D146" s="2" t="s">
        <v>238</v>
      </c>
      <c r="E146" s="2" t="s">
        <v>144</v>
      </c>
      <c r="F146" s="2" t="s">
        <v>145</v>
      </c>
      <c r="H146" s="23" cm="1">
        <f t="array" ref="H146">SUMPRODUCT('Charges by GXP_GIP_DETERMINED'!G$7:G$567*('Charges by GXP_GIP_DETERMINED'!$D$7:$D$567=$D146)*('Charges by GXP_GIP_DETERMINED'!$E$7:$E$567=$E146))</f>
        <v>0</v>
      </c>
      <c r="I146" s="23" cm="1">
        <f t="array" ref="I146">SUMPRODUCT('Charges by GXP_GIP_DETERMINED'!H$7:H$567*('Charges by GXP_GIP_DETERMINED'!$D$7:$D$567=$D146)*('Charges by GXP_GIP_DETERMINED'!$E$7:$E$567=$E146))</f>
        <v>0</v>
      </c>
      <c r="J146" s="23" cm="1">
        <f t="array" ref="J146">SUMPRODUCT('Charges by GXP_GIP_DETERMINED'!I$7:I$567*('Charges by GXP_GIP_DETERMINED'!$D$7:$D$567=$D146)*('Charges by GXP_GIP_DETERMINED'!$E$7:$E$567=$E146))</f>
        <v>0</v>
      </c>
      <c r="K146" s="23" cm="1">
        <f t="array" ref="K146">SUMPRODUCT('Charges by GXP_GIP_DETERMINED'!J$7:J$567*('Charges by GXP_GIP_DETERMINED'!$D$7:$D$567=$D146)*('Charges by GXP_GIP_DETERMINED'!$E$7:$E$567=$E146))</f>
        <v>0</v>
      </c>
      <c r="L146" s="24">
        <f t="shared" si="24"/>
        <v>0</v>
      </c>
      <c r="M146" s="23">
        <v>0</v>
      </c>
      <c r="N146" s="23">
        <v>0</v>
      </c>
      <c r="O146" s="23">
        <v>0</v>
      </c>
      <c r="P146" s="23" cm="1">
        <f t="array" ref="P146">SUMPRODUCT('Charges by GXP_GIP_DETERMINED'!O$7:O$567*('Charges by GXP_GIP_DETERMINED'!$D$7:$D$567=$D146)*('Charges by GXP_GIP_DETERMINED'!$E$7:$E$567=$E146))</f>
        <v>0</v>
      </c>
      <c r="Q146" s="24">
        <f t="shared" si="25"/>
        <v>0</v>
      </c>
      <c r="R146" s="23">
        <v>0</v>
      </c>
      <c r="S146" s="23">
        <v>0</v>
      </c>
      <c r="T146" s="23">
        <v>0</v>
      </c>
      <c r="U146" s="24">
        <f t="shared" si="26"/>
        <v>0</v>
      </c>
      <c r="V146" s="23">
        <v>0</v>
      </c>
      <c r="W146" s="23">
        <v>0</v>
      </c>
      <c r="X146" s="23">
        <v>0</v>
      </c>
      <c r="Y146" s="24">
        <f t="shared" si="27"/>
        <v>0</v>
      </c>
      <c r="Z146" s="23">
        <v>0</v>
      </c>
      <c r="AA146" s="23">
        <v>0</v>
      </c>
      <c r="AB146" s="23">
        <v>0</v>
      </c>
      <c r="AC146" s="24">
        <f t="shared" si="28"/>
        <v>0</v>
      </c>
      <c r="AD146" s="23">
        <v>0</v>
      </c>
      <c r="AE146" s="23">
        <v>0</v>
      </c>
      <c r="AF146" s="23">
        <v>0</v>
      </c>
      <c r="AG146" s="24">
        <f t="shared" si="29"/>
        <v>0</v>
      </c>
      <c r="AH146" s="23">
        <v>0</v>
      </c>
      <c r="AI146" s="23">
        <v>0</v>
      </c>
      <c r="AJ146" s="23">
        <v>0</v>
      </c>
      <c r="AK146" s="24">
        <f t="shared" si="30"/>
        <v>0</v>
      </c>
      <c r="AN146" s="35" t="str">
        <f t="shared" si="31"/>
        <v>-</v>
      </c>
      <c r="AO146" s="35" t="str">
        <f t="shared" si="32"/>
        <v>'-</v>
      </c>
      <c r="AP146" s="35" t="str">
        <f t="shared" si="33"/>
        <v>'-</v>
      </c>
      <c r="AQ146" s="35" t="str">
        <f t="shared" si="34"/>
        <v>'-</v>
      </c>
      <c r="AR146" s="35" t="str">
        <f t="shared" si="35"/>
        <v>'-</v>
      </c>
    </row>
    <row r="147" spans="2:44" x14ac:dyDescent="0.3">
      <c r="B147" s="2" t="s">
        <v>88</v>
      </c>
      <c r="C147" s="2" t="s">
        <v>237</v>
      </c>
      <c r="D147" s="2" t="s">
        <v>238</v>
      </c>
      <c r="E147" s="2" t="s">
        <v>146</v>
      </c>
      <c r="H147" s="23" cm="1">
        <f t="array" ref="H147">SUMPRODUCT('Charges by GXP_GIP_DETERMINED'!G$7:G$567*('Charges by GXP_GIP_DETERMINED'!$D$7:$D$567=$D147)*('Charges by GXP_GIP_DETERMINED'!$E$7:$E$567=$E147))</f>
        <v>706971.33260461001</v>
      </c>
      <c r="I147" s="23" cm="1">
        <f t="array" ref="I147">SUMPRODUCT('Charges by GXP_GIP_DETERMINED'!H$7:H$567*('Charges by GXP_GIP_DETERMINED'!$D$7:$D$567=$D147)*('Charges by GXP_GIP_DETERMINED'!$E$7:$E$567=$E147))</f>
        <v>0</v>
      </c>
      <c r="J147" s="23" cm="1">
        <f t="array" ref="J147">SUMPRODUCT('Charges by GXP_GIP_DETERMINED'!I$7:I$567*('Charges by GXP_GIP_DETERMINED'!$D$7:$D$567=$D147)*('Charges by GXP_GIP_DETERMINED'!$E$7:$E$567=$E147))</f>
        <v>0</v>
      </c>
      <c r="K147" s="23" cm="1">
        <f t="array" ref="K147">SUMPRODUCT('Charges by GXP_GIP_DETERMINED'!J$7:J$567*('Charges by GXP_GIP_DETERMINED'!$D$7:$D$567=$D147)*('Charges by GXP_GIP_DETERMINED'!$E$7:$E$567=$E147))</f>
        <v>0</v>
      </c>
      <c r="L147" s="24">
        <f t="shared" si="24"/>
        <v>706971.33260461001</v>
      </c>
      <c r="M147" s="23">
        <v>692696.66561381938</v>
      </c>
      <c r="N147" s="23">
        <v>0</v>
      </c>
      <c r="O147" s="23">
        <v>0</v>
      </c>
      <c r="P147" s="23" cm="1">
        <f t="array" ref="P147">SUMPRODUCT('Charges by GXP_GIP_DETERMINED'!O$7:O$567*('Charges by GXP_GIP_DETERMINED'!$D$7:$D$567=$D147)*('Charges by GXP_GIP_DETERMINED'!$E$7:$E$567=$E147))</f>
        <v>0</v>
      </c>
      <c r="Q147" s="24">
        <f t="shared" si="25"/>
        <v>692696.66561381938</v>
      </c>
      <c r="R147" s="23">
        <v>753680.85000000009</v>
      </c>
      <c r="S147" s="23">
        <v>0</v>
      </c>
      <c r="T147" s="23">
        <v>0</v>
      </c>
      <c r="U147" s="24">
        <f t="shared" si="26"/>
        <v>753680.85000000009</v>
      </c>
      <c r="V147" s="23">
        <v>797483.84</v>
      </c>
      <c r="W147" s="23">
        <v>0</v>
      </c>
      <c r="X147" s="23">
        <v>0</v>
      </c>
      <c r="Y147" s="24">
        <f t="shared" si="27"/>
        <v>797483.84</v>
      </c>
      <c r="Z147" s="23">
        <v>931692.03000000014</v>
      </c>
      <c r="AA147" s="23">
        <v>0</v>
      </c>
      <c r="AB147" s="23">
        <v>0</v>
      </c>
      <c r="AC147" s="24">
        <f t="shared" si="28"/>
        <v>931692.03000000014</v>
      </c>
      <c r="AD147" s="23">
        <v>980784.26</v>
      </c>
      <c r="AE147" s="23">
        <v>0</v>
      </c>
      <c r="AF147" s="23">
        <v>0</v>
      </c>
      <c r="AG147" s="24">
        <f t="shared" si="29"/>
        <v>980784.26</v>
      </c>
      <c r="AH147" s="23">
        <v>997095.25000000012</v>
      </c>
      <c r="AI147" s="23">
        <v>0</v>
      </c>
      <c r="AJ147" s="23">
        <v>0</v>
      </c>
      <c r="AK147" s="24">
        <f t="shared" si="30"/>
        <v>997095.25000000012</v>
      </c>
      <c r="AN147" s="35">
        <f t="shared" si="31"/>
        <v>6.6069888892529516E-2</v>
      </c>
      <c r="AO147" s="35">
        <f t="shared" si="32"/>
        <v>5.8118751458259732E-2</v>
      </c>
      <c r="AP147" s="35">
        <f t="shared" si="33"/>
        <v>0.16828954176676514</v>
      </c>
      <c r="AQ147" s="35">
        <f t="shared" si="34"/>
        <v>5.2691477891036342E-2</v>
      </c>
      <c r="AR147" s="35">
        <f t="shared" si="35"/>
        <v>1.6630558487959579E-2</v>
      </c>
    </row>
    <row r="148" spans="2:44" x14ac:dyDescent="0.3">
      <c r="B148" s="2" t="s">
        <v>110</v>
      </c>
      <c r="C148" s="2" t="s">
        <v>239</v>
      </c>
      <c r="D148" s="2" t="s">
        <v>240</v>
      </c>
      <c r="E148" s="2" t="s">
        <v>142</v>
      </c>
      <c r="F148" s="2" t="s">
        <v>143</v>
      </c>
      <c r="H148" s="23" cm="1">
        <f t="array" ref="H148">SUMPRODUCT('Charges by GXP_GIP_DETERMINED'!G$7:G$567*('Charges by GXP_GIP_DETERMINED'!$D$7:$D$567=$D148)*('Charges by GXP_GIP_DETERMINED'!$E$7:$E$567=$E148))</f>
        <v>371903.0030461725</v>
      </c>
      <c r="I148" s="23" cm="1">
        <f t="array" ref="I148">SUMPRODUCT('Charges by GXP_GIP_DETERMINED'!H$7:H$567*('Charges by GXP_GIP_DETERMINED'!$D$7:$D$567=$D148)*('Charges by GXP_GIP_DETERMINED'!$E$7:$E$567=$E148))</f>
        <v>757384.75</v>
      </c>
      <c r="J148" s="23" cm="1">
        <f t="array" ref="J148">SUMPRODUCT('Charges by GXP_GIP_DETERMINED'!I$7:I$567*('Charges by GXP_GIP_DETERMINED'!$D$7:$D$567=$D148)*('Charges by GXP_GIP_DETERMINED'!$E$7:$E$567=$E148))</f>
        <v>3731190.07</v>
      </c>
      <c r="K148" s="23" cm="1">
        <f t="array" ref="K148">SUMPRODUCT('Charges by GXP_GIP_DETERMINED'!J$7:J$567*('Charges by GXP_GIP_DETERMINED'!$D$7:$D$567=$D148)*('Charges by GXP_GIP_DETERMINED'!$E$7:$E$567=$E148))</f>
        <v>0</v>
      </c>
      <c r="L148" s="24">
        <f t="shared" si="24"/>
        <v>4860477.823046172</v>
      </c>
      <c r="M148" s="23">
        <v>514652.83034160448</v>
      </c>
      <c r="N148" s="23">
        <v>910612.88</v>
      </c>
      <c r="O148" s="23">
        <v>3798165.6</v>
      </c>
      <c r="P148" s="23" cm="1">
        <f t="array" ref="P148">SUMPRODUCT('Charges by GXP_GIP_DETERMINED'!O$7:O$567*('Charges by GXP_GIP_DETERMINED'!$D$7:$D$567=$D148)*('Charges by GXP_GIP_DETERMINED'!$E$7:$E$567=$E148))</f>
        <v>0</v>
      </c>
      <c r="Q148" s="24">
        <f t="shared" si="25"/>
        <v>5223431.3103416041</v>
      </c>
      <c r="R148" s="23">
        <v>663758.98</v>
      </c>
      <c r="S148" s="23">
        <v>1124804.68</v>
      </c>
      <c r="T148" s="23">
        <v>5154176.71</v>
      </c>
      <c r="U148" s="24">
        <f t="shared" si="26"/>
        <v>6942740.3700000001</v>
      </c>
      <c r="V148" s="23">
        <v>895768.51000000013</v>
      </c>
      <c r="W148" s="23">
        <v>1190560.77</v>
      </c>
      <c r="X148" s="23">
        <v>5225960.78</v>
      </c>
      <c r="Y148" s="24">
        <f t="shared" si="27"/>
        <v>7312290.0600000005</v>
      </c>
      <c r="Z148" s="23">
        <v>1168997.45</v>
      </c>
      <c r="AA148" s="23">
        <v>1147911.8500000001</v>
      </c>
      <c r="AB148" s="23">
        <v>5254699.45</v>
      </c>
      <c r="AC148" s="24">
        <f t="shared" si="28"/>
        <v>7571608.75</v>
      </c>
      <c r="AD148" s="23">
        <v>1376254.52</v>
      </c>
      <c r="AE148" s="23">
        <v>1258799.81</v>
      </c>
      <c r="AF148" s="23">
        <v>5286827.4000000004</v>
      </c>
      <c r="AG148" s="24">
        <f t="shared" si="29"/>
        <v>7921881.7300000004</v>
      </c>
      <c r="AH148" s="23">
        <v>1590750.87</v>
      </c>
      <c r="AI148" s="23">
        <v>1283075.93</v>
      </c>
      <c r="AJ148" s="23">
        <v>5425019.5300000003</v>
      </c>
      <c r="AK148" s="24">
        <f t="shared" si="30"/>
        <v>8298846.3300000001</v>
      </c>
      <c r="AN148" s="35">
        <f t="shared" si="31"/>
        <v>0.42840696383402621</v>
      </c>
      <c r="AO148" s="35">
        <f t="shared" si="32"/>
        <v>5.3228216857546196E-2</v>
      </c>
      <c r="AP148" s="35">
        <f t="shared" si="33"/>
        <v>3.5463403102474755E-2</v>
      </c>
      <c r="AQ148" s="35">
        <f t="shared" si="34"/>
        <v>4.6261368166969907E-2</v>
      </c>
      <c r="AR148" s="35">
        <f t="shared" si="35"/>
        <v>4.7585234524827991E-2</v>
      </c>
    </row>
    <row r="149" spans="2:44" x14ac:dyDescent="0.3">
      <c r="B149" s="2" t="s">
        <v>110</v>
      </c>
      <c r="C149" s="2" t="s">
        <v>239</v>
      </c>
      <c r="D149" s="2" t="s">
        <v>240</v>
      </c>
      <c r="E149" s="2" t="s">
        <v>144</v>
      </c>
      <c r="F149" s="2" t="s">
        <v>145</v>
      </c>
      <c r="H149" s="23" cm="1">
        <f t="array" ref="H149">SUMPRODUCT('Charges by GXP_GIP_DETERMINED'!G$7:G$567*('Charges by GXP_GIP_DETERMINED'!$D$7:$D$567=$D149)*('Charges by GXP_GIP_DETERMINED'!$E$7:$E$567=$E149))</f>
        <v>11246.366503742473</v>
      </c>
      <c r="I149" s="23" cm="1">
        <f t="array" ref="I149">SUMPRODUCT('Charges by GXP_GIP_DETERMINED'!H$7:H$567*('Charges by GXP_GIP_DETERMINED'!$D$7:$D$567=$D149)*('Charges by GXP_GIP_DETERMINED'!$E$7:$E$567=$E149))</f>
        <v>751945.41</v>
      </c>
      <c r="J149" s="23" cm="1">
        <f t="array" ref="J149">SUMPRODUCT('Charges by GXP_GIP_DETERMINED'!I$7:I$567*('Charges by GXP_GIP_DETERMINED'!$D$7:$D$567=$D149)*('Charges by GXP_GIP_DETERMINED'!$E$7:$E$567=$E149))</f>
        <v>0</v>
      </c>
      <c r="K149" s="23" cm="1">
        <f t="array" ref="K149">SUMPRODUCT('Charges by GXP_GIP_DETERMINED'!J$7:J$567*('Charges by GXP_GIP_DETERMINED'!$D$7:$D$567=$D149)*('Charges by GXP_GIP_DETERMINED'!$E$7:$E$567=$E149))</f>
        <v>0</v>
      </c>
      <c r="L149" s="24">
        <f t="shared" si="24"/>
        <v>763191.77650374256</v>
      </c>
      <c r="M149" s="23">
        <v>16201.861119761672</v>
      </c>
      <c r="N149" s="23">
        <v>669501.94999999995</v>
      </c>
      <c r="O149" s="23">
        <v>0</v>
      </c>
      <c r="P149" s="23" cm="1">
        <f t="array" ref="P149">SUMPRODUCT('Charges by GXP_GIP_DETERMINED'!O$7:O$567*('Charges by GXP_GIP_DETERMINED'!$D$7:$D$567=$D149)*('Charges by GXP_GIP_DETERMINED'!$E$7:$E$567=$E149))</f>
        <v>0</v>
      </c>
      <c r="Q149" s="24">
        <f t="shared" si="25"/>
        <v>685703.81111976167</v>
      </c>
      <c r="R149" s="23">
        <v>25387.57</v>
      </c>
      <c r="S149" s="23">
        <v>826980.32</v>
      </c>
      <c r="T149" s="23">
        <v>0</v>
      </c>
      <c r="U149" s="24">
        <f t="shared" si="26"/>
        <v>852367.8899999999</v>
      </c>
      <c r="V149" s="23">
        <v>39953.319999999992</v>
      </c>
      <c r="W149" s="23">
        <v>875325.59</v>
      </c>
      <c r="X149" s="23">
        <v>0</v>
      </c>
      <c r="Y149" s="24">
        <f t="shared" si="27"/>
        <v>915278.90999999992</v>
      </c>
      <c r="Z149" s="23">
        <v>54553.930000000008</v>
      </c>
      <c r="AA149" s="23">
        <v>843969.2</v>
      </c>
      <c r="AB149" s="23">
        <v>0</v>
      </c>
      <c r="AC149" s="24">
        <f t="shared" si="28"/>
        <v>898523.13</v>
      </c>
      <c r="AD149" s="23">
        <v>64950.41</v>
      </c>
      <c r="AE149" s="23">
        <v>925496.38</v>
      </c>
      <c r="AF149" s="23">
        <v>0</v>
      </c>
      <c r="AG149" s="24">
        <f t="shared" si="29"/>
        <v>990446.79</v>
      </c>
      <c r="AH149" s="23">
        <v>74260.459999999992</v>
      </c>
      <c r="AI149" s="23">
        <v>943344.71</v>
      </c>
      <c r="AJ149" s="23">
        <v>0</v>
      </c>
      <c r="AK149" s="24">
        <f t="shared" si="30"/>
        <v>1017605.1699999999</v>
      </c>
      <c r="AN149" s="35">
        <f t="shared" si="31"/>
        <v>0.11684627146374926</v>
      </c>
      <c r="AO149" s="35">
        <f t="shared" si="32"/>
        <v>7.380735564780605E-2</v>
      </c>
      <c r="AP149" s="35">
        <f t="shared" si="33"/>
        <v>-1.8306747612047425E-2</v>
      </c>
      <c r="AQ149" s="35">
        <f t="shared" si="34"/>
        <v>0.10230527955357149</v>
      </c>
      <c r="AR149" s="35">
        <f t="shared" si="35"/>
        <v>2.7420332191697039E-2</v>
      </c>
    </row>
    <row r="150" spans="2:44" x14ac:dyDescent="0.3">
      <c r="B150" s="2" t="s">
        <v>110</v>
      </c>
      <c r="C150" s="2" t="s">
        <v>239</v>
      </c>
      <c r="D150" s="2" t="s">
        <v>240</v>
      </c>
      <c r="E150" s="2" t="s">
        <v>146</v>
      </c>
      <c r="H150" s="23" cm="1">
        <f t="array" ref="H150">SUMPRODUCT('Charges by GXP_GIP_DETERMINED'!G$7:G$567*('Charges by GXP_GIP_DETERMINED'!$D$7:$D$567=$D150)*('Charges by GXP_GIP_DETERMINED'!$E$7:$E$567=$E150))</f>
        <v>1125853.3188203878</v>
      </c>
      <c r="I150" s="23" cm="1">
        <f t="array" ref="I150">SUMPRODUCT('Charges by GXP_GIP_DETERMINED'!H$7:H$567*('Charges by GXP_GIP_DETERMINED'!$D$7:$D$567=$D150)*('Charges by GXP_GIP_DETERMINED'!$E$7:$E$567=$E150))</f>
        <v>0</v>
      </c>
      <c r="J150" s="23" cm="1">
        <f t="array" ref="J150">SUMPRODUCT('Charges by GXP_GIP_DETERMINED'!I$7:I$567*('Charges by GXP_GIP_DETERMINED'!$D$7:$D$567=$D150)*('Charges by GXP_GIP_DETERMINED'!$E$7:$E$567=$E150))</f>
        <v>0</v>
      </c>
      <c r="K150" s="23" cm="1">
        <f t="array" ref="K150">SUMPRODUCT('Charges by GXP_GIP_DETERMINED'!J$7:J$567*('Charges by GXP_GIP_DETERMINED'!$D$7:$D$567=$D150)*('Charges by GXP_GIP_DETERMINED'!$E$7:$E$567=$E150))</f>
        <v>0</v>
      </c>
      <c r="L150" s="24">
        <f t="shared" si="24"/>
        <v>1125853.3188203878</v>
      </c>
      <c r="M150" s="23">
        <v>1107298.7394876108</v>
      </c>
      <c r="N150" s="23">
        <v>0</v>
      </c>
      <c r="O150" s="23">
        <v>0</v>
      </c>
      <c r="P150" s="23" cm="1">
        <f t="array" ref="P150">SUMPRODUCT('Charges by GXP_GIP_DETERMINED'!O$7:O$567*('Charges by GXP_GIP_DETERMINED'!$D$7:$D$567=$D150)*('Charges by GXP_GIP_DETERMINED'!$E$7:$E$567=$E150))</f>
        <v>0</v>
      </c>
      <c r="Q150" s="24">
        <f t="shared" si="25"/>
        <v>1107298.7394876108</v>
      </c>
      <c r="R150" s="23">
        <v>1094033.1200000001</v>
      </c>
      <c r="S150" s="23">
        <v>0</v>
      </c>
      <c r="T150" s="23">
        <v>0</v>
      </c>
      <c r="U150" s="24">
        <f t="shared" si="26"/>
        <v>1094033.1200000001</v>
      </c>
      <c r="V150" s="23">
        <v>1100841.1400000001</v>
      </c>
      <c r="W150" s="23">
        <v>0</v>
      </c>
      <c r="X150" s="23">
        <v>0</v>
      </c>
      <c r="Y150" s="24">
        <f t="shared" si="27"/>
        <v>1100841.1400000001</v>
      </c>
      <c r="Z150" s="23">
        <v>1162324.78</v>
      </c>
      <c r="AA150" s="23">
        <v>0</v>
      </c>
      <c r="AB150" s="23">
        <v>0</v>
      </c>
      <c r="AC150" s="24">
        <f t="shared" si="28"/>
        <v>1162324.78</v>
      </c>
      <c r="AD150" s="23">
        <v>1180958.6599999999</v>
      </c>
      <c r="AE150" s="23">
        <v>0</v>
      </c>
      <c r="AF150" s="23">
        <v>0</v>
      </c>
      <c r="AG150" s="24">
        <f t="shared" si="29"/>
        <v>1180958.6599999999</v>
      </c>
      <c r="AH150" s="23">
        <v>1190421.8</v>
      </c>
      <c r="AI150" s="23">
        <v>0</v>
      </c>
      <c r="AJ150" s="23">
        <v>0</v>
      </c>
      <c r="AK150" s="24">
        <f t="shared" si="30"/>
        <v>1190421.8</v>
      </c>
      <c r="AN150" s="35">
        <f t="shared" si="31"/>
        <v>-2.8263183390290436E-2</v>
      </c>
      <c r="AO150" s="35">
        <f t="shared" si="32"/>
        <v>6.2228646240618524E-3</v>
      </c>
      <c r="AP150" s="35">
        <f t="shared" si="33"/>
        <v>5.5851510055301867E-2</v>
      </c>
      <c r="AQ150" s="35">
        <f t="shared" si="34"/>
        <v>1.6031560473140694E-2</v>
      </c>
      <c r="AR150" s="35">
        <f t="shared" si="35"/>
        <v>8.0131001367991228E-3</v>
      </c>
    </row>
    <row r="151" spans="2:44" x14ac:dyDescent="0.3">
      <c r="B151" s="2" t="s">
        <v>112</v>
      </c>
      <c r="C151" s="2" t="s">
        <v>241</v>
      </c>
      <c r="D151" s="2" t="s">
        <v>242</v>
      </c>
      <c r="E151" s="2" t="s">
        <v>142</v>
      </c>
      <c r="F151" s="2" t="s">
        <v>143</v>
      </c>
      <c r="H151" s="23" cm="1">
        <f t="array" ref="H151">SUMPRODUCT('Charges by GXP_GIP_DETERMINED'!G$7:G$567*('Charges by GXP_GIP_DETERMINED'!$D$7:$D$567=$D151)*('Charges by GXP_GIP_DETERMINED'!$E$7:$E$567=$E151))</f>
        <v>204894.35042862565</v>
      </c>
      <c r="I151" s="23" cm="1">
        <f t="array" ref="I151">SUMPRODUCT('Charges by GXP_GIP_DETERMINED'!H$7:H$567*('Charges by GXP_GIP_DETERMINED'!$D$7:$D$567=$D151)*('Charges by GXP_GIP_DETERMINED'!$E$7:$E$567=$E151))</f>
        <v>327140.90999999997</v>
      </c>
      <c r="J151" s="23" cm="1">
        <f t="array" ref="J151">SUMPRODUCT('Charges by GXP_GIP_DETERMINED'!I$7:I$567*('Charges by GXP_GIP_DETERMINED'!$D$7:$D$567=$D151)*('Charges by GXP_GIP_DETERMINED'!$E$7:$E$567=$E151))</f>
        <v>2643416.2200000002</v>
      </c>
      <c r="K151" s="23" cm="1">
        <f t="array" ref="K151">SUMPRODUCT('Charges by GXP_GIP_DETERMINED'!J$7:J$567*('Charges by GXP_GIP_DETERMINED'!$D$7:$D$567=$D151)*('Charges by GXP_GIP_DETERMINED'!$E$7:$E$567=$E151))</f>
        <v>0</v>
      </c>
      <c r="L151" s="24">
        <f t="shared" si="24"/>
        <v>3175451.4804286258</v>
      </c>
      <c r="M151" s="23">
        <v>275260.28779224231</v>
      </c>
      <c r="N151" s="23">
        <v>336020.5</v>
      </c>
      <c r="O151" s="23">
        <v>2677844.73</v>
      </c>
      <c r="P151" s="23" cm="1">
        <f t="array" ref="P151">SUMPRODUCT('Charges by GXP_GIP_DETERMINED'!O$7:O$567*('Charges by GXP_GIP_DETERMINED'!$D$7:$D$567=$D151)*('Charges by GXP_GIP_DETERMINED'!$E$7:$E$567=$E151))</f>
        <v>0</v>
      </c>
      <c r="Q151" s="24">
        <f t="shared" si="25"/>
        <v>3289125.5177922426</v>
      </c>
      <c r="R151" s="23">
        <v>341749.62999999995</v>
      </c>
      <c r="S151" s="23">
        <v>415058.3</v>
      </c>
      <c r="T151" s="23">
        <v>3633881.83</v>
      </c>
      <c r="U151" s="24">
        <f t="shared" si="26"/>
        <v>4390689.76</v>
      </c>
      <c r="V151" s="23">
        <v>412372.66</v>
      </c>
      <c r="W151" s="23">
        <v>439322.61</v>
      </c>
      <c r="X151" s="23">
        <v>3684492.2</v>
      </c>
      <c r="Y151" s="24">
        <f t="shared" si="27"/>
        <v>4536187.4700000007</v>
      </c>
      <c r="Z151" s="23">
        <v>521568.72000000003</v>
      </c>
      <c r="AA151" s="23">
        <v>423584.95</v>
      </c>
      <c r="AB151" s="23">
        <v>3704754.01</v>
      </c>
      <c r="AC151" s="24">
        <f t="shared" si="28"/>
        <v>4649907.68</v>
      </c>
      <c r="AD151" s="23">
        <v>608271.84</v>
      </c>
      <c r="AE151" s="23">
        <v>464503.14</v>
      </c>
      <c r="AF151" s="23">
        <v>3727405.38</v>
      </c>
      <c r="AG151" s="24">
        <f t="shared" si="29"/>
        <v>4800180.3599999994</v>
      </c>
      <c r="AH151" s="23">
        <v>721302.14999999991</v>
      </c>
      <c r="AI151" s="23">
        <v>473461.15</v>
      </c>
      <c r="AJ151" s="23">
        <v>3824835.85</v>
      </c>
      <c r="AK151" s="24">
        <f t="shared" si="30"/>
        <v>5019599.1500000004</v>
      </c>
      <c r="AN151" s="35">
        <f t="shared" si="31"/>
        <v>0.38269779496279366</v>
      </c>
      <c r="AO151" s="35">
        <f t="shared" si="32"/>
        <v>3.3137779700472603E-2</v>
      </c>
      <c r="AP151" s="35">
        <f t="shared" si="33"/>
        <v>2.5069556924638858E-2</v>
      </c>
      <c r="AQ151" s="35">
        <f t="shared" si="34"/>
        <v>3.2317346997306373E-2</v>
      </c>
      <c r="AR151" s="35">
        <f t="shared" si="35"/>
        <v>4.5710530343489264E-2</v>
      </c>
    </row>
    <row r="152" spans="2:44" x14ac:dyDescent="0.3">
      <c r="B152" s="2" t="s">
        <v>112</v>
      </c>
      <c r="C152" s="2" t="s">
        <v>241</v>
      </c>
      <c r="D152" s="2" t="s">
        <v>242</v>
      </c>
      <c r="E152" s="2" t="s">
        <v>144</v>
      </c>
      <c r="F152" s="2" t="s">
        <v>145</v>
      </c>
      <c r="H152" s="23" cm="1">
        <f t="array" ref="H152">SUMPRODUCT('Charges by GXP_GIP_DETERMINED'!G$7:G$567*('Charges by GXP_GIP_DETERMINED'!$D$7:$D$567=$D152)*('Charges by GXP_GIP_DETERMINED'!$E$7:$E$567=$E152))</f>
        <v>0</v>
      </c>
      <c r="I152" s="23" cm="1">
        <f t="array" ref="I152">SUMPRODUCT('Charges by GXP_GIP_DETERMINED'!H$7:H$567*('Charges by GXP_GIP_DETERMINED'!$D$7:$D$567=$D152)*('Charges by GXP_GIP_DETERMINED'!$E$7:$E$567=$E152))</f>
        <v>0</v>
      </c>
      <c r="J152" s="23" cm="1">
        <f t="array" ref="J152">SUMPRODUCT('Charges by GXP_GIP_DETERMINED'!I$7:I$567*('Charges by GXP_GIP_DETERMINED'!$D$7:$D$567=$D152)*('Charges by GXP_GIP_DETERMINED'!$E$7:$E$567=$E152))</f>
        <v>0</v>
      </c>
      <c r="K152" s="23" cm="1">
        <f t="array" ref="K152">SUMPRODUCT('Charges by GXP_GIP_DETERMINED'!J$7:J$567*('Charges by GXP_GIP_DETERMINED'!$D$7:$D$567=$D152)*('Charges by GXP_GIP_DETERMINED'!$E$7:$E$567=$E152))</f>
        <v>0</v>
      </c>
      <c r="L152" s="24">
        <f t="shared" si="24"/>
        <v>0</v>
      </c>
      <c r="M152" s="23">
        <v>0</v>
      </c>
      <c r="N152" s="23">
        <v>0</v>
      </c>
      <c r="O152" s="23">
        <v>0</v>
      </c>
      <c r="P152" s="23" cm="1">
        <f t="array" ref="P152">SUMPRODUCT('Charges by GXP_GIP_DETERMINED'!O$7:O$567*('Charges by GXP_GIP_DETERMINED'!$D$7:$D$567=$D152)*('Charges by GXP_GIP_DETERMINED'!$E$7:$E$567=$E152))</f>
        <v>0</v>
      </c>
      <c r="Q152" s="24">
        <f t="shared" si="25"/>
        <v>0</v>
      </c>
      <c r="R152" s="23">
        <v>0</v>
      </c>
      <c r="S152" s="23">
        <v>0</v>
      </c>
      <c r="T152" s="23">
        <v>0</v>
      </c>
      <c r="U152" s="24">
        <f t="shared" si="26"/>
        <v>0</v>
      </c>
      <c r="V152" s="23">
        <v>0</v>
      </c>
      <c r="W152" s="23">
        <v>0</v>
      </c>
      <c r="X152" s="23">
        <v>0</v>
      </c>
      <c r="Y152" s="24">
        <f t="shared" si="27"/>
        <v>0</v>
      </c>
      <c r="Z152" s="23">
        <v>0</v>
      </c>
      <c r="AA152" s="23">
        <v>0</v>
      </c>
      <c r="AB152" s="23">
        <v>0</v>
      </c>
      <c r="AC152" s="24">
        <f t="shared" si="28"/>
        <v>0</v>
      </c>
      <c r="AD152" s="23">
        <v>0</v>
      </c>
      <c r="AE152" s="23">
        <v>0</v>
      </c>
      <c r="AF152" s="23">
        <v>0</v>
      </c>
      <c r="AG152" s="24">
        <f t="shared" si="29"/>
        <v>0</v>
      </c>
      <c r="AH152" s="23">
        <v>0</v>
      </c>
      <c r="AI152" s="23">
        <v>0</v>
      </c>
      <c r="AJ152" s="23">
        <v>0</v>
      </c>
      <c r="AK152" s="24">
        <f t="shared" si="30"/>
        <v>0</v>
      </c>
      <c r="AN152" s="35" t="str">
        <f t="shared" si="31"/>
        <v>-</v>
      </c>
      <c r="AO152" s="35" t="str">
        <f t="shared" si="32"/>
        <v>'-</v>
      </c>
      <c r="AP152" s="35" t="str">
        <f t="shared" si="33"/>
        <v>'-</v>
      </c>
      <c r="AQ152" s="35" t="str">
        <f t="shared" si="34"/>
        <v>'-</v>
      </c>
      <c r="AR152" s="35" t="str">
        <f t="shared" si="35"/>
        <v>'-</v>
      </c>
    </row>
    <row r="153" spans="2:44" x14ac:dyDescent="0.3">
      <c r="B153" s="2" t="s">
        <v>112</v>
      </c>
      <c r="C153" s="2" t="s">
        <v>241</v>
      </c>
      <c r="D153" s="2" t="s">
        <v>242</v>
      </c>
      <c r="E153" s="2" t="s">
        <v>146</v>
      </c>
      <c r="H153" s="23" cm="1">
        <f t="array" ref="H153">SUMPRODUCT('Charges by GXP_GIP_DETERMINED'!G$7:G$567*('Charges by GXP_GIP_DETERMINED'!$D$7:$D$567=$D153)*('Charges by GXP_GIP_DETERMINED'!$E$7:$E$567=$E153))</f>
        <v>453723.69113239215</v>
      </c>
      <c r="I153" s="23" cm="1">
        <f t="array" ref="I153">SUMPRODUCT('Charges by GXP_GIP_DETERMINED'!H$7:H$567*('Charges by GXP_GIP_DETERMINED'!$D$7:$D$567=$D153)*('Charges by GXP_GIP_DETERMINED'!$E$7:$E$567=$E153))</f>
        <v>0</v>
      </c>
      <c r="J153" s="23" cm="1">
        <f t="array" ref="J153">SUMPRODUCT('Charges by GXP_GIP_DETERMINED'!I$7:I$567*('Charges by GXP_GIP_DETERMINED'!$D$7:$D$567=$D153)*('Charges by GXP_GIP_DETERMINED'!$E$7:$E$567=$E153))</f>
        <v>0</v>
      </c>
      <c r="K153" s="23" cm="1">
        <f t="array" ref="K153">SUMPRODUCT('Charges by GXP_GIP_DETERMINED'!J$7:J$567*('Charges by GXP_GIP_DETERMINED'!$D$7:$D$567=$D153)*('Charges by GXP_GIP_DETERMINED'!$E$7:$E$567=$E153))</f>
        <v>0</v>
      </c>
      <c r="L153" s="24">
        <f t="shared" si="24"/>
        <v>453723.69113239215</v>
      </c>
      <c r="M153" s="23">
        <v>444449.82515293465</v>
      </c>
      <c r="N153" s="23">
        <v>0</v>
      </c>
      <c r="O153" s="23">
        <v>0</v>
      </c>
      <c r="P153" s="23" cm="1">
        <f t="array" ref="P153">SUMPRODUCT('Charges by GXP_GIP_DETERMINED'!O$7:O$567*('Charges by GXP_GIP_DETERMINED'!$D$7:$D$567=$D153)*('Charges by GXP_GIP_DETERMINED'!$E$7:$E$567=$E153))</f>
        <v>0</v>
      </c>
      <c r="Q153" s="24">
        <f t="shared" si="25"/>
        <v>444449.82515293465</v>
      </c>
      <c r="R153" s="23">
        <v>466695.27999999991</v>
      </c>
      <c r="S153" s="23">
        <v>0</v>
      </c>
      <c r="T153" s="23">
        <v>0</v>
      </c>
      <c r="U153" s="24">
        <f t="shared" si="26"/>
        <v>466695.27999999991</v>
      </c>
      <c r="V153" s="23">
        <v>485370.12999999995</v>
      </c>
      <c r="W153" s="23">
        <v>0</v>
      </c>
      <c r="X153" s="23">
        <v>0</v>
      </c>
      <c r="Y153" s="24">
        <f t="shared" si="27"/>
        <v>485370.12999999995</v>
      </c>
      <c r="Z153" s="23">
        <v>547826.58000000007</v>
      </c>
      <c r="AA153" s="23">
        <v>0</v>
      </c>
      <c r="AB153" s="23">
        <v>0</v>
      </c>
      <c r="AC153" s="24">
        <f t="shared" si="28"/>
        <v>547826.58000000007</v>
      </c>
      <c r="AD153" s="23">
        <v>570185.94999999995</v>
      </c>
      <c r="AE153" s="23">
        <v>0</v>
      </c>
      <c r="AF153" s="23">
        <v>0</v>
      </c>
      <c r="AG153" s="24">
        <f t="shared" si="29"/>
        <v>570185.94999999995</v>
      </c>
      <c r="AH153" s="23">
        <v>578427</v>
      </c>
      <c r="AI153" s="23">
        <v>0</v>
      </c>
      <c r="AJ153" s="23">
        <v>0</v>
      </c>
      <c r="AK153" s="24">
        <f t="shared" si="30"/>
        <v>578427</v>
      </c>
      <c r="AN153" s="35">
        <f t="shared" si="31"/>
        <v>2.8589181303787736E-2</v>
      </c>
      <c r="AO153" s="35">
        <f t="shared" si="32"/>
        <v>4.0015082218101794E-2</v>
      </c>
      <c r="AP153" s="35">
        <f t="shared" si="33"/>
        <v>0.12867798436628175</v>
      </c>
      <c r="AQ153" s="35">
        <f t="shared" si="34"/>
        <v>4.0814686282655055E-2</v>
      </c>
      <c r="AR153" s="35">
        <f t="shared" si="35"/>
        <v>1.4453267394610503E-2</v>
      </c>
    </row>
    <row r="154" spans="2:44" x14ac:dyDescent="0.3">
      <c r="B154" s="2" t="s">
        <v>112</v>
      </c>
      <c r="C154" s="2" t="s">
        <v>243</v>
      </c>
      <c r="D154" s="2" t="s">
        <v>244</v>
      </c>
      <c r="E154" s="2" t="s">
        <v>142</v>
      </c>
      <c r="F154" s="2" t="s">
        <v>143</v>
      </c>
      <c r="H154" s="23" cm="1">
        <f t="array" ref="H154">SUMPRODUCT('Charges by GXP_GIP_DETERMINED'!G$7:G$567*('Charges by GXP_GIP_DETERMINED'!$D$7:$D$567=$D154)*('Charges by GXP_GIP_DETERMINED'!$E$7:$E$567=$E154))</f>
        <v>36702.842168629359</v>
      </c>
      <c r="I154" s="23" cm="1">
        <f t="array" ref="I154">SUMPRODUCT('Charges by GXP_GIP_DETERMINED'!H$7:H$567*('Charges by GXP_GIP_DETERMINED'!$D$7:$D$567=$D154)*('Charges by GXP_GIP_DETERMINED'!$E$7:$E$567=$E154))</f>
        <v>303785.09000000003</v>
      </c>
      <c r="J154" s="23" cm="1">
        <f t="array" ref="J154">SUMPRODUCT('Charges by GXP_GIP_DETERMINED'!I$7:I$567*('Charges by GXP_GIP_DETERMINED'!$D$7:$D$567=$D154)*('Charges by GXP_GIP_DETERMINED'!$E$7:$E$567=$E154))</f>
        <v>220146.75</v>
      </c>
      <c r="K154" s="23" cm="1">
        <f t="array" ref="K154">SUMPRODUCT('Charges by GXP_GIP_DETERMINED'!J$7:J$567*('Charges by GXP_GIP_DETERMINED'!$D$7:$D$567=$D154)*('Charges by GXP_GIP_DETERMINED'!$E$7:$E$567=$E154))</f>
        <v>0</v>
      </c>
      <c r="L154" s="24">
        <f t="shared" si="24"/>
        <v>560634.68216862937</v>
      </c>
      <c r="M154" s="23">
        <v>41581.569929580161</v>
      </c>
      <c r="N154" s="23">
        <v>341652.36</v>
      </c>
      <c r="O154" s="23">
        <v>228385.81</v>
      </c>
      <c r="P154" s="23" cm="1">
        <f t="array" ref="P154">SUMPRODUCT('Charges by GXP_GIP_DETERMINED'!O$7:O$567*('Charges by GXP_GIP_DETERMINED'!$D$7:$D$567=$D154)*('Charges by GXP_GIP_DETERMINED'!$E$7:$E$567=$E154))</f>
        <v>0</v>
      </c>
      <c r="Q154" s="24">
        <f t="shared" si="25"/>
        <v>611619.73992958013</v>
      </c>
      <c r="R154" s="23">
        <v>46776.26</v>
      </c>
      <c r="S154" s="23">
        <v>422014.87</v>
      </c>
      <c r="T154" s="23">
        <v>309923.51</v>
      </c>
      <c r="U154" s="24">
        <f t="shared" si="26"/>
        <v>778714.64</v>
      </c>
      <c r="V154" s="23">
        <v>58726.140000000007</v>
      </c>
      <c r="W154" s="23">
        <v>446685.86</v>
      </c>
      <c r="X154" s="23">
        <v>314239.93</v>
      </c>
      <c r="Y154" s="24">
        <f t="shared" si="27"/>
        <v>819651.92999999993</v>
      </c>
      <c r="Z154" s="23">
        <v>77210.479999999967</v>
      </c>
      <c r="AA154" s="23">
        <v>430684.44</v>
      </c>
      <c r="AB154" s="23">
        <v>315968</v>
      </c>
      <c r="AC154" s="24">
        <f t="shared" si="28"/>
        <v>823862.91999999993</v>
      </c>
      <c r="AD154" s="23">
        <v>88342.819999999978</v>
      </c>
      <c r="AE154" s="23">
        <v>472288.43</v>
      </c>
      <c r="AF154" s="23">
        <v>317899.87</v>
      </c>
      <c r="AG154" s="24">
        <f t="shared" si="29"/>
        <v>878531.12</v>
      </c>
      <c r="AH154" s="23">
        <v>99890.900000000038</v>
      </c>
      <c r="AI154" s="23">
        <v>481396.57</v>
      </c>
      <c r="AJ154" s="23">
        <v>326209.44</v>
      </c>
      <c r="AK154" s="24">
        <f t="shared" si="30"/>
        <v>907496.91000000015</v>
      </c>
      <c r="AN154" s="35">
        <f t="shared" si="31"/>
        <v>0.38898763270905867</v>
      </c>
      <c r="AO154" s="35">
        <f t="shared" si="32"/>
        <v>5.2570335649526179E-2</v>
      </c>
      <c r="AP154" s="35">
        <f t="shared" si="33"/>
        <v>5.1375344165907055E-3</v>
      </c>
      <c r="AQ154" s="35">
        <f t="shared" si="34"/>
        <v>6.635594183556659E-2</v>
      </c>
      <c r="AR154" s="35">
        <f t="shared" si="35"/>
        <v>3.2970704555121744E-2</v>
      </c>
    </row>
    <row r="155" spans="2:44" x14ac:dyDescent="0.3">
      <c r="B155" s="2" t="s">
        <v>112</v>
      </c>
      <c r="C155" s="2" t="s">
        <v>243</v>
      </c>
      <c r="D155" s="2" t="s">
        <v>244</v>
      </c>
      <c r="E155" s="2" t="s">
        <v>144</v>
      </c>
      <c r="F155" s="2" t="s">
        <v>145</v>
      </c>
      <c r="H155" s="23" cm="1">
        <f t="array" ref="H155">SUMPRODUCT('Charges by GXP_GIP_DETERMINED'!G$7:G$567*('Charges by GXP_GIP_DETERMINED'!$D$7:$D$567=$D155)*('Charges by GXP_GIP_DETERMINED'!$E$7:$E$567=$E155))</f>
        <v>0.87810269665839835</v>
      </c>
      <c r="I155" s="23" cm="1">
        <f t="array" ref="I155">SUMPRODUCT('Charges by GXP_GIP_DETERMINED'!H$7:H$567*('Charges by GXP_GIP_DETERMINED'!$D$7:$D$567=$D155)*('Charges by GXP_GIP_DETERMINED'!$E$7:$E$567=$E155))</f>
        <v>27749.45</v>
      </c>
      <c r="J155" s="23" cm="1">
        <f t="array" ref="J155">SUMPRODUCT('Charges by GXP_GIP_DETERMINED'!I$7:I$567*('Charges by GXP_GIP_DETERMINED'!$D$7:$D$567=$D155)*('Charges by GXP_GIP_DETERMINED'!$E$7:$E$567=$E155))</f>
        <v>0</v>
      </c>
      <c r="K155" s="23" cm="1">
        <f t="array" ref="K155">SUMPRODUCT('Charges by GXP_GIP_DETERMINED'!J$7:J$567*('Charges by GXP_GIP_DETERMINED'!$D$7:$D$567=$D155)*('Charges by GXP_GIP_DETERMINED'!$E$7:$E$567=$E155))</f>
        <v>0</v>
      </c>
      <c r="L155" s="24">
        <f t="shared" si="24"/>
        <v>27750.328102696658</v>
      </c>
      <c r="M155" s="23">
        <v>0.97227239511307761</v>
      </c>
      <c r="N155" s="23">
        <v>0</v>
      </c>
      <c r="O155" s="23">
        <v>0</v>
      </c>
      <c r="P155" s="23" cm="1">
        <f t="array" ref="P155">SUMPRODUCT('Charges by GXP_GIP_DETERMINED'!O$7:O$567*('Charges by GXP_GIP_DETERMINED'!$D$7:$D$567=$D155)*('Charges by GXP_GIP_DETERMINED'!$E$7:$E$567=$E155))</f>
        <v>0</v>
      </c>
      <c r="Q155" s="24">
        <f t="shared" si="25"/>
        <v>0.97227239511307761</v>
      </c>
      <c r="R155" s="23">
        <v>1.07</v>
      </c>
      <c r="S155" s="23">
        <v>0</v>
      </c>
      <c r="T155" s="23">
        <v>0</v>
      </c>
      <c r="U155" s="24">
        <f t="shared" si="26"/>
        <v>1.07</v>
      </c>
      <c r="V155" s="23">
        <v>1.33</v>
      </c>
      <c r="W155" s="23">
        <v>0</v>
      </c>
      <c r="X155" s="23">
        <v>0</v>
      </c>
      <c r="Y155" s="24">
        <f t="shared" si="27"/>
        <v>1.33</v>
      </c>
      <c r="Z155" s="23">
        <v>1.74</v>
      </c>
      <c r="AA155" s="23">
        <v>0</v>
      </c>
      <c r="AB155" s="23">
        <v>0</v>
      </c>
      <c r="AC155" s="24">
        <f t="shared" si="28"/>
        <v>1.74</v>
      </c>
      <c r="AD155" s="23">
        <v>1.9800000000000002</v>
      </c>
      <c r="AE155" s="23">
        <v>0</v>
      </c>
      <c r="AF155" s="23">
        <v>0</v>
      </c>
      <c r="AG155" s="24">
        <f t="shared" si="29"/>
        <v>1.9800000000000002</v>
      </c>
      <c r="AH155" s="23">
        <v>2.2199999999999993</v>
      </c>
      <c r="AI155" s="23">
        <v>0</v>
      </c>
      <c r="AJ155" s="23">
        <v>0</v>
      </c>
      <c r="AK155" s="24">
        <f t="shared" si="30"/>
        <v>2.2199999999999993</v>
      </c>
      <c r="AN155" s="35">
        <f t="shared" si="31"/>
        <v>-0.99996144189733394</v>
      </c>
      <c r="AO155" s="35">
        <f t="shared" si="32"/>
        <v>0.2429906542056075</v>
      </c>
      <c r="AP155" s="35">
        <f t="shared" si="33"/>
        <v>0.30827067669172914</v>
      </c>
      <c r="AQ155" s="35">
        <f t="shared" si="34"/>
        <v>0.13793103448275867</v>
      </c>
      <c r="AR155" s="35">
        <f t="shared" si="35"/>
        <v>0.12121212121212066</v>
      </c>
    </row>
    <row r="156" spans="2:44" x14ac:dyDescent="0.3">
      <c r="B156" s="2" t="s">
        <v>112</v>
      </c>
      <c r="C156" s="2" t="s">
        <v>243</v>
      </c>
      <c r="D156" s="2" t="s">
        <v>244</v>
      </c>
      <c r="E156" s="2" t="s">
        <v>146</v>
      </c>
      <c r="H156" s="23" cm="1">
        <f t="array" ref="H156">SUMPRODUCT('Charges by GXP_GIP_DETERMINED'!G$7:G$567*('Charges by GXP_GIP_DETERMINED'!$D$7:$D$567=$D156)*('Charges by GXP_GIP_DETERMINED'!$E$7:$E$567=$E156))</f>
        <v>41595.541184825139</v>
      </c>
      <c r="I156" s="23" cm="1">
        <f t="array" ref="I156">SUMPRODUCT('Charges by GXP_GIP_DETERMINED'!H$7:H$567*('Charges by GXP_GIP_DETERMINED'!$D$7:$D$567=$D156)*('Charges by GXP_GIP_DETERMINED'!$E$7:$E$567=$E156))</f>
        <v>0</v>
      </c>
      <c r="J156" s="23" cm="1">
        <f t="array" ref="J156">SUMPRODUCT('Charges by GXP_GIP_DETERMINED'!I$7:I$567*('Charges by GXP_GIP_DETERMINED'!$D$7:$D$567=$D156)*('Charges by GXP_GIP_DETERMINED'!$E$7:$E$567=$E156))</f>
        <v>0</v>
      </c>
      <c r="K156" s="23" cm="1">
        <f t="array" ref="K156">SUMPRODUCT('Charges by GXP_GIP_DETERMINED'!J$7:J$567*('Charges by GXP_GIP_DETERMINED'!$D$7:$D$567=$D156)*('Charges by GXP_GIP_DETERMINED'!$E$7:$E$567=$E156))</f>
        <v>0</v>
      </c>
      <c r="L156" s="24">
        <f t="shared" si="24"/>
        <v>41595.541184825139</v>
      </c>
      <c r="M156" s="23">
        <v>40533.102647319567</v>
      </c>
      <c r="N156" s="23">
        <v>0</v>
      </c>
      <c r="O156" s="23">
        <v>0</v>
      </c>
      <c r="P156" s="23" cm="1">
        <f t="array" ref="P156">SUMPRODUCT('Charges by GXP_GIP_DETERMINED'!O$7:O$567*('Charges by GXP_GIP_DETERMINED'!$D$7:$D$567=$D156)*('Charges by GXP_GIP_DETERMINED'!$E$7:$E$567=$E156))</f>
        <v>0</v>
      </c>
      <c r="Q156" s="24">
        <f t="shared" si="25"/>
        <v>40533.102647319567</v>
      </c>
      <c r="R156" s="23">
        <v>42822.469999999994</v>
      </c>
      <c r="S156" s="23">
        <v>0</v>
      </c>
      <c r="T156" s="23">
        <v>0</v>
      </c>
      <c r="U156" s="24">
        <f t="shared" si="26"/>
        <v>42822.469999999994</v>
      </c>
      <c r="V156" s="23">
        <v>44739.700000000004</v>
      </c>
      <c r="W156" s="23">
        <v>0</v>
      </c>
      <c r="X156" s="23">
        <v>0</v>
      </c>
      <c r="Y156" s="24">
        <f t="shared" si="27"/>
        <v>44739.700000000004</v>
      </c>
      <c r="Z156" s="23">
        <v>50802.92</v>
      </c>
      <c r="AA156" s="23">
        <v>0</v>
      </c>
      <c r="AB156" s="23">
        <v>0</v>
      </c>
      <c r="AC156" s="24">
        <f t="shared" si="28"/>
        <v>50802.92</v>
      </c>
      <c r="AD156" s="23">
        <v>52980.369999999995</v>
      </c>
      <c r="AE156" s="23">
        <v>0</v>
      </c>
      <c r="AF156" s="23">
        <v>0</v>
      </c>
      <c r="AG156" s="24">
        <f t="shared" si="29"/>
        <v>52980.369999999995</v>
      </c>
      <c r="AH156" s="23">
        <v>53759.79</v>
      </c>
      <c r="AI156" s="23">
        <v>0</v>
      </c>
      <c r="AJ156" s="23">
        <v>0</v>
      </c>
      <c r="AK156" s="24">
        <f t="shared" si="30"/>
        <v>53759.79</v>
      </c>
      <c r="AN156" s="35">
        <f t="shared" si="31"/>
        <v>2.9496642674346596E-2</v>
      </c>
      <c r="AO156" s="35">
        <f t="shared" si="32"/>
        <v>4.4771588374047822E-2</v>
      </c>
      <c r="AP156" s="35">
        <f t="shared" si="33"/>
        <v>0.13552214252665973</v>
      </c>
      <c r="AQ156" s="35">
        <f t="shared" si="34"/>
        <v>4.2860725328386584E-2</v>
      </c>
      <c r="AR156" s="35">
        <f t="shared" si="35"/>
        <v>1.4711486537372309E-2</v>
      </c>
    </row>
    <row r="157" spans="2:44" x14ac:dyDescent="0.3">
      <c r="B157" s="2" t="s">
        <v>112</v>
      </c>
      <c r="C157" s="2" t="s">
        <v>245</v>
      </c>
      <c r="D157" s="2" t="s">
        <v>246</v>
      </c>
      <c r="E157" s="2" t="s">
        <v>142</v>
      </c>
      <c r="F157" s="2" t="s">
        <v>143</v>
      </c>
      <c r="H157" s="23" cm="1">
        <f t="array" ref="H157">SUMPRODUCT('Charges by GXP_GIP_DETERMINED'!G$7:G$567*('Charges by GXP_GIP_DETERMINED'!$D$7:$D$567=$D157)*('Charges by GXP_GIP_DETERMINED'!$E$7:$E$567=$E157))</f>
        <v>39954.722646536757</v>
      </c>
      <c r="I157" s="23" cm="1">
        <f t="array" ref="I157">SUMPRODUCT('Charges by GXP_GIP_DETERMINED'!H$7:H$567*('Charges by GXP_GIP_DETERMINED'!$D$7:$D$567=$D157)*('Charges by GXP_GIP_DETERMINED'!$E$7:$E$567=$E157))</f>
        <v>193124</v>
      </c>
      <c r="J157" s="23" cm="1">
        <f t="array" ref="J157">SUMPRODUCT('Charges by GXP_GIP_DETERMINED'!I$7:I$567*('Charges by GXP_GIP_DETERMINED'!$D$7:$D$567=$D157)*('Charges by GXP_GIP_DETERMINED'!$E$7:$E$567=$E157))</f>
        <v>240837.23</v>
      </c>
      <c r="K157" s="23" cm="1">
        <f t="array" ref="K157">SUMPRODUCT('Charges by GXP_GIP_DETERMINED'!J$7:J$567*('Charges by GXP_GIP_DETERMINED'!$D$7:$D$567=$D157)*('Charges by GXP_GIP_DETERMINED'!$E$7:$E$567=$E157))</f>
        <v>0</v>
      </c>
      <c r="L157" s="24">
        <f t="shared" si="24"/>
        <v>473915.95264653675</v>
      </c>
      <c r="M157" s="23">
        <v>45265.706953707995</v>
      </c>
      <c r="N157" s="23">
        <v>200057.09</v>
      </c>
      <c r="O157" s="23">
        <v>246083.61</v>
      </c>
      <c r="P157" s="23" cm="1">
        <f t="array" ref="P157">SUMPRODUCT('Charges by GXP_GIP_DETERMINED'!O$7:O$567*('Charges by GXP_GIP_DETERMINED'!$D$7:$D$567=$D157)*('Charges by GXP_GIP_DETERMINED'!$E$7:$E$567=$E157))</f>
        <v>0</v>
      </c>
      <c r="Q157" s="24">
        <f t="shared" si="25"/>
        <v>491406.40695370798</v>
      </c>
      <c r="R157" s="23">
        <v>50920.68</v>
      </c>
      <c r="S157" s="23">
        <v>247113.96</v>
      </c>
      <c r="T157" s="23">
        <v>333939.73</v>
      </c>
      <c r="U157" s="24">
        <f t="shared" si="26"/>
        <v>631974.37</v>
      </c>
      <c r="V157" s="23">
        <v>63931.26</v>
      </c>
      <c r="W157" s="23">
        <v>261560.24</v>
      </c>
      <c r="X157" s="23">
        <v>338590.63</v>
      </c>
      <c r="Y157" s="24">
        <f t="shared" si="27"/>
        <v>664082.13</v>
      </c>
      <c r="Z157" s="23">
        <v>84061.119999999995</v>
      </c>
      <c r="AA157" s="23">
        <v>252190.49</v>
      </c>
      <c r="AB157" s="23">
        <v>340452.61</v>
      </c>
      <c r="AC157" s="24">
        <f t="shared" si="28"/>
        <v>676704.22</v>
      </c>
      <c r="AD157" s="23">
        <v>96183.160000000018</v>
      </c>
      <c r="AE157" s="23">
        <v>276552.01</v>
      </c>
      <c r="AF157" s="23">
        <v>342534.19</v>
      </c>
      <c r="AG157" s="24">
        <f t="shared" si="29"/>
        <v>715269.3600000001</v>
      </c>
      <c r="AH157" s="23">
        <v>108778.5</v>
      </c>
      <c r="AI157" s="23">
        <v>281885.36</v>
      </c>
      <c r="AJ157" s="23">
        <v>351487.67</v>
      </c>
      <c r="AK157" s="24">
        <f t="shared" si="30"/>
        <v>742151.53</v>
      </c>
      <c r="AN157" s="35">
        <f t="shared" si="31"/>
        <v>0.3335157140644911</v>
      </c>
      <c r="AO157" s="35">
        <f t="shared" si="32"/>
        <v>5.0805478076587196E-2</v>
      </c>
      <c r="AP157" s="35">
        <f t="shared" si="33"/>
        <v>1.9006820737669905E-2</v>
      </c>
      <c r="AQ157" s="35">
        <f t="shared" si="34"/>
        <v>5.6989654948509383E-2</v>
      </c>
      <c r="AR157" s="35">
        <f t="shared" si="35"/>
        <v>3.758328191214555E-2</v>
      </c>
    </row>
    <row r="158" spans="2:44" x14ac:dyDescent="0.3">
      <c r="B158" s="2" t="s">
        <v>112</v>
      </c>
      <c r="C158" s="2" t="s">
        <v>245</v>
      </c>
      <c r="D158" s="2" t="s">
        <v>246</v>
      </c>
      <c r="E158" s="2" t="s">
        <v>144</v>
      </c>
      <c r="F158" s="2" t="s">
        <v>145</v>
      </c>
      <c r="H158" s="23" cm="1">
        <f t="array" ref="H158">SUMPRODUCT('Charges by GXP_GIP_DETERMINED'!G$7:G$567*('Charges by GXP_GIP_DETERMINED'!$D$7:$D$567=$D158)*('Charges by GXP_GIP_DETERMINED'!$E$7:$E$567=$E158))</f>
        <v>0</v>
      </c>
      <c r="I158" s="23" cm="1">
        <f t="array" ref="I158">SUMPRODUCT('Charges by GXP_GIP_DETERMINED'!H$7:H$567*('Charges by GXP_GIP_DETERMINED'!$D$7:$D$567=$D158)*('Charges by GXP_GIP_DETERMINED'!$E$7:$E$567=$E158))</f>
        <v>0</v>
      </c>
      <c r="J158" s="23" cm="1">
        <f t="array" ref="J158">SUMPRODUCT('Charges by GXP_GIP_DETERMINED'!I$7:I$567*('Charges by GXP_GIP_DETERMINED'!$D$7:$D$567=$D158)*('Charges by GXP_GIP_DETERMINED'!$E$7:$E$567=$E158))</f>
        <v>0</v>
      </c>
      <c r="K158" s="23" cm="1">
        <f t="array" ref="K158">SUMPRODUCT('Charges by GXP_GIP_DETERMINED'!J$7:J$567*('Charges by GXP_GIP_DETERMINED'!$D$7:$D$567=$D158)*('Charges by GXP_GIP_DETERMINED'!$E$7:$E$567=$E158))</f>
        <v>0</v>
      </c>
      <c r="L158" s="24">
        <f t="shared" si="24"/>
        <v>0</v>
      </c>
      <c r="M158" s="23">
        <v>0</v>
      </c>
      <c r="N158" s="23">
        <v>0</v>
      </c>
      <c r="O158" s="23">
        <v>0</v>
      </c>
      <c r="P158" s="23" cm="1">
        <f t="array" ref="P158">SUMPRODUCT('Charges by GXP_GIP_DETERMINED'!O$7:O$567*('Charges by GXP_GIP_DETERMINED'!$D$7:$D$567=$D158)*('Charges by GXP_GIP_DETERMINED'!$E$7:$E$567=$E158))</f>
        <v>0</v>
      </c>
      <c r="Q158" s="24">
        <f t="shared" si="25"/>
        <v>0</v>
      </c>
      <c r="R158" s="23">
        <v>0</v>
      </c>
      <c r="S158" s="23">
        <v>0</v>
      </c>
      <c r="T158" s="23">
        <v>0</v>
      </c>
      <c r="U158" s="24">
        <f t="shared" si="26"/>
        <v>0</v>
      </c>
      <c r="V158" s="23">
        <v>0</v>
      </c>
      <c r="W158" s="23">
        <v>0</v>
      </c>
      <c r="X158" s="23">
        <v>0</v>
      </c>
      <c r="Y158" s="24">
        <f t="shared" si="27"/>
        <v>0</v>
      </c>
      <c r="Z158" s="23">
        <v>0</v>
      </c>
      <c r="AA158" s="23">
        <v>0</v>
      </c>
      <c r="AB158" s="23">
        <v>0</v>
      </c>
      <c r="AC158" s="24">
        <f t="shared" si="28"/>
        <v>0</v>
      </c>
      <c r="AD158" s="23">
        <v>0</v>
      </c>
      <c r="AE158" s="23">
        <v>0</v>
      </c>
      <c r="AF158" s="23">
        <v>0</v>
      </c>
      <c r="AG158" s="24">
        <f t="shared" si="29"/>
        <v>0</v>
      </c>
      <c r="AH158" s="23">
        <v>0</v>
      </c>
      <c r="AI158" s="23">
        <v>0</v>
      </c>
      <c r="AJ158" s="23">
        <v>0</v>
      </c>
      <c r="AK158" s="24">
        <f t="shared" si="30"/>
        <v>0</v>
      </c>
      <c r="AN158" s="35" t="str">
        <f t="shared" si="31"/>
        <v>-</v>
      </c>
      <c r="AO158" s="35" t="str">
        <f t="shared" si="32"/>
        <v>'-</v>
      </c>
      <c r="AP158" s="35" t="str">
        <f t="shared" si="33"/>
        <v>'-</v>
      </c>
      <c r="AQ158" s="35" t="str">
        <f t="shared" si="34"/>
        <v>'-</v>
      </c>
      <c r="AR158" s="35" t="str">
        <f t="shared" si="35"/>
        <v>'-</v>
      </c>
    </row>
    <row r="159" spans="2:44" x14ac:dyDescent="0.3">
      <c r="B159" s="2" t="s">
        <v>112</v>
      </c>
      <c r="C159" s="2" t="s">
        <v>245</v>
      </c>
      <c r="D159" s="2" t="s">
        <v>246</v>
      </c>
      <c r="E159" s="2" t="s">
        <v>146</v>
      </c>
      <c r="H159" s="23" cm="1">
        <f t="array" ref="H159">SUMPRODUCT('Charges by GXP_GIP_DETERMINED'!G$7:G$567*('Charges by GXP_GIP_DETERMINED'!$D$7:$D$567=$D159)*('Charges by GXP_GIP_DETERMINED'!$E$7:$E$567=$E159))</f>
        <v>46840.179343192198</v>
      </c>
      <c r="I159" s="23" cm="1">
        <f t="array" ref="I159">SUMPRODUCT('Charges by GXP_GIP_DETERMINED'!H$7:H$567*('Charges by GXP_GIP_DETERMINED'!$D$7:$D$567=$D159)*('Charges by GXP_GIP_DETERMINED'!$E$7:$E$567=$E159))</f>
        <v>0</v>
      </c>
      <c r="J159" s="23" cm="1">
        <f t="array" ref="J159">SUMPRODUCT('Charges by GXP_GIP_DETERMINED'!I$7:I$567*('Charges by GXP_GIP_DETERMINED'!$D$7:$D$567=$D159)*('Charges by GXP_GIP_DETERMINED'!$E$7:$E$567=$E159))</f>
        <v>0</v>
      </c>
      <c r="K159" s="23" cm="1">
        <f t="array" ref="K159">SUMPRODUCT('Charges by GXP_GIP_DETERMINED'!J$7:J$567*('Charges by GXP_GIP_DETERMINED'!$D$7:$D$567=$D159)*('Charges by GXP_GIP_DETERMINED'!$E$7:$E$567=$E159))</f>
        <v>0</v>
      </c>
      <c r="L159" s="24">
        <f t="shared" si="24"/>
        <v>46840.179343192198</v>
      </c>
      <c r="M159" s="23">
        <v>45438.178966665175</v>
      </c>
      <c r="N159" s="23">
        <v>0</v>
      </c>
      <c r="O159" s="23">
        <v>0</v>
      </c>
      <c r="P159" s="23" cm="1">
        <f t="array" ref="P159">SUMPRODUCT('Charges by GXP_GIP_DETERMINED'!O$7:O$567*('Charges by GXP_GIP_DETERMINED'!$D$7:$D$567=$D159)*('Charges by GXP_GIP_DETERMINED'!$E$7:$E$567=$E159))</f>
        <v>0</v>
      </c>
      <c r="Q159" s="24">
        <f t="shared" si="25"/>
        <v>45438.178966665175</v>
      </c>
      <c r="R159" s="23">
        <v>47909.670000000006</v>
      </c>
      <c r="S159" s="23">
        <v>0</v>
      </c>
      <c r="T159" s="23">
        <v>0</v>
      </c>
      <c r="U159" s="24">
        <f t="shared" si="26"/>
        <v>47909.670000000006</v>
      </c>
      <c r="V159" s="23">
        <v>50080.26</v>
      </c>
      <c r="W159" s="23">
        <v>0</v>
      </c>
      <c r="X159" s="23">
        <v>0</v>
      </c>
      <c r="Y159" s="24">
        <f t="shared" si="27"/>
        <v>50080.26</v>
      </c>
      <c r="Z159" s="23">
        <v>56758.73</v>
      </c>
      <c r="AA159" s="23">
        <v>0</v>
      </c>
      <c r="AB159" s="23">
        <v>0</v>
      </c>
      <c r="AC159" s="24">
        <f t="shared" si="28"/>
        <v>56758.73</v>
      </c>
      <c r="AD159" s="23">
        <v>59147.85</v>
      </c>
      <c r="AE159" s="23">
        <v>0</v>
      </c>
      <c r="AF159" s="23">
        <v>0</v>
      </c>
      <c r="AG159" s="24">
        <f t="shared" si="29"/>
        <v>59147.85</v>
      </c>
      <c r="AH159" s="23">
        <v>59992.469999999994</v>
      </c>
      <c r="AI159" s="23">
        <v>0</v>
      </c>
      <c r="AJ159" s="23">
        <v>0</v>
      </c>
      <c r="AK159" s="24">
        <f t="shared" si="30"/>
        <v>59992.469999999994</v>
      </c>
      <c r="AN159" s="35">
        <f t="shared" si="31"/>
        <v>2.2832761782822786E-2</v>
      </c>
      <c r="AO159" s="35">
        <f t="shared" si="32"/>
        <v>4.530588501235755E-2</v>
      </c>
      <c r="AP159" s="35">
        <f t="shared" si="33"/>
        <v>0.13335533801142407</v>
      </c>
      <c r="AQ159" s="35">
        <f t="shared" si="34"/>
        <v>4.2092555629768214E-2</v>
      </c>
      <c r="AR159" s="35">
        <f t="shared" si="35"/>
        <v>1.4279808987139875E-2</v>
      </c>
    </row>
    <row r="160" spans="2:44" x14ac:dyDescent="0.3">
      <c r="B160" s="2" t="s">
        <v>112</v>
      </c>
      <c r="C160" s="2" t="s">
        <v>247</v>
      </c>
      <c r="D160" s="2" t="s">
        <v>248</v>
      </c>
      <c r="E160" s="2" t="s">
        <v>142</v>
      </c>
      <c r="F160" s="2" t="s">
        <v>143</v>
      </c>
      <c r="H160" s="23" cm="1">
        <f t="array" ref="H160">SUMPRODUCT('Charges by GXP_GIP_DETERMINED'!G$7:G$567*('Charges by GXP_GIP_DETERMINED'!$D$7:$D$567=$D160)*('Charges by GXP_GIP_DETERMINED'!$E$7:$E$567=$E160))</f>
        <v>32648.402045321069</v>
      </c>
      <c r="I160" s="23" cm="1">
        <f t="array" ref="I160">SUMPRODUCT('Charges by GXP_GIP_DETERMINED'!H$7:H$567*('Charges by GXP_GIP_DETERMINED'!$D$7:$D$567=$D160)*('Charges by GXP_GIP_DETERMINED'!$E$7:$E$567=$E160))</f>
        <v>171939.34</v>
      </c>
      <c r="J160" s="23" cm="1">
        <f t="array" ref="J160">SUMPRODUCT('Charges by GXP_GIP_DETERMINED'!I$7:I$567*('Charges by GXP_GIP_DETERMINED'!$D$7:$D$567=$D160)*('Charges by GXP_GIP_DETERMINED'!$E$7:$E$567=$E160))</f>
        <v>593816.89</v>
      </c>
      <c r="K160" s="23" cm="1">
        <f t="array" ref="K160">SUMPRODUCT('Charges by GXP_GIP_DETERMINED'!J$7:J$567*('Charges by GXP_GIP_DETERMINED'!$D$7:$D$567=$D160)*('Charges by GXP_GIP_DETERMINED'!$E$7:$E$567=$E160))</f>
        <v>0</v>
      </c>
      <c r="L160" s="24">
        <f t="shared" si="24"/>
        <v>798404.63204532105</v>
      </c>
      <c r="M160" s="23">
        <v>36988.190989878611</v>
      </c>
      <c r="N160" s="23">
        <v>165711.60999999999</v>
      </c>
      <c r="O160" s="23">
        <v>608045.63</v>
      </c>
      <c r="P160" s="23" cm="1">
        <f t="array" ref="P160">SUMPRODUCT('Charges by GXP_GIP_DETERMINED'!O$7:O$567*('Charges by GXP_GIP_DETERMINED'!$D$7:$D$567=$D160)*('Charges by GXP_GIP_DETERMINED'!$E$7:$E$567=$E160))</f>
        <v>0</v>
      </c>
      <c r="Q160" s="24">
        <f t="shared" si="25"/>
        <v>810745.4309898786</v>
      </c>
      <c r="R160" s="23">
        <v>41609.040000000001</v>
      </c>
      <c r="S160" s="23">
        <v>204689.83</v>
      </c>
      <c r="T160" s="23">
        <v>825128.48</v>
      </c>
      <c r="U160" s="24">
        <f t="shared" si="26"/>
        <v>1071427.3500000001</v>
      </c>
      <c r="V160" s="23">
        <v>52231.840000000004</v>
      </c>
      <c r="W160" s="23">
        <v>216656</v>
      </c>
      <c r="X160" s="23">
        <v>836620.35</v>
      </c>
      <c r="Y160" s="24">
        <f t="shared" si="27"/>
        <v>1105508.19</v>
      </c>
      <c r="Z160" s="23">
        <v>68646.189999999973</v>
      </c>
      <c r="AA160" s="23">
        <v>208894.83</v>
      </c>
      <c r="AB160" s="23">
        <v>841221.1</v>
      </c>
      <c r="AC160" s="24">
        <f t="shared" si="28"/>
        <v>1118762.1199999999</v>
      </c>
      <c r="AD160" s="23">
        <v>78536.739999999991</v>
      </c>
      <c r="AE160" s="23">
        <v>229074.01</v>
      </c>
      <c r="AF160" s="23">
        <v>846364.44</v>
      </c>
      <c r="AG160" s="24">
        <f t="shared" si="29"/>
        <v>1153975.19</v>
      </c>
      <c r="AH160" s="23">
        <v>88722.74000000002</v>
      </c>
      <c r="AI160" s="23">
        <v>233491.73</v>
      </c>
      <c r="AJ160" s="23">
        <v>868487.52</v>
      </c>
      <c r="AK160" s="24">
        <f t="shared" si="30"/>
        <v>1190701.99</v>
      </c>
      <c r="AN160" s="35">
        <f t="shared" si="31"/>
        <v>0.34196033814991833</v>
      </c>
      <c r="AO160" s="35">
        <f t="shared" si="32"/>
        <v>3.1808820262055004E-2</v>
      </c>
      <c r="AP160" s="35">
        <f t="shared" si="33"/>
        <v>1.198899304400447E-2</v>
      </c>
      <c r="AQ160" s="35">
        <f t="shared" si="34"/>
        <v>3.147502884706177E-2</v>
      </c>
      <c r="AR160" s="35">
        <f t="shared" si="35"/>
        <v>3.182633415195002E-2</v>
      </c>
    </row>
    <row r="161" spans="2:44" x14ac:dyDescent="0.3">
      <c r="B161" s="2" t="s">
        <v>112</v>
      </c>
      <c r="C161" s="2" t="s">
        <v>247</v>
      </c>
      <c r="D161" s="2" t="s">
        <v>248</v>
      </c>
      <c r="E161" s="2" t="s">
        <v>144</v>
      </c>
      <c r="F161" s="2" t="s">
        <v>145</v>
      </c>
      <c r="H161" s="23" cm="1">
        <f t="array" ref="H161">SUMPRODUCT('Charges by GXP_GIP_DETERMINED'!G$7:G$567*('Charges by GXP_GIP_DETERMINED'!$D$7:$D$567=$D161)*('Charges by GXP_GIP_DETERMINED'!$E$7:$E$567=$E161))</f>
        <v>2942.1785292898044</v>
      </c>
      <c r="I161" s="23" cm="1">
        <f t="array" ref="I161">SUMPRODUCT('Charges by GXP_GIP_DETERMINED'!H$7:H$567*('Charges by GXP_GIP_DETERMINED'!$D$7:$D$567=$D161)*('Charges by GXP_GIP_DETERMINED'!$E$7:$E$567=$E161))</f>
        <v>67361.009999999995</v>
      </c>
      <c r="J161" s="23" cm="1">
        <f t="array" ref="J161">SUMPRODUCT('Charges by GXP_GIP_DETERMINED'!I$7:I$567*('Charges by GXP_GIP_DETERMINED'!$D$7:$D$567=$D161)*('Charges by GXP_GIP_DETERMINED'!$E$7:$E$567=$E161))</f>
        <v>0</v>
      </c>
      <c r="K161" s="23" cm="1">
        <f t="array" ref="K161">SUMPRODUCT('Charges by GXP_GIP_DETERMINED'!J$7:J$567*('Charges by GXP_GIP_DETERMINED'!$D$7:$D$567=$D161)*('Charges by GXP_GIP_DETERMINED'!$E$7:$E$567=$E161))</f>
        <v>0</v>
      </c>
      <c r="L161" s="24">
        <f t="shared" si="24"/>
        <v>70303.188529289793</v>
      </c>
      <c r="M161" s="23">
        <v>3258.2829755495782</v>
      </c>
      <c r="N161" s="23">
        <v>75989.77</v>
      </c>
      <c r="O161" s="23">
        <v>0</v>
      </c>
      <c r="P161" s="23" cm="1">
        <f t="array" ref="P161">SUMPRODUCT('Charges by GXP_GIP_DETERMINED'!O$7:O$567*('Charges by GXP_GIP_DETERMINED'!$D$7:$D$567=$D161)*('Charges by GXP_GIP_DETERMINED'!$E$7:$E$567=$E161))</f>
        <v>0</v>
      </c>
      <c r="Q161" s="24">
        <f t="shared" si="25"/>
        <v>79248.052975549581</v>
      </c>
      <c r="R161" s="23">
        <v>3626.6700000000005</v>
      </c>
      <c r="S161" s="23">
        <v>93863.87</v>
      </c>
      <c r="T161" s="23">
        <v>0</v>
      </c>
      <c r="U161" s="24">
        <f t="shared" si="26"/>
        <v>97490.54</v>
      </c>
      <c r="V161" s="23">
        <v>4496.2299999999996</v>
      </c>
      <c r="W161" s="23">
        <v>99351.15</v>
      </c>
      <c r="X161" s="23">
        <v>0</v>
      </c>
      <c r="Y161" s="24">
        <f t="shared" si="27"/>
        <v>103847.37999999999</v>
      </c>
      <c r="Z161" s="23">
        <v>5860.4600000000009</v>
      </c>
      <c r="AA161" s="23">
        <v>95792.14</v>
      </c>
      <c r="AB161" s="23">
        <v>0</v>
      </c>
      <c r="AC161" s="24">
        <f t="shared" si="28"/>
        <v>101652.6</v>
      </c>
      <c r="AD161" s="23">
        <v>6669.8600000000006</v>
      </c>
      <c r="AE161" s="23">
        <v>105045.63</v>
      </c>
      <c r="AF161" s="23">
        <v>0</v>
      </c>
      <c r="AG161" s="24">
        <f t="shared" si="29"/>
        <v>111715.49</v>
      </c>
      <c r="AH161" s="23">
        <v>7422.380000000001</v>
      </c>
      <c r="AI161" s="23">
        <v>107071.45</v>
      </c>
      <c r="AJ161" s="23">
        <v>0</v>
      </c>
      <c r="AK161" s="24">
        <f t="shared" si="30"/>
        <v>114493.83</v>
      </c>
      <c r="AN161" s="35">
        <f t="shared" si="31"/>
        <v>0.38671576694396115</v>
      </c>
      <c r="AO161" s="35">
        <f t="shared" si="32"/>
        <v>6.5204685500767523E-2</v>
      </c>
      <c r="AP161" s="35">
        <f t="shared" si="33"/>
        <v>-2.1134668972871418E-2</v>
      </c>
      <c r="AQ161" s="35">
        <f t="shared" si="34"/>
        <v>9.899294263009506E-2</v>
      </c>
      <c r="AR161" s="35">
        <f t="shared" si="35"/>
        <v>2.4869783053361738E-2</v>
      </c>
    </row>
    <row r="162" spans="2:44" x14ac:dyDescent="0.3">
      <c r="B162" s="2" t="s">
        <v>112</v>
      </c>
      <c r="C162" s="2" t="s">
        <v>247</v>
      </c>
      <c r="D162" s="2" t="s">
        <v>248</v>
      </c>
      <c r="E162" s="2" t="s">
        <v>146</v>
      </c>
      <c r="H162" s="23" cm="1">
        <f t="array" ref="H162">SUMPRODUCT('Charges by GXP_GIP_DETERMINED'!G$7:G$567*('Charges by GXP_GIP_DETERMINED'!$D$7:$D$567=$D162)*('Charges by GXP_GIP_DETERMINED'!$E$7:$E$567=$E162))</f>
        <v>24586.749903223394</v>
      </c>
      <c r="I162" s="23" cm="1">
        <f t="array" ref="I162">SUMPRODUCT('Charges by GXP_GIP_DETERMINED'!H$7:H$567*('Charges by GXP_GIP_DETERMINED'!$D$7:$D$567=$D162)*('Charges by GXP_GIP_DETERMINED'!$E$7:$E$567=$E162))</f>
        <v>0</v>
      </c>
      <c r="J162" s="23" cm="1">
        <f t="array" ref="J162">SUMPRODUCT('Charges by GXP_GIP_DETERMINED'!I$7:I$567*('Charges by GXP_GIP_DETERMINED'!$D$7:$D$567=$D162)*('Charges by GXP_GIP_DETERMINED'!$E$7:$E$567=$E162))</f>
        <v>0</v>
      </c>
      <c r="K162" s="23" cm="1">
        <f t="array" ref="K162">SUMPRODUCT('Charges by GXP_GIP_DETERMINED'!J$7:J$567*('Charges by GXP_GIP_DETERMINED'!$D$7:$D$567=$D162)*('Charges by GXP_GIP_DETERMINED'!$E$7:$E$567=$E162))</f>
        <v>0</v>
      </c>
      <c r="L162" s="24">
        <f t="shared" si="24"/>
        <v>24586.749903223394</v>
      </c>
      <c r="M162" s="23">
        <v>24554.299984889512</v>
      </c>
      <c r="N162" s="23">
        <v>0</v>
      </c>
      <c r="O162" s="23">
        <v>0</v>
      </c>
      <c r="P162" s="23" cm="1">
        <f t="array" ref="P162">SUMPRODUCT('Charges by GXP_GIP_DETERMINED'!O$7:O$567*('Charges by GXP_GIP_DETERMINED'!$D$7:$D$567=$D162)*('Charges by GXP_GIP_DETERMINED'!$E$7:$E$567=$E162))</f>
        <v>0</v>
      </c>
      <c r="Q162" s="24">
        <f t="shared" si="25"/>
        <v>24554.299984889512</v>
      </c>
      <c r="R162" s="23">
        <v>26569.979999999996</v>
      </c>
      <c r="S162" s="23">
        <v>0</v>
      </c>
      <c r="T162" s="23">
        <v>0</v>
      </c>
      <c r="U162" s="24">
        <f t="shared" si="26"/>
        <v>26569.979999999996</v>
      </c>
      <c r="V162" s="23">
        <v>27883.82</v>
      </c>
      <c r="W162" s="23">
        <v>0</v>
      </c>
      <c r="X162" s="23">
        <v>0</v>
      </c>
      <c r="Y162" s="24">
        <f t="shared" si="27"/>
        <v>27883.82</v>
      </c>
      <c r="Z162" s="23">
        <v>32430.129999999997</v>
      </c>
      <c r="AA162" s="23">
        <v>0</v>
      </c>
      <c r="AB162" s="23">
        <v>0</v>
      </c>
      <c r="AC162" s="24">
        <f t="shared" si="28"/>
        <v>32430.129999999997</v>
      </c>
      <c r="AD162" s="23">
        <v>34096.86</v>
      </c>
      <c r="AE162" s="23">
        <v>0</v>
      </c>
      <c r="AF162" s="23">
        <v>0</v>
      </c>
      <c r="AG162" s="24">
        <f t="shared" si="29"/>
        <v>34096.86</v>
      </c>
      <c r="AH162" s="23">
        <v>34667.520000000004</v>
      </c>
      <c r="AI162" s="23">
        <v>0</v>
      </c>
      <c r="AJ162" s="23">
        <v>0</v>
      </c>
      <c r="AK162" s="24">
        <f t="shared" si="30"/>
        <v>34667.520000000004</v>
      </c>
      <c r="AN162" s="35">
        <f t="shared" si="31"/>
        <v>8.0662556237927063E-2</v>
      </c>
      <c r="AO162" s="35">
        <f t="shared" si="32"/>
        <v>4.9448287127050961E-2</v>
      </c>
      <c r="AP162" s="35">
        <f t="shared" si="33"/>
        <v>0.16304473346908699</v>
      </c>
      <c r="AQ162" s="35">
        <f t="shared" si="34"/>
        <v>5.1394490247187008E-2</v>
      </c>
      <c r="AR162" s="35">
        <f t="shared" si="35"/>
        <v>1.6736438487297667E-2</v>
      </c>
    </row>
    <row r="163" spans="2:44" x14ac:dyDescent="0.3">
      <c r="B163" s="2" t="s">
        <v>112</v>
      </c>
      <c r="C163" s="2" t="s">
        <v>249</v>
      </c>
      <c r="D163" s="2" t="s">
        <v>250</v>
      </c>
      <c r="E163" s="2" t="s">
        <v>142</v>
      </c>
      <c r="F163" s="2" t="s">
        <v>143</v>
      </c>
      <c r="H163" s="23" cm="1">
        <f t="array" ref="H163">SUMPRODUCT('Charges by GXP_GIP_DETERMINED'!G$7:G$567*('Charges by GXP_GIP_DETERMINED'!$D$7:$D$567=$D163)*('Charges by GXP_GIP_DETERMINED'!$E$7:$E$567=$E163))</f>
        <v>19894.143833837617</v>
      </c>
      <c r="I163" s="23" cm="1">
        <f t="array" ref="I163">SUMPRODUCT('Charges by GXP_GIP_DETERMINED'!H$7:H$567*('Charges by GXP_GIP_DETERMINED'!$D$7:$D$567=$D163)*('Charges by GXP_GIP_DETERMINED'!$E$7:$E$567=$E163))</f>
        <v>97343.06</v>
      </c>
      <c r="J163" s="23" cm="1">
        <f t="array" ref="J163">SUMPRODUCT('Charges by GXP_GIP_DETERMINED'!I$7:I$567*('Charges by GXP_GIP_DETERMINED'!$D$7:$D$567=$D163)*('Charges by GXP_GIP_DETERMINED'!$E$7:$E$567=$E163))</f>
        <v>439465.88</v>
      </c>
      <c r="K163" s="23" cm="1">
        <f t="array" ref="K163">SUMPRODUCT('Charges by GXP_GIP_DETERMINED'!J$7:J$567*('Charges by GXP_GIP_DETERMINED'!$D$7:$D$567=$D163)*('Charges by GXP_GIP_DETERMINED'!$E$7:$E$567=$E163))</f>
        <v>0</v>
      </c>
      <c r="L163" s="24">
        <f t="shared" si="24"/>
        <v>556703.08383383765</v>
      </c>
      <c r="M163" s="23">
        <v>27605.298225931863</v>
      </c>
      <c r="N163" s="23">
        <v>90309.96</v>
      </c>
      <c r="O163" s="23">
        <v>452979.24</v>
      </c>
      <c r="P163" s="23" cm="1">
        <f t="array" ref="P163">SUMPRODUCT('Charges by GXP_GIP_DETERMINED'!O$7:O$567*('Charges by GXP_GIP_DETERMINED'!$D$7:$D$567=$D163)*('Charges by GXP_GIP_DETERMINED'!$E$7:$E$567=$E163))</f>
        <v>0</v>
      </c>
      <c r="Q163" s="24">
        <f t="shared" si="25"/>
        <v>570894.49822593189</v>
      </c>
      <c r="R163" s="23">
        <v>34057.840000000004</v>
      </c>
      <c r="S163" s="23">
        <v>111552.42</v>
      </c>
      <c r="T163" s="23">
        <v>614700.69999999995</v>
      </c>
      <c r="U163" s="24">
        <f t="shared" si="26"/>
        <v>760310.96</v>
      </c>
      <c r="V163" s="23">
        <v>45538.16</v>
      </c>
      <c r="W163" s="23">
        <v>118073.77</v>
      </c>
      <c r="X163" s="23">
        <v>623261.86</v>
      </c>
      <c r="Y163" s="24">
        <f t="shared" si="27"/>
        <v>786873.79</v>
      </c>
      <c r="Z163" s="23">
        <v>61197.290000000008</v>
      </c>
      <c r="AA163" s="23">
        <v>113844.07</v>
      </c>
      <c r="AB163" s="23">
        <v>626689.31000000006</v>
      </c>
      <c r="AC163" s="24">
        <f t="shared" si="28"/>
        <v>801730.67</v>
      </c>
      <c r="AD163" s="23">
        <v>72141.860000000015</v>
      </c>
      <c r="AE163" s="23">
        <v>124841.37</v>
      </c>
      <c r="AF163" s="23">
        <v>630520.97</v>
      </c>
      <c r="AG163" s="24">
        <f t="shared" si="29"/>
        <v>827504.2</v>
      </c>
      <c r="AH163" s="23">
        <v>85681.44</v>
      </c>
      <c r="AI163" s="23">
        <v>127248.95</v>
      </c>
      <c r="AJ163" s="23">
        <v>647002.13</v>
      </c>
      <c r="AK163" s="24">
        <f t="shared" si="30"/>
        <v>859932.52</v>
      </c>
      <c r="AN163" s="35">
        <f t="shared" si="31"/>
        <v>0.36573872514587036</v>
      </c>
      <c r="AO163" s="35">
        <f t="shared" si="32"/>
        <v>3.4936797438774425E-2</v>
      </c>
      <c r="AP163" s="35">
        <f t="shared" si="33"/>
        <v>1.88808932116038E-2</v>
      </c>
      <c r="AQ163" s="35">
        <f t="shared" si="34"/>
        <v>3.2147366895668217E-2</v>
      </c>
      <c r="AR163" s="35">
        <f t="shared" si="35"/>
        <v>3.9188103214461201E-2</v>
      </c>
    </row>
    <row r="164" spans="2:44" x14ac:dyDescent="0.3">
      <c r="B164" s="2" t="s">
        <v>112</v>
      </c>
      <c r="C164" s="2" t="s">
        <v>249</v>
      </c>
      <c r="D164" s="2" t="s">
        <v>250</v>
      </c>
      <c r="E164" s="2" t="s">
        <v>144</v>
      </c>
      <c r="F164" s="2" t="s">
        <v>145</v>
      </c>
      <c r="H164" s="23" cm="1">
        <f t="array" ref="H164">SUMPRODUCT('Charges by GXP_GIP_DETERMINED'!G$7:G$567*('Charges by GXP_GIP_DETERMINED'!$D$7:$D$567=$D164)*('Charges by GXP_GIP_DETERMINED'!$E$7:$E$567=$E164))</f>
        <v>49.311057510776322</v>
      </c>
      <c r="I164" s="23" cm="1">
        <f t="array" ref="I164">SUMPRODUCT('Charges by GXP_GIP_DETERMINED'!H$7:H$567*('Charges by GXP_GIP_DETERMINED'!$D$7:$D$567=$D164)*('Charges by GXP_GIP_DETERMINED'!$E$7:$E$567=$E164))</f>
        <v>13528.4</v>
      </c>
      <c r="J164" s="23" cm="1">
        <f t="array" ref="J164">SUMPRODUCT('Charges by GXP_GIP_DETERMINED'!I$7:I$567*('Charges by GXP_GIP_DETERMINED'!$D$7:$D$567=$D164)*('Charges by GXP_GIP_DETERMINED'!$E$7:$E$567=$E164))</f>
        <v>0</v>
      </c>
      <c r="K164" s="23" cm="1">
        <f t="array" ref="K164">SUMPRODUCT('Charges by GXP_GIP_DETERMINED'!J$7:J$567*('Charges by GXP_GIP_DETERMINED'!$D$7:$D$567=$D164)*('Charges by GXP_GIP_DETERMINED'!$E$7:$E$567=$E164))</f>
        <v>0</v>
      </c>
      <c r="L164" s="24">
        <f t="shared" si="24"/>
        <v>13577.711057510776</v>
      </c>
      <c r="M164" s="23">
        <v>65.923015953184986</v>
      </c>
      <c r="N164" s="23">
        <v>16907.34</v>
      </c>
      <c r="O164" s="23">
        <v>0</v>
      </c>
      <c r="P164" s="23" cm="1">
        <f t="array" ref="P164">SUMPRODUCT('Charges by GXP_GIP_DETERMINED'!O$7:O$567*('Charges by GXP_GIP_DETERMINED'!$D$7:$D$567=$D164)*('Charges by GXP_GIP_DETERMINED'!$E$7:$E$567=$E164))</f>
        <v>0</v>
      </c>
      <c r="Q164" s="24">
        <f t="shared" si="25"/>
        <v>16973.263015953184</v>
      </c>
      <c r="R164" s="23">
        <v>84.539999999999992</v>
      </c>
      <c r="S164" s="23">
        <v>20884.240000000002</v>
      </c>
      <c r="T164" s="23">
        <v>0</v>
      </c>
      <c r="U164" s="24">
        <f t="shared" si="26"/>
        <v>20968.780000000002</v>
      </c>
      <c r="V164" s="23">
        <v>112.79000000000002</v>
      </c>
      <c r="W164" s="23">
        <v>22105.13</v>
      </c>
      <c r="X164" s="23">
        <v>0</v>
      </c>
      <c r="Y164" s="24">
        <f t="shared" si="27"/>
        <v>22217.920000000002</v>
      </c>
      <c r="Z164" s="23">
        <v>148</v>
      </c>
      <c r="AA164" s="23">
        <v>21313.27</v>
      </c>
      <c r="AB164" s="23">
        <v>0</v>
      </c>
      <c r="AC164" s="24">
        <f t="shared" si="28"/>
        <v>21461.27</v>
      </c>
      <c r="AD164" s="23">
        <v>176.16000000000003</v>
      </c>
      <c r="AE164" s="23">
        <v>23372.12</v>
      </c>
      <c r="AF164" s="23">
        <v>0</v>
      </c>
      <c r="AG164" s="24">
        <f t="shared" si="29"/>
        <v>23548.28</v>
      </c>
      <c r="AH164" s="23">
        <v>200.09</v>
      </c>
      <c r="AI164" s="23">
        <v>23822.86</v>
      </c>
      <c r="AJ164" s="23">
        <v>0</v>
      </c>
      <c r="AK164" s="24">
        <f t="shared" si="30"/>
        <v>24022.95</v>
      </c>
      <c r="AN164" s="35">
        <f t="shared" si="31"/>
        <v>0.54435308802662385</v>
      </c>
      <c r="AO164" s="35">
        <f t="shared" si="32"/>
        <v>5.9571419987238139E-2</v>
      </c>
      <c r="AP164" s="35">
        <f t="shared" si="33"/>
        <v>-3.4055843211245773E-2</v>
      </c>
      <c r="AQ164" s="35">
        <f t="shared" si="34"/>
        <v>9.7245409987386511E-2</v>
      </c>
      <c r="AR164" s="35">
        <f t="shared" si="35"/>
        <v>2.0157310852427557E-2</v>
      </c>
    </row>
    <row r="165" spans="2:44" x14ac:dyDescent="0.3">
      <c r="B165" s="2" t="s">
        <v>112</v>
      </c>
      <c r="C165" s="2" t="s">
        <v>249</v>
      </c>
      <c r="D165" s="2" t="s">
        <v>250</v>
      </c>
      <c r="E165" s="2" t="s">
        <v>146</v>
      </c>
      <c r="H165" s="23" cm="1">
        <f t="array" ref="H165">SUMPRODUCT('Charges by GXP_GIP_DETERMINED'!G$7:G$567*('Charges by GXP_GIP_DETERMINED'!$D$7:$D$567=$D165)*('Charges by GXP_GIP_DETERMINED'!$E$7:$E$567=$E165))</f>
        <v>67725.7735777653</v>
      </c>
      <c r="I165" s="23" cm="1">
        <f t="array" ref="I165">SUMPRODUCT('Charges by GXP_GIP_DETERMINED'!H$7:H$567*('Charges by GXP_GIP_DETERMINED'!$D$7:$D$567=$D165)*('Charges by GXP_GIP_DETERMINED'!$E$7:$E$567=$E165))</f>
        <v>0</v>
      </c>
      <c r="J165" s="23" cm="1">
        <f t="array" ref="J165">SUMPRODUCT('Charges by GXP_GIP_DETERMINED'!I$7:I$567*('Charges by GXP_GIP_DETERMINED'!$D$7:$D$567=$D165)*('Charges by GXP_GIP_DETERMINED'!$E$7:$E$567=$E165))</f>
        <v>0</v>
      </c>
      <c r="K165" s="23" cm="1">
        <f t="array" ref="K165">SUMPRODUCT('Charges by GXP_GIP_DETERMINED'!J$7:J$567*('Charges by GXP_GIP_DETERMINED'!$D$7:$D$567=$D165)*('Charges by GXP_GIP_DETERMINED'!$E$7:$E$567=$E165))</f>
        <v>0</v>
      </c>
      <c r="L165" s="24">
        <f t="shared" si="24"/>
        <v>67725.7735777653</v>
      </c>
      <c r="M165" s="23">
        <v>66567.309086156063</v>
      </c>
      <c r="N165" s="23">
        <v>0</v>
      </c>
      <c r="O165" s="23">
        <v>0</v>
      </c>
      <c r="P165" s="23" cm="1">
        <f t="array" ref="P165">SUMPRODUCT('Charges by GXP_GIP_DETERMINED'!O$7:O$567*('Charges by GXP_GIP_DETERMINED'!$D$7:$D$567=$D165)*('Charges by GXP_GIP_DETERMINED'!$E$7:$E$567=$E165))</f>
        <v>0</v>
      </c>
      <c r="Q165" s="24">
        <f t="shared" si="25"/>
        <v>66567.309086156063</v>
      </c>
      <c r="R165" s="23">
        <v>71488.22</v>
      </c>
      <c r="S165" s="23">
        <v>0</v>
      </c>
      <c r="T165" s="23">
        <v>0</v>
      </c>
      <c r="U165" s="24">
        <f t="shared" si="26"/>
        <v>71488.22</v>
      </c>
      <c r="V165" s="23">
        <v>75087.5</v>
      </c>
      <c r="W165" s="23">
        <v>0</v>
      </c>
      <c r="X165" s="23">
        <v>0</v>
      </c>
      <c r="Y165" s="24">
        <f t="shared" si="27"/>
        <v>75087.5</v>
      </c>
      <c r="Z165" s="23">
        <v>86601.26</v>
      </c>
      <c r="AA165" s="23">
        <v>0</v>
      </c>
      <c r="AB165" s="23">
        <v>0</v>
      </c>
      <c r="AC165" s="24">
        <f t="shared" si="28"/>
        <v>86601.26</v>
      </c>
      <c r="AD165" s="23">
        <v>90810.27</v>
      </c>
      <c r="AE165" s="23">
        <v>0</v>
      </c>
      <c r="AF165" s="23">
        <v>0</v>
      </c>
      <c r="AG165" s="24">
        <f t="shared" si="29"/>
        <v>90810.27</v>
      </c>
      <c r="AH165" s="23">
        <v>92323.47</v>
      </c>
      <c r="AI165" s="23">
        <v>0</v>
      </c>
      <c r="AJ165" s="23">
        <v>0</v>
      </c>
      <c r="AK165" s="24">
        <f t="shared" si="30"/>
        <v>92323.47</v>
      </c>
      <c r="AN165" s="35">
        <f t="shared" si="31"/>
        <v>5.5554129889923143E-2</v>
      </c>
      <c r="AO165" s="35">
        <f t="shared" si="32"/>
        <v>5.0347875496130623E-2</v>
      </c>
      <c r="AP165" s="35">
        <f t="shared" si="33"/>
        <v>0.15333790577659401</v>
      </c>
      <c r="AQ165" s="35">
        <f t="shared" si="34"/>
        <v>4.8602179691149994E-2</v>
      </c>
      <c r="AR165" s="35">
        <f t="shared" si="35"/>
        <v>1.6663313521697365E-2</v>
      </c>
    </row>
    <row r="166" spans="2:44" x14ac:dyDescent="0.3">
      <c r="B166" s="2" t="s">
        <v>112</v>
      </c>
      <c r="C166" s="2" t="s">
        <v>140</v>
      </c>
      <c r="D166" s="2" t="s">
        <v>251</v>
      </c>
      <c r="E166" s="2" t="s">
        <v>142</v>
      </c>
      <c r="F166" s="2" t="s">
        <v>143</v>
      </c>
      <c r="H166" s="23" cm="1">
        <f t="array" ref="H166">SUMPRODUCT('Charges by GXP_GIP_DETERMINED'!G$7:G$567*('Charges by GXP_GIP_DETERMINED'!$D$7:$D$567=$D166)*('Charges by GXP_GIP_DETERMINED'!$E$7:$E$567=$E166))</f>
        <v>0</v>
      </c>
      <c r="I166" s="23" cm="1">
        <f t="array" ref="I166">SUMPRODUCT('Charges by GXP_GIP_DETERMINED'!H$7:H$567*('Charges by GXP_GIP_DETERMINED'!$D$7:$D$567=$D166)*('Charges by GXP_GIP_DETERMINED'!$E$7:$E$567=$E166))</f>
        <v>0</v>
      </c>
      <c r="J166" s="23" cm="1">
        <f t="array" ref="J166">SUMPRODUCT('Charges by GXP_GIP_DETERMINED'!I$7:I$567*('Charges by GXP_GIP_DETERMINED'!$D$7:$D$567=$D166)*('Charges by GXP_GIP_DETERMINED'!$E$7:$E$567=$E166))</f>
        <v>413.81</v>
      </c>
      <c r="K166" s="23" cm="1">
        <f t="array" ref="K166">SUMPRODUCT('Charges by GXP_GIP_DETERMINED'!J$7:J$567*('Charges by GXP_GIP_DETERMINED'!$D$7:$D$567=$D166)*('Charges by GXP_GIP_DETERMINED'!$E$7:$E$567=$E166))</f>
        <v>0</v>
      </c>
      <c r="L166" s="24">
        <f t="shared" si="24"/>
        <v>413.81</v>
      </c>
      <c r="M166" s="23">
        <v>0</v>
      </c>
      <c r="N166" s="23">
        <v>0</v>
      </c>
      <c r="O166" s="23">
        <v>421.38</v>
      </c>
      <c r="P166" s="23" cm="1">
        <f t="array" ref="P166">SUMPRODUCT('Charges by GXP_GIP_DETERMINED'!O$7:O$567*('Charges by GXP_GIP_DETERMINED'!$D$7:$D$567=$D166)*('Charges by GXP_GIP_DETERMINED'!$E$7:$E$567=$E166))</f>
        <v>0</v>
      </c>
      <c r="Q166" s="24">
        <f t="shared" si="25"/>
        <v>421.38</v>
      </c>
      <c r="R166" s="23">
        <v>0</v>
      </c>
      <c r="S166" s="23">
        <v>0</v>
      </c>
      <c r="T166" s="23">
        <v>571.82000000000005</v>
      </c>
      <c r="U166" s="24">
        <f t="shared" si="26"/>
        <v>571.82000000000005</v>
      </c>
      <c r="V166" s="23">
        <v>0</v>
      </c>
      <c r="W166" s="23">
        <v>0</v>
      </c>
      <c r="X166" s="23">
        <v>579.78</v>
      </c>
      <c r="Y166" s="24">
        <f t="shared" si="27"/>
        <v>579.78</v>
      </c>
      <c r="Z166" s="23">
        <v>0</v>
      </c>
      <c r="AA166" s="23">
        <v>0</v>
      </c>
      <c r="AB166" s="23">
        <v>582.97</v>
      </c>
      <c r="AC166" s="24">
        <f t="shared" si="28"/>
        <v>582.97</v>
      </c>
      <c r="AD166" s="23">
        <v>0</v>
      </c>
      <c r="AE166" s="23">
        <v>0</v>
      </c>
      <c r="AF166" s="23">
        <v>586.54</v>
      </c>
      <c r="AG166" s="24">
        <f t="shared" si="29"/>
        <v>586.54</v>
      </c>
      <c r="AH166" s="23">
        <v>0</v>
      </c>
      <c r="AI166" s="23">
        <v>0</v>
      </c>
      <c r="AJ166" s="23">
        <v>601.87</v>
      </c>
      <c r="AK166" s="24">
        <f t="shared" si="30"/>
        <v>601.87</v>
      </c>
      <c r="AN166" s="35">
        <f t="shared" si="31"/>
        <v>0.38184190812208518</v>
      </c>
      <c r="AO166" s="35">
        <f t="shared" si="32"/>
        <v>1.392046448182982E-2</v>
      </c>
      <c r="AP166" s="35">
        <f t="shared" si="33"/>
        <v>5.5020869985167309E-3</v>
      </c>
      <c r="AQ166" s="35">
        <f t="shared" si="34"/>
        <v>6.1238142614541413E-3</v>
      </c>
      <c r="AR166" s="35">
        <f t="shared" si="35"/>
        <v>2.6136324888328177E-2</v>
      </c>
    </row>
    <row r="167" spans="2:44" x14ac:dyDescent="0.3">
      <c r="B167" s="2" t="s">
        <v>112</v>
      </c>
      <c r="C167" s="2" t="s">
        <v>140</v>
      </c>
      <c r="D167" s="2" t="s">
        <v>251</v>
      </c>
      <c r="E167" s="2" t="s">
        <v>144</v>
      </c>
      <c r="F167" s="2" t="s">
        <v>145</v>
      </c>
      <c r="H167" s="23" cm="1">
        <f t="array" ref="H167">SUMPRODUCT('Charges by GXP_GIP_DETERMINED'!G$7:G$567*('Charges by GXP_GIP_DETERMINED'!$D$7:$D$567=$D167)*('Charges by GXP_GIP_DETERMINED'!$E$7:$E$567=$E167))</f>
        <v>0</v>
      </c>
      <c r="I167" s="23" cm="1">
        <f t="array" ref="I167">SUMPRODUCT('Charges by GXP_GIP_DETERMINED'!H$7:H$567*('Charges by GXP_GIP_DETERMINED'!$D$7:$D$567=$D167)*('Charges by GXP_GIP_DETERMINED'!$E$7:$E$567=$E167))</f>
        <v>0</v>
      </c>
      <c r="J167" s="23" cm="1">
        <f t="array" ref="J167">SUMPRODUCT('Charges by GXP_GIP_DETERMINED'!I$7:I$567*('Charges by GXP_GIP_DETERMINED'!$D$7:$D$567=$D167)*('Charges by GXP_GIP_DETERMINED'!$E$7:$E$567=$E167))</f>
        <v>0</v>
      </c>
      <c r="K167" s="23" cm="1">
        <f t="array" ref="K167">SUMPRODUCT('Charges by GXP_GIP_DETERMINED'!J$7:J$567*('Charges by GXP_GIP_DETERMINED'!$D$7:$D$567=$D167)*('Charges by GXP_GIP_DETERMINED'!$E$7:$E$567=$E167))</f>
        <v>0</v>
      </c>
      <c r="L167" s="24">
        <f t="shared" si="24"/>
        <v>0</v>
      </c>
      <c r="M167" s="23">
        <v>0</v>
      </c>
      <c r="N167" s="23">
        <v>0</v>
      </c>
      <c r="O167" s="23">
        <v>0</v>
      </c>
      <c r="P167" s="23" cm="1">
        <f t="array" ref="P167">SUMPRODUCT('Charges by GXP_GIP_DETERMINED'!O$7:O$567*('Charges by GXP_GIP_DETERMINED'!$D$7:$D$567=$D167)*('Charges by GXP_GIP_DETERMINED'!$E$7:$E$567=$E167))</f>
        <v>0</v>
      </c>
      <c r="Q167" s="24">
        <f t="shared" si="25"/>
        <v>0</v>
      </c>
      <c r="R167" s="23">
        <v>0</v>
      </c>
      <c r="S167" s="23">
        <v>0</v>
      </c>
      <c r="T167" s="23">
        <v>0</v>
      </c>
      <c r="U167" s="24">
        <f t="shared" si="26"/>
        <v>0</v>
      </c>
      <c r="V167" s="23">
        <v>0</v>
      </c>
      <c r="W167" s="23">
        <v>0</v>
      </c>
      <c r="X167" s="23">
        <v>0</v>
      </c>
      <c r="Y167" s="24">
        <f t="shared" si="27"/>
        <v>0</v>
      </c>
      <c r="Z167" s="23">
        <v>0</v>
      </c>
      <c r="AA167" s="23">
        <v>0</v>
      </c>
      <c r="AB167" s="23">
        <v>0</v>
      </c>
      <c r="AC167" s="24">
        <f t="shared" si="28"/>
        <v>0</v>
      </c>
      <c r="AD167" s="23">
        <v>0</v>
      </c>
      <c r="AE167" s="23">
        <v>0</v>
      </c>
      <c r="AF167" s="23">
        <v>0</v>
      </c>
      <c r="AG167" s="24">
        <f t="shared" si="29"/>
        <v>0</v>
      </c>
      <c r="AH167" s="23">
        <v>0</v>
      </c>
      <c r="AI167" s="23">
        <v>0</v>
      </c>
      <c r="AJ167" s="23">
        <v>0</v>
      </c>
      <c r="AK167" s="24">
        <f t="shared" si="30"/>
        <v>0</v>
      </c>
      <c r="AN167" s="35" t="str">
        <f t="shared" si="31"/>
        <v>-</v>
      </c>
      <c r="AO167" s="35" t="str">
        <f t="shared" si="32"/>
        <v>'-</v>
      </c>
      <c r="AP167" s="35" t="str">
        <f t="shared" si="33"/>
        <v>'-</v>
      </c>
      <c r="AQ167" s="35" t="str">
        <f t="shared" si="34"/>
        <v>'-</v>
      </c>
      <c r="AR167" s="35" t="str">
        <f t="shared" si="35"/>
        <v>'-</v>
      </c>
    </row>
    <row r="168" spans="2:44" x14ac:dyDescent="0.3">
      <c r="B168" s="2" t="s">
        <v>112</v>
      </c>
      <c r="C168" s="2" t="s">
        <v>140</v>
      </c>
      <c r="D168" s="2" t="s">
        <v>251</v>
      </c>
      <c r="E168" s="2" t="s">
        <v>146</v>
      </c>
      <c r="H168" s="23" cm="1">
        <f t="array" ref="H168">SUMPRODUCT('Charges by GXP_GIP_DETERMINED'!G$7:G$567*('Charges by GXP_GIP_DETERMINED'!$D$7:$D$567=$D168)*('Charges by GXP_GIP_DETERMINED'!$E$7:$E$567=$E168))</f>
        <v>0</v>
      </c>
      <c r="I168" s="23" cm="1">
        <f t="array" ref="I168">SUMPRODUCT('Charges by GXP_GIP_DETERMINED'!H$7:H$567*('Charges by GXP_GIP_DETERMINED'!$D$7:$D$567=$D168)*('Charges by GXP_GIP_DETERMINED'!$E$7:$E$567=$E168))</f>
        <v>0</v>
      </c>
      <c r="J168" s="23" cm="1">
        <f t="array" ref="J168">SUMPRODUCT('Charges by GXP_GIP_DETERMINED'!I$7:I$567*('Charges by GXP_GIP_DETERMINED'!$D$7:$D$567=$D168)*('Charges by GXP_GIP_DETERMINED'!$E$7:$E$567=$E168))</f>
        <v>0</v>
      </c>
      <c r="K168" s="23" cm="1">
        <f t="array" ref="K168">SUMPRODUCT('Charges by GXP_GIP_DETERMINED'!J$7:J$567*('Charges by GXP_GIP_DETERMINED'!$D$7:$D$567=$D168)*('Charges by GXP_GIP_DETERMINED'!$E$7:$E$567=$E168))</f>
        <v>0</v>
      </c>
      <c r="L168" s="24">
        <f t="shared" si="24"/>
        <v>0</v>
      </c>
      <c r="M168" s="23">
        <v>0</v>
      </c>
      <c r="N168" s="23">
        <v>0</v>
      </c>
      <c r="O168" s="23">
        <v>0</v>
      </c>
      <c r="P168" s="23" cm="1">
        <f t="array" ref="P168">SUMPRODUCT('Charges by GXP_GIP_DETERMINED'!O$7:O$567*('Charges by GXP_GIP_DETERMINED'!$D$7:$D$567=$D168)*('Charges by GXP_GIP_DETERMINED'!$E$7:$E$567=$E168))</f>
        <v>0</v>
      </c>
      <c r="Q168" s="24">
        <f t="shared" si="25"/>
        <v>0</v>
      </c>
      <c r="R168" s="23">
        <v>0</v>
      </c>
      <c r="S168" s="23">
        <v>0</v>
      </c>
      <c r="T168" s="23">
        <v>0</v>
      </c>
      <c r="U168" s="24">
        <f t="shared" si="26"/>
        <v>0</v>
      </c>
      <c r="V168" s="23">
        <v>0</v>
      </c>
      <c r="W168" s="23">
        <v>0</v>
      </c>
      <c r="X168" s="23">
        <v>0</v>
      </c>
      <c r="Y168" s="24">
        <f t="shared" si="27"/>
        <v>0</v>
      </c>
      <c r="Z168" s="23">
        <v>0</v>
      </c>
      <c r="AA168" s="23">
        <v>0</v>
      </c>
      <c r="AB168" s="23">
        <v>0</v>
      </c>
      <c r="AC168" s="24">
        <f t="shared" si="28"/>
        <v>0</v>
      </c>
      <c r="AD168" s="23">
        <v>0</v>
      </c>
      <c r="AE168" s="23">
        <v>0</v>
      </c>
      <c r="AF168" s="23">
        <v>0</v>
      </c>
      <c r="AG168" s="24">
        <f t="shared" si="29"/>
        <v>0</v>
      </c>
      <c r="AH168" s="23">
        <v>0</v>
      </c>
      <c r="AI168" s="23">
        <v>0</v>
      </c>
      <c r="AJ168" s="23">
        <v>0</v>
      </c>
      <c r="AK168" s="24">
        <f t="shared" si="30"/>
        <v>0</v>
      </c>
      <c r="AN168" s="35" t="str">
        <f t="shared" si="31"/>
        <v>-</v>
      </c>
      <c r="AO168" s="35" t="str">
        <f t="shared" si="32"/>
        <v>'-</v>
      </c>
      <c r="AP168" s="35" t="str">
        <f t="shared" si="33"/>
        <v>'-</v>
      </c>
      <c r="AQ168" s="35" t="str">
        <f t="shared" si="34"/>
        <v>'-</v>
      </c>
      <c r="AR168" s="35" t="str">
        <f t="shared" si="35"/>
        <v>'-</v>
      </c>
    </row>
    <row r="169" spans="2:44" x14ac:dyDescent="0.3">
      <c r="B169" s="2" t="s">
        <v>129</v>
      </c>
      <c r="C169" s="2" t="s">
        <v>252</v>
      </c>
      <c r="D169" s="2" t="s">
        <v>253</v>
      </c>
      <c r="E169" s="2" t="s">
        <v>142</v>
      </c>
      <c r="F169" s="2" t="s">
        <v>143</v>
      </c>
      <c r="H169" s="23" cm="1">
        <f t="array" ref="H169">SUMPRODUCT('Charges by GXP_GIP_DETERMINED'!G$7:G$567*('Charges by GXP_GIP_DETERMINED'!$D$7:$D$567=$D169)*('Charges by GXP_GIP_DETERMINED'!$E$7:$E$567=$E169))</f>
        <v>192.81341727382483</v>
      </c>
      <c r="I169" s="23" cm="1">
        <f t="array" ref="I169">SUMPRODUCT('Charges by GXP_GIP_DETERMINED'!H$7:H$567*('Charges by GXP_GIP_DETERMINED'!$D$7:$D$567=$D169)*('Charges by GXP_GIP_DETERMINED'!$E$7:$E$567=$E169))</f>
        <v>138.16</v>
      </c>
      <c r="J169" s="23" cm="1">
        <f t="array" ref="J169">SUMPRODUCT('Charges by GXP_GIP_DETERMINED'!I$7:I$567*('Charges by GXP_GIP_DETERMINED'!$D$7:$D$567=$D169)*('Charges by GXP_GIP_DETERMINED'!$E$7:$E$567=$E169))</f>
        <v>59191.29</v>
      </c>
      <c r="K169" s="23" cm="1">
        <f t="array" ref="K169">SUMPRODUCT('Charges by GXP_GIP_DETERMINED'!J$7:J$567*('Charges by GXP_GIP_DETERMINED'!$D$7:$D$567=$D169)*('Charges by GXP_GIP_DETERMINED'!$E$7:$E$567=$E169))</f>
        <v>0</v>
      </c>
      <c r="L169" s="24">
        <f t="shared" si="24"/>
        <v>59522.263417273825</v>
      </c>
      <c r="M169" s="23">
        <v>267.54933252079047</v>
      </c>
      <c r="N169" s="23">
        <v>133.44999999999999</v>
      </c>
      <c r="O169" s="23">
        <v>58248.72</v>
      </c>
      <c r="P169" s="23" cm="1">
        <f t="array" ref="P169">SUMPRODUCT('Charges by GXP_GIP_DETERMINED'!O$7:O$567*('Charges by GXP_GIP_DETERMINED'!$D$7:$D$567=$D169)*('Charges by GXP_GIP_DETERMINED'!$E$7:$E$567=$E169))</f>
        <v>0</v>
      </c>
      <c r="Q169" s="24">
        <f t="shared" si="25"/>
        <v>58649.719332520792</v>
      </c>
      <c r="R169" s="23">
        <v>330.08</v>
      </c>
      <c r="S169" s="23">
        <v>164.84</v>
      </c>
      <c r="T169" s="23">
        <v>79044.53</v>
      </c>
      <c r="U169" s="24">
        <f t="shared" si="26"/>
        <v>79539.45</v>
      </c>
      <c r="V169" s="23">
        <v>439.79</v>
      </c>
      <c r="W169" s="23">
        <v>174.48</v>
      </c>
      <c r="X169" s="23">
        <v>80145.41</v>
      </c>
      <c r="Y169" s="24">
        <f t="shared" si="27"/>
        <v>80759.680000000008</v>
      </c>
      <c r="Z169" s="23">
        <v>585.34</v>
      </c>
      <c r="AA169" s="23">
        <v>168.23</v>
      </c>
      <c r="AB169" s="23">
        <v>80586.14</v>
      </c>
      <c r="AC169" s="24">
        <f t="shared" si="28"/>
        <v>81339.710000000006</v>
      </c>
      <c r="AD169" s="23">
        <v>688.76</v>
      </c>
      <c r="AE169" s="23">
        <v>184.48</v>
      </c>
      <c r="AF169" s="23">
        <v>81078.86</v>
      </c>
      <c r="AG169" s="24">
        <f t="shared" si="29"/>
        <v>81952.100000000006</v>
      </c>
      <c r="AH169" s="23">
        <v>800.8599999999999</v>
      </c>
      <c r="AI169" s="23">
        <v>188.03</v>
      </c>
      <c r="AJ169" s="23">
        <v>83198.17</v>
      </c>
      <c r="AK169" s="24">
        <f t="shared" si="30"/>
        <v>84187.06</v>
      </c>
      <c r="AN169" s="35">
        <f t="shared" si="31"/>
        <v>0.33629746977862784</v>
      </c>
      <c r="AO169" s="35">
        <f t="shared" si="32"/>
        <v>1.5341192326575159E-2</v>
      </c>
      <c r="AP169" s="35">
        <f t="shared" si="33"/>
        <v>7.1821730843906195E-3</v>
      </c>
      <c r="AQ169" s="35">
        <f t="shared" si="34"/>
        <v>7.528794976033204E-3</v>
      </c>
      <c r="AR169" s="35">
        <f t="shared" si="35"/>
        <v>2.7271540326605281E-2</v>
      </c>
    </row>
    <row r="170" spans="2:44" x14ac:dyDescent="0.3">
      <c r="B170" s="2" t="s">
        <v>129</v>
      </c>
      <c r="C170" s="2" t="s">
        <v>252</v>
      </c>
      <c r="D170" s="2" t="s">
        <v>253</v>
      </c>
      <c r="E170" s="2" t="s">
        <v>144</v>
      </c>
      <c r="F170" s="2" t="s">
        <v>145</v>
      </c>
      <c r="H170" s="23" cm="1">
        <f t="array" ref="H170">SUMPRODUCT('Charges by GXP_GIP_DETERMINED'!G$7:G$567*('Charges by GXP_GIP_DETERMINED'!$D$7:$D$567=$D170)*('Charges by GXP_GIP_DETERMINED'!$E$7:$E$567=$E170))</f>
        <v>241579.80656040442</v>
      </c>
      <c r="I170" s="23" cm="1">
        <f t="array" ref="I170">SUMPRODUCT('Charges by GXP_GIP_DETERMINED'!H$7:H$567*('Charges by GXP_GIP_DETERMINED'!$D$7:$D$567=$D170)*('Charges by GXP_GIP_DETERMINED'!$E$7:$E$567=$E170))</f>
        <v>17575.38</v>
      </c>
      <c r="J170" s="23" cm="1">
        <f t="array" ref="J170">SUMPRODUCT('Charges by GXP_GIP_DETERMINED'!I$7:I$567*('Charges by GXP_GIP_DETERMINED'!$D$7:$D$567=$D170)*('Charges by GXP_GIP_DETERMINED'!$E$7:$E$567=$E170))</f>
        <v>0</v>
      </c>
      <c r="K170" s="23" cm="1">
        <f t="array" ref="K170">SUMPRODUCT('Charges by GXP_GIP_DETERMINED'!J$7:J$567*('Charges by GXP_GIP_DETERMINED'!$D$7:$D$567=$D170)*('Charges by GXP_GIP_DETERMINED'!$E$7:$E$567=$E170))</f>
        <v>0</v>
      </c>
      <c r="L170" s="24">
        <f t="shared" si="24"/>
        <v>259155.18656040443</v>
      </c>
      <c r="M170" s="23">
        <v>322964.17185596691</v>
      </c>
      <c r="N170" s="23">
        <v>16974.45</v>
      </c>
      <c r="O170" s="23">
        <v>0</v>
      </c>
      <c r="P170" s="23" cm="1">
        <f t="array" ref="P170">SUMPRODUCT('Charges by GXP_GIP_DETERMINED'!O$7:O$567*('Charges by GXP_GIP_DETERMINED'!$D$7:$D$567=$D170)*('Charges by GXP_GIP_DETERMINED'!$E$7:$E$567=$E170))</f>
        <v>0</v>
      </c>
      <c r="Q170" s="24">
        <f t="shared" si="25"/>
        <v>339938.62185596692</v>
      </c>
      <c r="R170" s="23">
        <v>414125.79</v>
      </c>
      <c r="S170" s="23">
        <v>20967.13</v>
      </c>
      <c r="T170" s="23">
        <v>0</v>
      </c>
      <c r="U170" s="24">
        <f t="shared" si="26"/>
        <v>435092.92</v>
      </c>
      <c r="V170" s="23">
        <v>553721.11</v>
      </c>
      <c r="W170" s="23">
        <v>22192.87</v>
      </c>
      <c r="X170" s="23">
        <v>0</v>
      </c>
      <c r="Y170" s="24">
        <f t="shared" si="27"/>
        <v>575913.98</v>
      </c>
      <c r="Z170" s="23">
        <v>730647.64999999991</v>
      </c>
      <c r="AA170" s="23">
        <v>21397.87</v>
      </c>
      <c r="AB170" s="23">
        <v>0</v>
      </c>
      <c r="AC170" s="24">
        <f t="shared" si="28"/>
        <v>752045.5199999999</v>
      </c>
      <c r="AD170" s="23">
        <v>870683.5</v>
      </c>
      <c r="AE170" s="23">
        <v>23464.89</v>
      </c>
      <c r="AF170" s="23">
        <v>0</v>
      </c>
      <c r="AG170" s="24">
        <f t="shared" si="29"/>
        <v>894148.39</v>
      </c>
      <c r="AH170" s="23">
        <v>1001661.98</v>
      </c>
      <c r="AI170" s="23">
        <v>23917.42</v>
      </c>
      <c r="AJ170" s="23">
        <v>0</v>
      </c>
      <c r="AK170" s="24">
        <f t="shared" si="30"/>
        <v>1025579.4</v>
      </c>
      <c r="AN170" s="35">
        <f t="shared" si="31"/>
        <v>0.67888949387701181</v>
      </c>
      <c r="AO170" s="35">
        <f t="shared" si="32"/>
        <v>0.32365743850761808</v>
      </c>
      <c r="AP170" s="35">
        <f t="shared" si="33"/>
        <v>0.30582959628797335</v>
      </c>
      <c r="AQ170" s="35">
        <f t="shared" si="34"/>
        <v>0.18895514463007523</v>
      </c>
      <c r="AR170" s="35">
        <f t="shared" si="35"/>
        <v>0.14699015450891761</v>
      </c>
    </row>
    <row r="171" spans="2:44" x14ac:dyDescent="0.3">
      <c r="B171" s="2" t="s">
        <v>129</v>
      </c>
      <c r="C171" s="2" t="s">
        <v>252</v>
      </c>
      <c r="D171" s="2" t="s">
        <v>253</v>
      </c>
      <c r="E171" s="2" t="s">
        <v>146</v>
      </c>
      <c r="H171" s="23" cm="1">
        <f t="array" ref="H171">SUMPRODUCT('Charges by GXP_GIP_DETERMINED'!G$7:G$567*('Charges by GXP_GIP_DETERMINED'!$D$7:$D$567=$D171)*('Charges by GXP_GIP_DETERMINED'!$E$7:$E$567=$E171))</f>
        <v>140004.35611010034</v>
      </c>
      <c r="I171" s="23" cm="1">
        <f t="array" ref="I171">SUMPRODUCT('Charges by GXP_GIP_DETERMINED'!H$7:H$567*('Charges by GXP_GIP_DETERMINED'!$D$7:$D$567=$D171)*('Charges by GXP_GIP_DETERMINED'!$E$7:$E$567=$E171))</f>
        <v>0</v>
      </c>
      <c r="J171" s="23" cm="1">
        <f t="array" ref="J171">SUMPRODUCT('Charges by GXP_GIP_DETERMINED'!I$7:I$567*('Charges by GXP_GIP_DETERMINED'!$D$7:$D$567=$D171)*('Charges by GXP_GIP_DETERMINED'!$E$7:$E$567=$E171))</f>
        <v>0</v>
      </c>
      <c r="K171" s="23" cm="1">
        <f t="array" ref="K171">SUMPRODUCT('Charges by GXP_GIP_DETERMINED'!J$7:J$567*('Charges by GXP_GIP_DETERMINED'!$D$7:$D$567=$D171)*('Charges by GXP_GIP_DETERMINED'!$E$7:$E$567=$E171))</f>
        <v>0</v>
      </c>
      <c r="L171" s="24">
        <f t="shared" si="24"/>
        <v>140004.35611010034</v>
      </c>
      <c r="M171" s="23">
        <v>141175.32076230575</v>
      </c>
      <c r="N171" s="23">
        <v>0</v>
      </c>
      <c r="O171" s="23">
        <v>0</v>
      </c>
      <c r="P171" s="23" cm="1">
        <f t="array" ref="P171">SUMPRODUCT('Charges by GXP_GIP_DETERMINED'!O$7:O$567*('Charges by GXP_GIP_DETERMINED'!$D$7:$D$567=$D171)*('Charges by GXP_GIP_DETERMINED'!$E$7:$E$567=$E171))</f>
        <v>0</v>
      </c>
      <c r="Q171" s="24">
        <f t="shared" si="25"/>
        <v>141175.32076230575</v>
      </c>
      <c r="R171" s="23">
        <v>139811.63</v>
      </c>
      <c r="S171" s="23">
        <v>0</v>
      </c>
      <c r="T171" s="23">
        <v>0</v>
      </c>
      <c r="U171" s="24">
        <f t="shared" si="26"/>
        <v>139811.63</v>
      </c>
      <c r="V171" s="23">
        <v>139846.69</v>
      </c>
      <c r="W171" s="23">
        <v>0</v>
      </c>
      <c r="X171" s="23">
        <v>0</v>
      </c>
      <c r="Y171" s="24">
        <f t="shared" si="27"/>
        <v>139846.69</v>
      </c>
      <c r="Z171" s="23">
        <v>147940.68</v>
      </c>
      <c r="AA171" s="23">
        <v>0</v>
      </c>
      <c r="AB171" s="23">
        <v>0</v>
      </c>
      <c r="AC171" s="24">
        <f t="shared" si="28"/>
        <v>147940.68</v>
      </c>
      <c r="AD171" s="23">
        <v>150540.81000000003</v>
      </c>
      <c r="AE171" s="23">
        <v>0</v>
      </c>
      <c r="AF171" s="23">
        <v>0</v>
      </c>
      <c r="AG171" s="24">
        <f t="shared" si="29"/>
        <v>150540.81000000003</v>
      </c>
      <c r="AH171" s="23">
        <v>152144.62999999998</v>
      </c>
      <c r="AI171" s="23">
        <v>0</v>
      </c>
      <c r="AJ171" s="23">
        <v>0</v>
      </c>
      <c r="AK171" s="24">
        <f t="shared" si="30"/>
        <v>152144.62999999998</v>
      </c>
      <c r="AN171" s="35">
        <f t="shared" si="31"/>
        <v>-1.3765722400007618E-3</v>
      </c>
      <c r="AO171" s="35">
        <f t="shared" si="32"/>
        <v>2.5076597705075976E-4</v>
      </c>
      <c r="AP171" s="35">
        <f t="shared" si="33"/>
        <v>5.7877594385680409E-2</v>
      </c>
      <c r="AQ171" s="35">
        <f t="shared" si="34"/>
        <v>1.7575490392500726E-2</v>
      </c>
      <c r="AR171" s="35">
        <f t="shared" si="35"/>
        <v>1.0653722402582666E-2</v>
      </c>
    </row>
    <row r="172" spans="2:44" x14ac:dyDescent="0.3">
      <c r="B172" s="2" t="s">
        <v>128</v>
      </c>
      <c r="C172" s="2" t="s">
        <v>211</v>
      </c>
      <c r="D172" s="2" t="s">
        <v>254</v>
      </c>
      <c r="E172" s="2" t="s">
        <v>142</v>
      </c>
      <c r="F172" s="2" t="s">
        <v>143</v>
      </c>
      <c r="H172" s="23" cm="1">
        <f t="array" ref="H172">SUMPRODUCT('Charges by GXP_GIP_DETERMINED'!G$7:G$567*('Charges by GXP_GIP_DETERMINED'!$D$7:$D$567=$D172)*('Charges by GXP_GIP_DETERMINED'!$E$7:$E$567=$E172))</f>
        <v>301.34653660937045</v>
      </c>
      <c r="I172" s="23" cm="1">
        <f t="array" ref="I172">SUMPRODUCT('Charges by GXP_GIP_DETERMINED'!H$7:H$567*('Charges by GXP_GIP_DETERMINED'!$D$7:$D$567=$D172)*('Charges by GXP_GIP_DETERMINED'!$E$7:$E$567=$E172))</f>
        <v>25066.77</v>
      </c>
      <c r="J172" s="23" cm="1">
        <f t="array" ref="J172">SUMPRODUCT('Charges by GXP_GIP_DETERMINED'!I$7:I$567*('Charges by GXP_GIP_DETERMINED'!$D$7:$D$567=$D172)*('Charges by GXP_GIP_DETERMINED'!$E$7:$E$567=$E172))</f>
        <v>9143.3700000000008</v>
      </c>
      <c r="K172" s="23" cm="1">
        <f t="array" ref="K172">SUMPRODUCT('Charges by GXP_GIP_DETERMINED'!J$7:J$567*('Charges by GXP_GIP_DETERMINED'!$D$7:$D$567=$D172)*('Charges by GXP_GIP_DETERMINED'!$E$7:$E$567=$E172))</f>
        <v>0</v>
      </c>
      <c r="L172" s="24">
        <f t="shared" si="24"/>
        <v>34511.486536609373</v>
      </c>
      <c r="M172" s="23">
        <v>445.37075905435552</v>
      </c>
      <c r="N172" s="23">
        <v>25390.12</v>
      </c>
      <c r="O172" s="23">
        <v>9653.58</v>
      </c>
      <c r="P172" s="23" cm="1">
        <f t="array" ref="P172">SUMPRODUCT('Charges by GXP_GIP_DETERMINED'!O$7:O$567*('Charges by GXP_GIP_DETERMINED'!$D$7:$D$567=$D172)*('Charges by GXP_GIP_DETERMINED'!$E$7:$E$567=$E172))</f>
        <v>0</v>
      </c>
      <c r="Q172" s="24">
        <f t="shared" si="25"/>
        <v>35489.070759054353</v>
      </c>
      <c r="R172" s="23">
        <v>585.91</v>
      </c>
      <c r="S172" s="23">
        <v>31362.31</v>
      </c>
      <c r="T172" s="23">
        <v>13100.08</v>
      </c>
      <c r="U172" s="24">
        <f t="shared" si="26"/>
        <v>45048.3</v>
      </c>
      <c r="V172" s="23">
        <v>813.05</v>
      </c>
      <c r="W172" s="23">
        <v>33195.75</v>
      </c>
      <c r="X172" s="23">
        <v>13282.53</v>
      </c>
      <c r="Y172" s="24">
        <f t="shared" si="27"/>
        <v>47291.33</v>
      </c>
      <c r="Z172" s="23">
        <v>1109.3499999999999</v>
      </c>
      <c r="AA172" s="23">
        <v>32006.6</v>
      </c>
      <c r="AB172" s="23">
        <v>13355.57</v>
      </c>
      <c r="AC172" s="24">
        <f t="shared" si="28"/>
        <v>46471.519999999997</v>
      </c>
      <c r="AD172" s="23">
        <v>1383.98</v>
      </c>
      <c r="AE172" s="23">
        <v>35098.43</v>
      </c>
      <c r="AF172" s="23">
        <v>13437.23</v>
      </c>
      <c r="AG172" s="24">
        <f t="shared" si="29"/>
        <v>49919.64</v>
      </c>
      <c r="AH172" s="23">
        <v>1695.2700000000002</v>
      </c>
      <c r="AI172" s="23">
        <v>35775.300000000003</v>
      </c>
      <c r="AJ172" s="23">
        <v>13788.46</v>
      </c>
      <c r="AK172" s="24">
        <f t="shared" si="30"/>
        <v>51259.03</v>
      </c>
      <c r="AN172" s="35">
        <f t="shared" si="31"/>
        <v>0.3053132310662221</v>
      </c>
      <c r="AO172" s="35">
        <f t="shared" si="32"/>
        <v>4.9791668054066429E-2</v>
      </c>
      <c r="AP172" s="35">
        <f t="shared" si="33"/>
        <v>-1.7335312836412209E-2</v>
      </c>
      <c r="AQ172" s="35">
        <f t="shared" si="34"/>
        <v>7.419856290476412E-2</v>
      </c>
      <c r="AR172" s="35">
        <f t="shared" si="35"/>
        <v>2.6830922658897416E-2</v>
      </c>
    </row>
    <row r="173" spans="2:44" x14ac:dyDescent="0.3">
      <c r="B173" s="2" t="s">
        <v>128</v>
      </c>
      <c r="C173" s="2" t="s">
        <v>211</v>
      </c>
      <c r="D173" s="2" t="s">
        <v>254</v>
      </c>
      <c r="E173" s="2" t="s">
        <v>144</v>
      </c>
      <c r="F173" s="2" t="s">
        <v>145</v>
      </c>
      <c r="H173" s="23" cm="1">
        <f t="array" ref="H173">SUMPRODUCT('Charges by GXP_GIP_DETERMINED'!G$7:G$567*('Charges by GXP_GIP_DETERMINED'!$D$7:$D$567=$D173)*('Charges by GXP_GIP_DETERMINED'!$E$7:$E$567=$E173))</f>
        <v>0</v>
      </c>
      <c r="I173" s="23" cm="1">
        <f t="array" ref="I173">SUMPRODUCT('Charges by GXP_GIP_DETERMINED'!H$7:H$567*('Charges by GXP_GIP_DETERMINED'!$D$7:$D$567=$D173)*('Charges by GXP_GIP_DETERMINED'!$E$7:$E$567=$E173))</f>
        <v>0</v>
      </c>
      <c r="J173" s="23" cm="1">
        <f t="array" ref="J173">SUMPRODUCT('Charges by GXP_GIP_DETERMINED'!I$7:I$567*('Charges by GXP_GIP_DETERMINED'!$D$7:$D$567=$D173)*('Charges by GXP_GIP_DETERMINED'!$E$7:$E$567=$E173))</f>
        <v>0</v>
      </c>
      <c r="K173" s="23" cm="1">
        <f t="array" ref="K173">SUMPRODUCT('Charges by GXP_GIP_DETERMINED'!J$7:J$567*('Charges by GXP_GIP_DETERMINED'!$D$7:$D$567=$D173)*('Charges by GXP_GIP_DETERMINED'!$E$7:$E$567=$E173))</f>
        <v>0</v>
      </c>
      <c r="L173" s="24">
        <f t="shared" si="24"/>
        <v>0</v>
      </c>
      <c r="M173" s="23">
        <v>0</v>
      </c>
      <c r="N173" s="23">
        <v>0</v>
      </c>
      <c r="O173" s="23">
        <v>0</v>
      </c>
      <c r="P173" s="23" cm="1">
        <f t="array" ref="P173">SUMPRODUCT('Charges by GXP_GIP_DETERMINED'!O$7:O$567*('Charges by GXP_GIP_DETERMINED'!$D$7:$D$567=$D173)*('Charges by GXP_GIP_DETERMINED'!$E$7:$E$567=$E173))</f>
        <v>0</v>
      </c>
      <c r="Q173" s="24">
        <f t="shared" si="25"/>
        <v>0</v>
      </c>
      <c r="R173" s="23">
        <v>0</v>
      </c>
      <c r="S173" s="23">
        <v>0</v>
      </c>
      <c r="T173" s="23">
        <v>0</v>
      </c>
      <c r="U173" s="24">
        <f t="shared" si="26"/>
        <v>0</v>
      </c>
      <c r="V173" s="23">
        <v>0</v>
      </c>
      <c r="W173" s="23">
        <v>0</v>
      </c>
      <c r="X173" s="23">
        <v>0</v>
      </c>
      <c r="Y173" s="24">
        <f t="shared" si="27"/>
        <v>0</v>
      </c>
      <c r="Z173" s="23">
        <v>0</v>
      </c>
      <c r="AA173" s="23">
        <v>0</v>
      </c>
      <c r="AB173" s="23">
        <v>0</v>
      </c>
      <c r="AC173" s="24">
        <f t="shared" si="28"/>
        <v>0</v>
      </c>
      <c r="AD173" s="23">
        <v>0</v>
      </c>
      <c r="AE173" s="23">
        <v>0</v>
      </c>
      <c r="AF173" s="23">
        <v>0</v>
      </c>
      <c r="AG173" s="24">
        <f t="shared" si="29"/>
        <v>0</v>
      </c>
      <c r="AH173" s="23">
        <v>0</v>
      </c>
      <c r="AI173" s="23">
        <v>0</v>
      </c>
      <c r="AJ173" s="23">
        <v>0</v>
      </c>
      <c r="AK173" s="24">
        <f t="shared" si="30"/>
        <v>0</v>
      </c>
      <c r="AN173" s="35" t="str">
        <f t="shared" si="31"/>
        <v>-</v>
      </c>
      <c r="AO173" s="35" t="str">
        <f t="shared" si="32"/>
        <v>'-</v>
      </c>
      <c r="AP173" s="35" t="str">
        <f t="shared" si="33"/>
        <v>'-</v>
      </c>
      <c r="AQ173" s="35" t="str">
        <f t="shared" si="34"/>
        <v>'-</v>
      </c>
      <c r="AR173" s="35" t="str">
        <f t="shared" si="35"/>
        <v>'-</v>
      </c>
    </row>
    <row r="174" spans="2:44" x14ac:dyDescent="0.3">
      <c r="B174" s="2" t="s">
        <v>128</v>
      </c>
      <c r="C174" s="2" t="s">
        <v>211</v>
      </c>
      <c r="D174" s="2" t="s">
        <v>254</v>
      </c>
      <c r="E174" s="2" t="s">
        <v>146</v>
      </c>
      <c r="H174" s="23" cm="1">
        <f t="array" ref="H174">SUMPRODUCT('Charges by GXP_GIP_DETERMINED'!G$7:G$567*('Charges by GXP_GIP_DETERMINED'!$D$7:$D$567=$D174)*('Charges by GXP_GIP_DETERMINED'!$E$7:$E$567=$E174))</f>
        <v>37.318438191873341</v>
      </c>
      <c r="I174" s="23" cm="1">
        <f t="array" ref="I174">SUMPRODUCT('Charges by GXP_GIP_DETERMINED'!H$7:H$567*('Charges by GXP_GIP_DETERMINED'!$D$7:$D$567=$D174)*('Charges by GXP_GIP_DETERMINED'!$E$7:$E$567=$E174))</f>
        <v>0</v>
      </c>
      <c r="J174" s="23" cm="1">
        <f t="array" ref="J174">SUMPRODUCT('Charges by GXP_GIP_DETERMINED'!I$7:I$567*('Charges by GXP_GIP_DETERMINED'!$D$7:$D$567=$D174)*('Charges by GXP_GIP_DETERMINED'!$E$7:$E$567=$E174))</f>
        <v>0</v>
      </c>
      <c r="K174" s="23" cm="1">
        <f t="array" ref="K174">SUMPRODUCT('Charges by GXP_GIP_DETERMINED'!J$7:J$567*('Charges by GXP_GIP_DETERMINED'!$D$7:$D$567=$D174)*('Charges by GXP_GIP_DETERMINED'!$E$7:$E$567=$E174))</f>
        <v>0</v>
      </c>
      <c r="L174" s="24">
        <f t="shared" si="24"/>
        <v>37.318438191873341</v>
      </c>
      <c r="M174" s="23">
        <v>84.517220270733674</v>
      </c>
      <c r="N174" s="23">
        <v>0</v>
      </c>
      <c r="O174" s="23">
        <v>0</v>
      </c>
      <c r="P174" s="23" cm="1">
        <f t="array" ref="P174">SUMPRODUCT('Charges by GXP_GIP_DETERMINED'!O$7:O$567*('Charges by GXP_GIP_DETERMINED'!$D$7:$D$567=$D174)*('Charges by GXP_GIP_DETERMINED'!$E$7:$E$567=$E174))</f>
        <v>0</v>
      </c>
      <c r="Q174" s="24">
        <f t="shared" si="25"/>
        <v>84.517220270733674</v>
      </c>
      <c r="R174" s="23">
        <v>157.88</v>
      </c>
      <c r="S174" s="23">
        <v>0</v>
      </c>
      <c r="T174" s="23">
        <v>0</v>
      </c>
      <c r="U174" s="24">
        <f t="shared" si="26"/>
        <v>157.88</v>
      </c>
      <c r="V174" s="23">
        <v>179.39</v>
      </c>
      <c r="W174" s="23">
        <v>0</v>
      </c>
      <c r="X174" s="23">
        <v>0</v>
      </c>
      <c r="Y174" s="24">
        <f t="shared" si="27"/>
        <v>179.39</v>
      </c>
      <c r="Z174" s="23">
        <v>286.57</v>
      </c>
      <c r="AA174" s="23">
        <v>0</v>
      </c>
      <c r="AB174" s="23">
        <v>0</v>
      </c>
      <c r="AC174" s="24">
        <f t="shared" si="28"/>
        <v>286.57</v>
      </c>
      <c r="AD174" s="23">
        <v>330.09000000000003</v>
      </c>
      <c r="AE174" s="23">
        <v>0</v>
      </c>
      <c r="AF174" s="23">
        <v>0</v>
      </c>
      <c r="AG174" s="24">
        <f t="shared" si="29"/>
        <v>330.09000000000003</v>
      </c>
      <c r="AH174" s="23">
        <v>343.27</v>
      </c>
      <c r="AI174" s="23">
        <v>0</v>
      </c>
      <c r="AJ174" s="23">
        <v>0</v>
      </c>
      <c r="AK174" s="24">
        <f t="shared" si="30"/>
        <v>343.27</v>
      </c>
      <c r="AN174" s="35">
        <f t="shared" si="31"/>
        <v>3.2306164901183019</v>
      </c>
      <c r="AO174" s="35">
        <f t="shared" si="32"/>
        <v>0.13624271598682536</v>
      </c>
      <c r="AP174" s="35">
        <f t="shared" si="33"/>
        <v>0.59746920118178282</v>
      </c>
      <c r="AQ174" s="35">
        <f t="shared" si="34"/>
        <v>0.15186516383431625</v>
      </c>
      <c r="AR174" s="35">
        <f t="shared" si="35"/>
        <v>3.9928504347298999E-2</v>
      </c>
    </row>
    <row r="175" spans="2:44" x14ac:dyDescent="0.3">
      <c r="B175" s="2" t="s">
        <v>127</v>
      </c>
      <c r="C175" s="2" t="s">
        <v>255</v>
      </c>
      <c r="D175" s="2" t="s">
        <v>256</v>
      </c>
      <c r="E175" s="2" t="s">
        <v>142</v>
      </c>
      <c r="F175" s="2" t="s">
        <v>143</v>
      </c>
      <c r="H175" s="23" cm="1">
        <f t="array" ref="H175">SUMPRODUCT('Charges by GXP_GIP_DETERMINED'!G$7:G$567*('Charges by GXP_GIP_DETERMINED'!$D$7:$D$567=$D175)*('Charges by GXP_GIP_DETERMINED'!$E$7:$E$567=$E175))</f>
        <v>229.80378128133961</v>
      </c>
      <c r="I175" s="23" cm="1">
        <f t="array" ref="I175">SUMPRODUCT('Charges by GXP_GIP_DETERMINED'!H$7:H$567*('Charges by GXP_GIP_DETERMINED'!$D$7:$D$567=$D175)*('Charges by GXP_GIP_DETERMINED'!$E$7:$E$567=$E175))</f>
        <v>36930.9</v>
      </c>
      <c r="J175" s="23" cm="1">
        <f t="array" ref="J175">SUMPRODUCT('Charges by GXP_GIP_DETERMINED'!I$7:I$567*('Charges by GXP_GIP_DETERMINED'!$D$7:$D$567=$D175)*('Charges by GXP_GIP_DETERMINED'!$E$7:$E$567=$E175))</f>
        <v>0</v>
      </c>
      <c r="K175" s="23" cm="1">
        <f t="array" ref="K175">SUMPRODUCT('Charges by GXP_GIP_DETERMINED'!J$7:J$567*('Charges by GXP_GIP_DETERMINED'!$D$7:$D$567=$D175)*('Charges by GXP_GIP_DETERMINED'!$E$7:$E$567=$E175))</f>
        <v>0</v>
      </c>
      <c r="L175" s="24">
        <f t="shared" si="24"/>
        <v>37160.703781281343</v>
      </c>
      <c r="M175" s="23">
        <v>334.19247793739339</v>
      </c>
      <c r="N175" s="23">
        <v>37806.17</v>
      </c>
      <c r="O175" s="23">
        <v>0</v>
      </c>
      <c r="P175" s="23" cm="1">
        <f t="array" ref="P175">SUMPRODUCT('Charges by GXP_GIP_DETERMINED'!O$7:O$567*('Charges by GXP_GIP_DETERMINED'!$D$7:$D$567=$D175)*('Charges by GXP_GIP_DETERMINED'!$E$7:$E$567=$E175))</f>
        <v>0</v>
      </c>
      <c r="Q175" s="24">
        <f t="shared" si="25"/>
        <v>38140.362477937393</v>
      </c>
      <c r="R175" s="23">
        <v>458.94000000000005</v>
      </c>
      <c r="S175" s="23">
        <v>46698.83</v>
      </c>
      <c r="T175" s="23">
        <v>0</v>
      </c>
      <c r="U175" s="24">
        <f t="shared" si="26"/>
        <v>47157.770000000004</v>
      </c>
      <c r="V175" s="23">
        <v>687.07999999999993</v>
      </c>
      <c r="W175" s="23">
        <v>49428.85</v>
      </c>
      <c r="X175" s="23">
        <v>0</v>
      </c>
      <c r="Y175" s="24">
        <f t="shared" si="27"/>
        <v>50115.93</v>
      </c>
      <c r="Z175" s="23">
        <v>929.1600000000002</v>
      </c>
      <c r="AA175" s="23">
        <v>47658.18</v>
      </c>
      <c r="AB175" s="23">
        <v>0</v>
      </c>
      <c r="AC175" s="24">
        <f t="shared" si="28"/>
        <v>48587.340000000004</v>
      </c>
      <c r="AD175" s="23">
        <v>1138.27</v>
      </c>
      <c r="AE175" s="23">
        <v>52261.94</v>
      </c>
      <c r="AF175" s="23">
        <v>0</v>
      </c>
      <c r="AG175" s="24">
        <f t="shared" si="29"/>
        <v>53400.21</v>
      </c>
      <c r="AH175" s="23">
        <v>1755.14</v>
      </c>
      <c r="AI175" s="23">
        <v>53269.82</v>
      </c>
      <c r="AJ175" s="23">
        <v>0</v>
      </c>
      <c r="AK175" s="24">
        <f t="shared" si="30"/>
        <v>55024.959999999999</v>
      </c>
      <c r="AN175" s="35">
        <f t="shared" si="31"/>
        <v>0.26902252114381109</v>
      </c>
      <c r="AO175" s="35">
        <f t="shared" si="32"/>
        <v>6.2729005209533728E-2</v>
      </c>
      <c r="AP175" s="35">
        <f t="shared" si="33"/>
        <v>-3.0501080195458719E-2</v>
      </c>
      <c r="AQ175" s="35">
        <f t="shared" si="34"/>
        <v>9.905605040325316E-2</v>
      </c>
      <c r="AR175" s="35">
        <f t="shared" si="35"/>
        <v>3.0425910310090565E-2</v>
      </c>
    </row>
    <row r="176" spans="2:44" x14ac:dyDescent="0.3">
      <c r="B176" s="2" t="s">
        <v>127</v>
      </c>
      <c r="C176" s="2" t="s">
        <v>255</v>
      </c>
      <c r="D176" s="2" t="s">
        <v>256</v>
      </c>
      <c r="E176" s="2" t="s">
        <v>144</v>
      </c>
      <c r="F176" s="2" t="s">
        <v>145</v>
      </c>
      <c r="H176" s="23" cm="1">
        <f t="array" ref="H176">SUMPRODUCT('Charges by GXP_GIP_DETERMINED'!G$7:G$567*('Charges by GXP_GIP_DETERMINED'!$D$7:$D$567=$D176)*('Charges by GXP_GIP_DETERMINED'!$E$7:$E$567=$E176))</f>
        <v>18719.063004928379</v>
      </c>
      <c r="I176" s="23" cm="1">
        <f t="array" ref="I176">SUMPRODUCT('Charges by GXP_GIP_DETERMINED'!H$7:H$567*('Charges by GXP_GIP_DETERMINED'!$D$7:$D$567=$D176)*('Charges by GXP_GIP_DETERMINED'!$E$7:$E$567=$E176))</f>
        <v>171755.59</v>
      </c>
      <c r="J176" s="23" cm="1">
        <f t="array" ref="J176">SUMPRODUCT('Charges by GXP_GIP_DETERMINED'!I$7:I$567*('Charges by GXP_GIP_DETERMINED'!$D$7:$D$567=$D176)*('Charges by GXP_GIP_DETERMINED'!$E$7:$E$567=$E176))</f>
        <v>0</v>
      </c>
      <c r="K176" s="23" cm="1">
        <f t="array" ref="K176">SUMPRODUCT('Charges by GXP_GIP_DETERMINED'!J$7:J$567*('Charges by GXP_GIP_DETERMINED'!$D$7:$D$567=$D176)*('Charges by GXP_GIP_DETERMINED'!$E$7:$E$567=$E176))</f>
        <v>0</v>
      </c>
      <c r="L176" s="24">
        <f t="shared" si="24"/>
        <v>190474.65300492838</v>
      </c>
      <c r="M176" s="23">
        <v>27023.923705579422</v>
      </c>
      <c r="N176" s="23">
        <v>190767.99</v>
      </c>
      <c r="O176" s="23">
        <v>0</v>
      </c>
      <c r="P176" s="23" cm="1">
        <f t="array" ref="P176">SUMPRODUCT('Charges by GXP_GIP_DETERMINED'!O$7:O$567*('Charges by GXP_GIP_DETERMINED'!$D$7:$D$567=$D176)*('Charges by GXP_GIP_DETERMINED'!$E$7:$E$567=$E176))</f>
        <v>0</v>
      </c>
      <c r="Q176" s="24">
        <f t="shared" si="25"/>
        <v>217791.91370557941</v>
      </c>
      <c r="R176" s="23">
        <v>37292.380000000005</v>
      </c>
      <c r="S176" s="23">
        <v>235639.9</v>
      </c>
      <c r="T176" s="23">
        <v>0</v>
      </c>
      <c r="U176" s="24">
        <f t="shared" si="26"/>
        <v>272932.28000000003</v>
      </c>
      <c r="V176" s="23">
        <v>55743.039999999986</v>
      </c>
      <c r="W176" s="23">
        <v>249415.41</v>
      </c>
      <c r="X176" s="23">
        <v>0</v>
      </c>
      <c r="Y176" s="24">
        <f t="shared" si="27"/>
        <v>305158.45</v>
      </c>
      <c r="Z176" s="23">
        <v>75224.139999999985</v>
      </c>
      <c r="AA176" s="23">
        <v>240480.72</v>
      </c>
      <c r="AB176" s="23">
        <v>0</v>
      </c>
      <c r="AC176" s="24">
        <f t="shared" si="28"/>
        <v>315704.86</v>
      </c>
      <c r="AD176" s="23">
        <v>92255.689999999988</v>
      </c>
      <c r="AE176" s="23">
        <v>263711.08</v>
      </c>
      <c r="AF176" s="23">
        <v>0</v>
      </c>
      <c r="AG176" s="24">
        <f t="shared" si="29"/>
        <v>355966.77</v>
      </c>
      <c r="AH176" s="23">
        <v>141403.86000000002</v>
      </c>
      <c r="AI176" s="23">
        <v>268796.78999999998</v>
      </c>
      <c r="AJ176" s="23">
        <v>0</v>
      </c>
      <c r="AK176" s="24">
        <f t="shared" si="30"/>
        <v>410200.65</v>
      </c>
      <c r="AN176" s="35">
        <f t="shared" si="31"/>
        <v>0.43290603602222144</v>
      </c>
      <c r="AO176" s="35">
        <f t="shared" si="32"/>
        <v>0.11807386799392128</v>
      </c>
      <c r="AP176" s="35">
        <f t="shared" si="33"/>
        <v>3.4560439011274147E-2</v>
      </c>
      <c r="AQ176" s="35">
        <f t="shared" si="34"/>
        <v>0.127530219205368</v>
      </c>
      <c r="AR176" s="35">
        <f t="shared" si="35"/>
        <v>0.15235658092467452</v>
      </c>
    </row>
    <row r="177" spans="2:44" x14ac:dyDescent="0.3">
      <c r="B177" s="2" t="s">
        <v>127</v>
      </c>
      <c r="C177" s="2" t="s">
        <v>255</v>
      </c>
      <c r="D177" s="2" t="s">
        <v>256</v>
      </c>
      <c r="E177" s="2" t="s">
        <v>146</v>
      </c>
      <c r="H177" s="23" cm="1">
        <f t="array" ref="H177">SUMPRODUCT('Charges by GXP_GIP_DETERMINED'!G$7:G$567*('Charges by GXP_GIP_DETERMINED'!$D$7:$D$567=$D177)*('Charges by GXP_GIP_DETERMINED'!$E$7:$E$567=$E177))</f>
        <v>0</v>
      </c>
      <c r="I177" s="23" cm="1">
        <f t="array" ref="I177">SUMPRODUCT('Charges by GXP_GIP_DETERMINED'!H$7:H$567*('Charges by GXP_GIP_DETERMINED'!$D$7:$D$567=$D177)*('Charges by GXP_GIP_DETERMINED'!$E$7:$E$567=$E177))</f>
        <v>0</v>
      </c>
      <c r="J177" s="23" cm="1">
        <f t="array" ref="J177">SUMPRODUCT('Charges by GXP_GIP_DETERMINED'!I$7:I$567*('Charges by GXP_GIP_DETERMINED'!$D$7:$D$567=$D177)*('Charges by GXP_GIP_DETERMINED'!$E$7:$E$567=$E177))</f>
        <v>0</v>
      </c>
      <c r="K177" s="23" cm="1">
        <f t="array" ref="K177">SUMPRODUCT('Charges by GXP_GIP_DETERMINED'!J$7:J$567*('Charges by GXP_GIP_DETERMINED'!$D$7:$D$567=$D177)*('Charges by GXP_GIP_DETERMINED'!$E$7:$E$567=$E177))</f>
        <v>0</v>
      </c>
      <c r="L177" s="24">
        <f t="shared" si="24"/>
        <v>0</v>
      </c>
      <c r="M177" s="23">
        <v>25.807948535509173</v>
      </c>
      <c r="N177" s="23">
        <v>0</v>
      </c>
      <c r="O177" s="23">
        <v>0</v>
      </c>
      <c r="P177" s="23" cm="1">
        <f t="array" ref="P177">SUMPRODUCT('Charges by GXP_GIP_DETERMINED'!O$7:O$567*('Charges by GXP_GIP_DETERMINED'!$D$7:$D$567=$D177)*('Charges by GXP_GIP_DETERMINED'!$E$7:$E$567=$E177))</f>
        <v>0</v>
      </c>
      <c r="Q177" s="24">
        <f t="shared" si="25"/>
        <v>25.807948535509173</v>
      </c>
      <c r="R177" s="23">
        <v>99.78</v>
      </c>
      <c r="S177" s="23">
        <v>0</v>
      </c>
      <c r="T177" s="23">
        <v>0</v>
      </c>
      <c r="U177" s="24">
        <f t="shared" si="26"/>
        <v>99.78</v>
      </c>
      <c r="V177" s="23">
        <v>107.48</v>
      </c>
      <c r="W177" s="23">
        <v>0</v>
      </c>
      <c r="X177" s="23">
        <v>0</v>
      </c>
      <c r="Y177" s="24">
        <f t="shared" si="27"/>
        <v>107.48</v>
      </c>
      <c r="Z177" s="23">
        <v>211.99</v>
      </c>
      <c r="AA177" s="23">
        <v>0</v>
      </c>
      <c r="AB177" s="23">
        <v>0</v>
      </c>
      <c r="AC177" s="24">
        <f t="shared" si="28"/>
        <v>211.99</v>
      </c>
      <c r="AD177" s="23">
        <v>256.52</v>
      </c>
      <c r="AE177" s="23">
        <v>0</v>
      </c>
      <c r="AF177" s="23">
        <v>0</v>
      </c>
      <c r="AG177" s="24">
        <f t="shared" si="29"/>
        <v>256.52</v>
      </c>
      <c r="AH177" s="23">
        <v>267.12</v>
      </c>
      <c r="AI177" s="23">
        <v>0</v>
      </c>
      <c r="AJ177" s="23">
        <v>0</v>
      </c>
      <c r="AK177" s="24">
        <f t="shared" si="30"/>
        <v>267.12</v>
      </c>
      <c r="AN177" s="35" t="str">
        <f t="shared" si="31"/>
        <v>-</v>
      </c>
      <c r="AO177" s="35">
        <f t="shared" si="32"/>
        <v>7.7169773501703842E-2</v>
      </c>
      <c r="AP177" s="35">
        <f t="shared" si="33"/>
        <v>0.97236695199106804</v>
      </c>
      <c r="AQ177" s="35">
        <f t="shared" si="34"/>
        <v>0.21005707816406427</v>
      </c>
      <c r="AR177" s="35">
        <f t="shared" si="35"/>
        <v>4.1322314049586861E-2</v>
      </c>
    </row>
    <row r="178" spans="2:44" x14ac:dyDescent="0.3">
      <c r="B178" s="2" t="s">
        <v>126</v>
      </c>
      <c r="C178" s="2" t="s">
        <v>257</v>
      </c>
      <c r="D178" s="2" t="s">
        <v>258</v>
      </c>
      <c r="E178" s="2" t="s">
        <v>142</v>
      </c>
      <c r="F178" s="2" t="s">
        <v>143</v>
      </c>
      <c r="H178" s="23" cm="1">
        <f t="array" ref="H178">SUMPRODUCT('Charges by GXP_GIP_DETERMINED'!G$7:G$567*('Charges by GXP_GIP_DETERMINED'!$D$7:$D$567=$D178)*('Charges by GXP_GIP_DETERMINED'!$E$7:$E$567=$E178))</f>
        <v>1245.1908208465375</v>
      </c>
      <c r="I178" s="23" cm="1">
        <f t="array" ref="I178">SUMPRODUCT('Charges by GXP_GIP_DETERMINED'!H$7:H$567*('Charges by GXP_GIP_DETERMINED'!$D$7:$D$567=$D178)*('Charges by GXP_GIP_DETERMINED'!$E$7:$E$567=$E178))</f>
        <v>21934.85</v>
      </c>
      <c r="J178" s="23" cm="1">
        <f t="array" ref="J178">SUMPRODUCT('Charges by GXP_GIP_DETERMINED'!I$7:I$567*('Charges by GXP_GIP_DETERMINED'!$D$7:$D$567=$D178)*('Charges by GXP_GIP_DETERMINED'!$E$7:$E$567=$E178))</f>
        <v>79349.48</v>
      </c>
      <c r="K178" s="23" cm="1">
        <f t="array" ref="K178">SUMPRODUCT('Charges by GXP_GIP_DETERMINED'!J$7:J$567*('Charges by GXP_GIP_DETERMINED'!$D$7:$D$567=$D178)*('Charges by GXP_GIP_DETERMINED'!$E$7:$E$567=$E178))</f>
        <v>0</v>
      </c>
      <c r="L178" s="24">
        <f t="shared" si="24"/>
        <v>102529.52082084653</v>
      </c>
      <c r="M178" s="23">
        <v>1840.3075440769715</v>
      </c>
      <c r="N178" s="23">
        <v>37838.82</v>
      </c>
      <c r="O178" s="23">
        <v>64029.96</v>
      </c>
      <c r="P178" s="23" cm="1">
        <f t="array" ref="P178">SUMPRODUCT('Charges by GXP_GIP_DETERMINED'!O$7:O$567*('Charges by GXP_GIP_DETERMINED'!$D$7:$D$567=$D178)*('Charges by GXP_GIP_DETERMINED'!$E$7:$E$567=$E178))</f>
        <v>0</v>
      </c>
      <c r="Q178" s="24">
        <f t="shared" si="25"/>
        <v>103709.08754407696</v>
      </c>
      <c r="R178" s="23">
        <v>2421.0400000000004</v>
      </c>
      <c r="S178" s="23">
        <v>46739.16</v>
      </c>
      <c r="T178" s="23">
        <v>86889.77</v>
      </c>
      <c r="U178" s="24">
        <f t="shared" si="26"/>
        <v>136049.97</v>
      </c>
      <c r="V178" s="23">
        <v>3327.0400000000004</v>
      </c>
      <c r="W178" s="23">
        <v>49471.53</v>
      </c>
      <c r="X178" s="23">
        <v>88099.91</v>
      </c>
      <c r="Y178" s="24">
        <f t="shared" si="27"/>
        <v>140898.48000000001</v>
      </c>
      <c r="Z178" s="23">
        <v>4421.8500000000004</v>
      </c>
      <c r="AA178" s="23">
        <v>47699.34</v>
      </c>
      <c r="AB178" s="23">
        <v>88584.39</v>
      </c>
      <c r="AC178" s="24">
        <f t="shared" si="28"/>
        <v>140705.57999999999</v>
      </c>
      <c r="AD178" s="23">
        <v>5501.1500000000015</v>
      </c>
      <c r="AE178" s="23">
        <v>52307.08</v>
      </c>
      <c r="AF178" s="23">
        <v>89126.01</v>
      </c>
      <c r="AG178" s="24">
        <f t="shared" si="29"/>
        <v>146934.24</v>
      </c>
      <c r="AH178" s="23">
        <v>6388.5700000000006</v>
      </c>
      <c r="AI178" s="23">
        <v>53315.83</v>
      </c>
      <c r="AJ178" s="23">
        <v>91455.67</v>
      </c>
      <c r="AK178" s="24">
        <f t="shared" si="30"/>
        <v>151160.07</v>
      </c>
      <c r="AN178" s="35">
        <f t="shared" si="31"/>
        <v>0.32693461269291335</v>
      </c>
      <c r="AO178" s="35">
        <f t="shared" si="32"/>
        <v>3.5637714583840019E-2</v>
      </c>
      <c r="AP178" s="35">
        <f t="shared" si="33"/>
        <v>-1.3690708373860216E-3</v>
      </c>
      <c r="AQ178" s="35">
        <f t="shared" si="34"/>
        <v>4.4267327564407877E-2</v>
      </c>
      <c r="AR178" s="35">
        <f t="shared" si="35"/>
        <v>2.8760008558931016E-2</v>
      </c>
    </row>
    <row r="179" spans="2:44" x14ac:dyDescent="0.3">
      <c r="B179" s="2" t="s">
        <v>126</v>
      </c>
      <c r="C179" s="2" t="s">
        <v>257</v>
      </c>
      <c r="D179" s="2" t="s">
        <v>258</v>
      </c>
      <c r="E179" s="2" t="s">
        <v>144</v>
      </c>
      <c r="F179" s="2" t="s">
        <v>145</v>
      </c>
      <c r="H179" s="23" cm="1">
        <f t="array" ref="H179">SUMPRODUCT('Charges by GXP_GIP_DETERMINED'!G$7:G$567*('Charges by GXP_GIP_DETERMINED'!$D$7:$D$567=$D179)*('Charges by GXP_GIP_DETERMINED'!$E$7:$E$567=$E179))</f>
        <v>179.70691535575139</v>
      </c>
      <c r="I179" s="23" cm="1">
        <f t="array" ref="I179">SUMPRODUCT('Charges by GXP_GIP_DETERMINED'!H$7:H$567*('Charges by GXP_GIP_DETERMINED'!$D$7:$D$567=$D179)*('Charges by GXP_GIP_DETERMINED'!$E$7:$E$567=$E179))</f>
        <v>15071.52</v>
      </c>
      <c r="J179" s="23" cm="1">
        <f t="array" ref="J179">SUMPRODUCT('Charges by GXP_GIP_DETERMINED'!I$7:I$567*('Charges by GXP_GIP_DETERMINED'!$D$7:$D$567=$D179)*('Charges by GXP_GIP_DETERMINED'!$E$7:$E$567=$E179))</f>
        <v>0</v>
      </c>
      <c r="K179" s="23" cm="1">
        <f t="array" ref="K179">SUMPRODUCT('Charges by GXP_GIP_DETERMINED'!J$7:J$567*('Charges by GXP_GIP_DETERMINED'!$D$7:$D$567=$D179)*('Charges by GXP_GIP_DETERMINED'!$E$7:$E$567=$E179))</f>
        <v>0</v>
      </c>
      <c r="L179" s="24">
        <f t="shared" si="24"/>
        <v>15251.226915355752</v>
      </c>
      <c r="M179" s="23">
        <v>253.75765914118921</v>
      </c>
      <c r="N179" s="23">
        <v>0</v>
      </c>
      <c r="O179" s="23">
        <v>0</v>
      </c>
      <c r="P179" s="23" cm="1">
        <f t="array" ref="P179">SUMPRODUCT('Charges by GXP_GIP_DETERMINED'!O$7:O$567*('Charges by GXP_GIP_DETERMINED'!$D$7:$D$567=$D179)*('Charges by GXP_GIP_DETERMINED'!$E$7:$E$567=$E179))</f>
        <v>0</v>
      </c>
      <c r="Q179" s="24">
        <f t="shared" si="25"/>
        <v>253.75765914118921</v>
      </c>
      <c r="R179" s="23">
        <v>348.59000000000003</v>
      </c>
      <c r="S179" s="23">
        <v>0</v>
      </c>
      <c r="T179" s="23">
        <v>0</v>
      </c>
      <c r="U179" s="24">
        <f t="shared" si="26"/>
        <v>348.59000000000003</v>
      </c>
      <c r="V179" s="23">
        <v>473.66999999999996</v>
      </c>
      <c r="W179" s="23">
        <v>0</v>
      </c>
      <c r="X179" s="23">
        <v>0</v>
      </c>
      <c r="Y179" s="24">
        <f t="shared" si="27"/>
        <v>473.66999999999996</v>
      </c>
      <c r="Z179" s="23">
        <v>614.25</v>
      </c>
      <c r="AA179" s="23">
        <v>0</v>
      </c>
      <c r="AB179" s="23">
        <v>0</v>
      </c>
      <c r="AC179" s="24">
        <f t="shared" si="28"/>
        <v>614.25</v>
      </c>
      <c r="AD179" s="23">
        <v>770.92000000000007</v>
      </c>
      <c r="AE179" s="23">
        <v>0</v>
      </c>
      <c r="AF179" s="23">
        <v>0</v>
      </c>
      <c r="AG179" s="24">
        <f t="shared" si="29"/>
        <v>770.92000000000007</v>
      </c>
      <c r="AH179" s="23">
        <v>882.15</v>
      </c>
      <c r="AI179" s="23">
        <v>0</v>
      </c>
      <c r="AJ179" s="23">
        <v>0</v>
      </c>
      <c r="AK179" s="24">
        <f t="shared" si="30"/>
        <v>882.15</v>
      </c>
      <c r="AN179" s="35">
        <f t="shared" si="31"/>
        <v>-0.97714347823065817</v>
      </c>
      <c r="AO179" s="35">
        <f t="shared" si="32"/>
        <v>0.35881694827734556</v>
      </c>
      <c r="AP179" s="35">
        <f t="shared" si="33"/>
        <v>0.29678890366711008</v>
      </c>
      <c r="AQ179" s="35">
        <f t="shared" si="34"/>
        <v>0.25505901505901507</v>
      </c>
      <c r="AR179" s="35">
        <f t="shared" si="35"/>
        <v>0.14428215638457931</v>
      </c>
    </row>
    <row r="180" spans="2:44" x14ac:dyDescent="0.3">
      <c r="B180" s="2" t="s">
        <v>126</v>
      </c>
      <c r="C180" s="2" t="s">
        <v>257</v>
      </c>
      <c r="D180" s="2" t="s">
        <v>258</v>
      </c>
      <c r="E180" s="2" t="s">
        <v>146</v>
      </c>
      <c r="H180" s="23" cm="1">
        <f t="array" ref="H180">SUMPRODUCT('Charges by GXP_GIP_DETERMINED'!G$7:G$567*('Charges by GXP_GIP_DETERMINED'!$D$7:$D$567=$D180)*('Charges by GXP_GIP_DETERMINED'!$E$7:$E$567=$E180))</f>
        <v>7233.8922227012745</v>
      </c>
      <c r="I180" s="23" cm="1">
        <f t="array" ref="I180">SUMPRODUCT('Charges by GXP_GIP_DETERMINED'!H$7:H$567*('Charges by GXP_GIP_DETERMINED'!$D$7:$D$567=$D180)*('Charges by GXP_GIP_DETERMINED'!$E$7:$E$567=$E180))</f>
        <v>0</v>
      </c>
      <c r="J180" s="23" cm="1">
        <f t="array" ref="J180">SUMPRODUCT('Charges by GXP_GIP_DETERMINED'!I$7:I$567*('Charges by GXP_GIP_DETERMINED'!$D$7:$D$567=$D180)*('Charges by GXP_GIP_DETERMINED'!$E$7:$E$567=$E180))</f>
        <v>0</v>
      </c>
      <c r="K180" s="23" cm="1">
        <f t="array" ref="K180">SUMPRODUCT('Charges by GXP_GIP_DETERMINED'!J$7:J$567*('Charges by GXP_GIP_DETERMINED'!$D$7:$D$567=$D180)*('Charges by GXP_GIP_DETERMINED'!$E$7:$E$567=$E180))</f>
        <v>0</v>
      </c>
      <c r="L180" s="24">
        <f t="shared" si="24"/>
        <v>7233.8922227012745</v>
      </c>
      <c r="M180" s="23">
        <v>7215.9114314480839</v>
      </c>
      <c r="N180" s="23">
        <v>0</v>
      </c>
      <c r="O180" s="23">
        <v>0</v>
      </c>
      <c r="P180" s="23" cm="1">
        <f t="array" ref="P180">SUMPRODUCT('Charges by GXP_GIP_DETERMINED'!O$7:O$567*('Charges by GXP_GIP_DETERMINED'!$D$7:$D$567=$D180)*('Charges by GXP_GIP_DETERMINED'!$E$7:$E$567=$E180))</f>
        <v>0</v>
      </c>
      <c r="Q180" s="24">
        <f t="shared" si="25"/>
        <v>7215.9114314480839</v>
      </c>
      <c r="R180" s="23">
        <v>7178.14</v>
      </c>
      <c r="S180" s="23">
        <v>0</v>
      </c>
      <c r="T180" s="23">
        <v>0</v>
      </c>
      <c r="U180" s="24">
        <f t="shared" si="26"/>
        <v>7178.14</v>
      </c>
      <c r="V180" s="23">
        <v>7289.78</v>
      </c>
      <c r="W180" s="23">
        <v>0</v>
      </c>
      <c r="X180" s="23">
        <v>0</v>
      </c>
      <c r="Y180" s="24">
        <f t="shared" si="27"/>
        <v>7289.78</v>
      </c>
      <c r="Z180" s="23">
        <v>7751.6100000000006</v>
      </c>
      <c r="AA180" s="23">
        <v>0</v>
      </c>
      <c r="AB180" s="23">
        <v>0</v>
      </c>
      <c r="AC180" s="24">
        <f t="shared" si="28"/>
        <v>7751.6100000000006</v>
      </c>
      <c r="AD180" s="23">
        <v>7887.3399999999992</v>
      </c>
      <c r="AE180" s="23">
        <v>0</v>
      </c>
      <c r="AF180" s="23">
        <v>0</v>
      </c>
      <c r="AG180" s="24">
        <f t="shared" si="29"/>
        <v>7887.3399999999992</v>
      </c>
      <c r="AH180" s="23">
        <v>7965.6399999999994</v>
      </c>
      <c r="AI180" s="23">
        <v>0</v>
      </c>
      <c r="AJ180" s="23">
        <v>0</v>
      </c>
      <c r="AK180" s="24">
        <f t="shared" si="30"/>
        <v>7965.6399999999994</v>
      </c>
      <c r="AN180" s="35">
        <f t="shared" si="31"/>
        <v>-7.7070850636001831E-3</v>
      </c>
      <c r="AO180" s="35">
        <f t="shared" si="32"/>
        <v>1.5552775510090378E-2</v>
      </c>
      <c r="AP180" s="35">
        <f t="shared" si="33"/>
        <v>6.3353077870662799E-2</v>
      </c>
      <c r="AQ180" s="35">
        <f t="shared" si="34"/>
        <v>1.7509910844327736E-2</v>
      </c>
      <c r="AR180" s="35">
        <f t="shared" si="35"/>
        <v>9.9273012194225352E-3</v>
      </c>
    </row>
    <row r="181" spans="2:44" x14ac:dyDescent="0.3">
      <c r="B181" s="2" t="s">
        <v>124</v>
      </c>
      <c r="C181" s="2" t="s">
        <v>259</v>
      </c>
      <c r="D181" s="2" t="s">
        <v>260</v>
      </c>
      <c r="E181" s="2" t="s">
        <v>142</v>
      </c>
      <c r="F181" s="2" t="s">
        <v>143</v>
      </c>
      <c r="H181" s="23" cm="1">
        <f t="array" ref="H181">SUMPRODUCT('Charges by GXP_GIP_DETERMINED'!G$7:G$567*('Charges by GXP_GIP_DETERMINED'!$D$7:$D$567=$D181)*('Charges by GXP_GIP_DETERMINED'!$E$7:$E$567=$E181))</f>
        <v>147088.06873546448</v>
      </c>
      <c r="I181" s="23" cm="1">
        <f t="array" ref="I181">SUMPRODUCT('Charges by GXP_GIP_DETERMINED'!H$7:H$567*('Charges by GXP_GIP_DETERMINED'!$D$7:$D$567=$D181)*('Charges by GXP_GIP_DETERMINED'!$E$7:$E$567=$E181))</f>
        <v>257358.95</v>
      </c>
      <c r="J181" s="23" cm="1">
        <f t="array" ref="J181">SUMPRODUCT('Charges by GXP_GIP_DETERMINED'!I$7:I$567*('Charges by GXP_GIP_DETERMINED'!$D$7:$D$567=$D181)*('Charges by GXP_GIP_DETERMINED'!$E$7:$E$567=$E181))</f>
        <v>681449.06</v>
      </c>
      <c r="K181" s="23" cm="1">
        <f t="array" ref="K181">SUMPRODUCT('Charges by GXP_GIP_DETERMINED'!J$7:J$567*('Charges by GXP_GIP_DETERMINED'!$D$7:$D$567=$D181)*('Charges by GXP_GIP_DETERMINED'!$E$7:$E$567=$E181))</f>
        <v>0</v>
      </c>
      <c r="L181" s="24">
        <f t="shared" si="24"/>
        <v>1085896.0787354645</v>
      </c>
      <c r="M181" s="23">
        <v>166639.75898764122</v>
      </c>
      <c r="N181" s="23">
        <v>264065.7</v>
      </c>
      <c r="O181" s="23">
        <v>694119.94</v>
      </c>
      <c r="P181" s="23" cm="1">
        <f t="array" ref="P181">SUMPRODUCT('Charges by GXP_GIP_DETERMINED'!O$7:O$567*('Charges by GXP_GIP_DETERMINED'!$D$7:$D$567=$D181)*('Charges by GXP_GIP_DETERMINED'!$E$7:$E$567=$E181))</f>
        <v>0</v>
      </c>
      <c r="Q181" s="24">
        <f t="shared" si="25"/>
        <v>1124825.3989876411</v>
      </c>
      <c r="R181" s="23">
        <v>187457.67999999993</v>
      </c>
      <c r="S181" s="23">
        <v>326178.49</v>
      </c>
      <c r="T181" s="23">
        <v>941932.82</v>
      </c>
      <c r="U181" s="24">
        <f t="shared" si="26"/>
        <v>1455568.9899999998</v>
      </c>
      <c r="V181" s="23">
        <v>235352.52</v>
      </c>
      <c r="W181" s="23">
        <v>345246.89</v>
      </c>
      <c r="X181" s="23">
        <v>955051.46</v>
      </c>
      <c r="Y181" s="24">
        <f t="shared" si="27"/>
        <v>1535650.87</v>
      </c>
      <c r="Z181" s="23">
        <v>309449.8600000001</v>
      </c>
      <c r="AA181" s="23">
        <v>332879.27</v>
      </c>
      <c r="AB181" s="23">
        <v>960303.49</v>
      </c>
      <c r="AC181" s="24">
        <f t="shared" si="28"/>
        <v>1602632.62</v>
      </c>
      <c r="AD181" s="23">
        <v>354072.02999999997</v>
      </c>
      <c r="AE181" s="23">
        <v>365035.31</v>
      </c>
      <c r="AF181" s="23">
        <v>966174.91</v>
      </c>
      <c r="AG181" s="24">
        <f t="shared" si="29"/>
        <v>1685282.25</v>
      </c>
      <c r="AH181" s="23">
        <v>400415.15</v>
      </c>
      <c r="AI181" s="23">
        <v>372075.06</v>
      </c>
      <c r="AJ181" s="23">
        <v>991429.71</v>
      </c>
      <c r="AK181" s="24">
        <f t="shared" si="30"/>
        <v>1763919.92</v>
      </c>
      <c r="AN181" s="35">
        <f t="shared" si="31"/>
        <v>0.34043120562238571</v>
      </c>
      <c r="AO181" s="35">
        <f t="shared" si="32"/>
        <v>5.5017577696540698E-2</v>
      </c>
      <c r="AP181" s="35">
        <f t="shared" si="33"/>
        <v>4.3617824408226369E-2</v>
      </c>
      <c r="AQ181" s="35">
        <f t="shared" si="34"/>
        <v>5.1571164201063002E-2</v>
      </c>
      <c r="AR181" s="35">
        <f t="shared" si="35"/>
        <v>4.6661424221372982E-2</v>
      </c>
    </row>
    <row r="182" spans="2:44" x14ac:dyDescent="0.3">
      <c r="B182" s="2" t="s">
        <v>124</v>
      </c>
      <c r="C182" s="2" t="s">
        <v>259</v>
      </c>
      <c r="D182" s="2" t="s">
        <v>260</v>
      </c>
      <c r="E182" s="2" t="s">
        <v>144</v>
      </c>
      <c r="F182" s="2" t="s">
        <v>145</v>
      </c>
      <c r="H182" s="23" cm="1">
        <f t="array" ref="H182">SUMPRODUCT('Charges by GXP_GIP_DETERMINED'!G$7:G$567*('Charges by GXP_GIP_DETERMINED'!$D$7:$D$567=$D182)*('Charges by GXP_GIP_DETERMINED'!$E$7:$E$567=$E182))</f>
        <v>0</v>
      </c>
      <c r="I182" s="23" cm="1">
        <f t="array" ref="I182">SUMPRODUCT('Charges by GXP_GIP_DETERMINED'!H$7:H$567*('Charges by GXP_GIP_DETERMINED'!$D$7:$D$567=$D182)*('Charges by GXP_GIP_DETERMINED'!$E$7:$E$567=$E182))</f>
        <v>0</v>
      </c>
      <c r="J182" s="23" cm="1">
        <f t="array" ref="J182">SUMPRODUCT('Charges by GXP_GIP_DETERMINED'!I$7:I$567*('Charges by GXP_GIP_DETERMINED'!$D$7:$D$567=$D182)*('Charges by GXP_GIP_DETERMINED'!$E$7:$E$567=$E182))</f>
        <v>0</v>
      </c>
      <c r="K182" s="23" cm="1">
        <f t="array" ref="K182">SUMPRODUCT('Charges by GXP_GIP_DETERMINED'!J$7:J$567*('Charges by GXP_GIP_DETERMINED'!$D$7:$D$567=$D182)*('Charges by GXP_GIP_DETERMINED'!$E$7:$E$567=$E182))</f>
        <v>0</v>
      </c>
      <c r="L182" s="24">
        <f t="shared" si="24"/>
        <v>0</v>
      </c>
      <c r="M182" s="23">
        <v>0</v>
      </c>
      <c r="N182" s="23">
        <v>0</v>
      </c>
      <c r="O182" s="23">
        <v>0</v>
      </c>
      <c r="P182" s="23" cm="1">
        <f t="array" ref="P182">SUMPRODUCT('Charges by GXP_GIP_DETERMINED'!O$7:O$567*('Charges by GXP_GIP_DETERMINED'!$D$7:$D$567=$D182)*('Charges by GXP_GIP_DETERMINED'!$E$7:$E$567=$E182))</f>
        <v>0</v>
      </c>
      <c r="Q182" s="24">
        <f t="shared" si="25"/>
        <v>0</v>
      </c>
      <c r="R182" s="23">
        <v>0</v>
      </c>
      <c r="S182" s="23">
        <v>0</v>
      </c>
      <c r="T182" s="23">
        <v>0</v>
      </c>
      <c r="U182" s="24">
        <f t="shared" si="26"/>
        <v>0</v>
      </c>
      <c r="V182" s="23">
        <v>0</v>
      </c>
      <c r="W182" s="23">
        <v>0</v>
      </c>
      <c r="X182" s="23">
        <v>0</v>
      </c>
      <c r="Y182" s="24">
        <f t="shared" si="27"/>
        <v>0</v>
      </c>
      <c r="Z182" s="23">
        <v>0</v>
      </c>
      <c r="AA182" s="23">
        <v>0</v>
      </c>
      <c r="AB182" s="23">
        <v>0</v>
      </c>
      <c r="AC182" s="24">
        <f t="shared" si="28"/>
        <v>0</v>
      </c>
      <c r="AD182" s="23">
        <v>0</v>
      </c>
      <c r="AE182" s="23">
        <v>0</v>
      </c>
      <c r="AF182" s="23">
        <v>0</v>
      </c>
      <c r="AG182" s="24">
        <f t="shared" si="29"/>
        <v>0</v>
      </c>
      <c r="AH182" s="23">
        <v>0</v>
      </c>
      <c r="AI182" s="23">
        <v>0</v>
      </c>
      <c r="AJ182" s="23">
        <v>0</v>
      </c>
      <c r="AK182" s="24">
        <f t="shared" si="30"/>
        <v>0</v>
      </c>
      <c r="AN182" s="35" t="str">
        <f t="shared" si="31"/>
        <v>-</v>
      </c>
      <c r="AO182" s="35" t="str">
        <f t="shared" si="32"/>
        <v>'-</v>
      </c>
      <c r="AP182" s="35" t="str">
        <f t="shared" si="33"/>
        <v>'-</v>
      </c>
      <c r="AQ182" s="35" t="str">
        <f t="shared" si="34"/>
        <v>'-</v>
      </c>
      <c r="AR182" s="35" t="str">
        <f t="shared" si="35"/>
        <v>'-</v>
      </c>
    </row>
    <row r="183" spans="2:44" x14ac:dyDescent="0.3">
      <c r="B183" s="2" t="s">
        <v>124</v>
      </c>
      <c r="C183" s="2" t="s">
        <v>259</v>
      </c>
      <c r="D183" s="2" t="s">
        <v>260</v>
      </c>
      <c r="E183" s="2" t="s">
        <v>146</v>
      </c>
      <c r="H183" s="23" cm="1">
        <f t="array" ref="H183">SUMPRODUCT('Charges by GXP_GIP_DETERMINED'!G$7:G$567*('Charges by GXP_GIP_DETERMINED'!$D$7:$D$567=$D183)*('Charges by GXP_GIP_DETERMINED'!$E$7:$E$567=$E183))</f>
        <v>183494.00292616631</v>
      </c>
      <c r="I183" s="23" cm="1">
        <f t="array" ref="I183">SUMPRODUCT('Charges by GXP_GIP_DETERMINED'!H$7:H$567*('Charges by GXP_GIP_DETERMINED'!$D$7:$D$567=$D183)*('Charges by GXP_GIP_DETERMINED'!$E$7:$E$567=$E183))</f>
        <v>0</v>
      </c>
      <c r="J183" s="23" cm="1">
        <f t="array" ref="J183">SUMPRODUCT('Charges by GXP_GIP_DETERMINED'!I$7:I$567*('Charges by GXP_GIP_DETERMINED'!$D$7:$D$567=$D183)*('Charges by GXP_GIP_DETERMINED'!$E$7:$E$567=$E183))</f>
        <v>0</v>
      </c>
      <c r="K183" s="23" cm="1">
        <f t="array" ref="K183">SUMPRODUCT('Charges by GXP_GIP_DETERMINED'!J$7:J$567*('Charges by GXP_GIP_DETERMINED'!$D$7:$D$567=$D183)*('Charges by GXP_GIP_DETERMINED'!$E$7:$E$567=$E183))</f>
        <v>0</v>
      </c>
      <c r="L183" s="24">
        <f t="shared" si="24"/>
        <v>183494.00292616631</v>
      </c>
      <c r="M183" s="23">
        <v>175728.87358392437</v>
      </c>
      <c r="N183" s="23">
        <v>0</v>
      </c>
      <c r="O183" s="23">
        <v>0</v>
      </c>
      <c r="P183" s="23" cm="1">
        <f t="array" ref="P183">SUMPRODUCT('Charges by GXP_GIP_DETERMINED'!O$7:O$567*('Charges by GXP_GIP_DETERMINED'!$D$7:$D$567=$D183)*('Charges by GXP_GIP_DETERMINED'!$E$7:$E$567=$E183))</f>
        <v>0</v>
      </c>
      <c r="Q183" s="24">
        <f t="shared" si="25"/>
        <v>175728.87358392437</v>
      </c>
      <c r="R183" s="23">
        <v>184517.31</v>
      </c>
      <c r="S183" s="23">
        <v>0</v>
      </c>
      <c r="T183" s="23">
        <v>0</v>
      </c>
      <c r="U183" s="24">
        <f t="shared" si="26"/>
        <v>184517.31</v>
      </c>
      <c r="V183" s="23">
        <v>193236.75</v>
      </c>
      <c r="W183" s="23">
        <v>0</v>
      </c>
      <c r="X183" s="23">
        <v>0</v>
      </c>
      <c r="Y183" s="24">
        <f t="shared" si="27"/>
        <v>193236.75</v>
      </c>
      <c r="Z183" s="23">
        <v>218132.03000000003</v>
      </c>
      <c r="AA183" s="23">
        <v>0</v>
      </c>
      <c r="AB183" s="23">
        <v>0</v>
      </c>
      <c r="AC183" s="24">
        <f t="shared" si="28"/>
        <v>218132.03000000003</v>
      </c>
      <c r="AD183" s="23">
        <v>226947.98</v>
      </c>
      <c r="AE183" s="23">
        <v>0</v>
      </c>
      <c r="AF183" s="23">
        <v>0</v>
      </c>
      <c r="AG183" s="24">
        <f t="shared" si="29"/>
        <v>226947.98</v>
      </c>
      <c r="AH183" s="23">
        <v>229929.89000000007</v>
      </c>
      <c r="AI183" s="23">
        <v>0</v>
      </c>
      <c r="AJ183" s="23">
        <v>0</v>
      </c>
      <c r="AK183" s="24">
        <f t="shared" si="30"/>
        <v>229929.89000000007</v>
      </c>
      <c r="AN183" s="35">
        <f t="shared" si="31"/>
        <v>5.5767875653431886E-3</v>
      </c>
      <c r="AO183" s="35">
        <f t="shared" si="32"/>
        <v>4.7255403842598742E-2</v>
      </c>
      <c r="AP183" s="35">
        <f t="shared" si="33"/>
        <v>0.12883305064900963</v>
      </c>
      <c r="AQ183" s="35">
        <f t="shared" si="34"/>
        <v>4.0415660185255664E-2</v>
      </c>
      <c r="AR183" s="35">
        <f t="shared" si="35"/>
        <v>1.3139178414366404E-2</v>
      </c>
    </row>
    <row r="184" spans="2:44" x14ac:dyDescent="0.3">
      <c r="B184" s="2" t="s">
        <v>124</v>
      </c>
      <c r="C184" s="2" t="s">
        <v>261</v>
      </c>
      <c r="D184" s="2" t="s">
        <v>262</v>
      </c>
      <c r="E184" s="2" t="s">
        <v>142</v>
      </c>
      <c r="F184" s="2" t="s">
        <v>143</v>
      </c>
      <c r="H184" s="23" cm="1">
        <f t="array" ref="H184">SUMPRODUCT('Charges by GXP_GIP_DETERMINED'!G$7:G$567*('Charges by GXP_GIP_DETERMINED'!$D$7:$D$567=$D184)*('Charges by GXP_GIP_DETERMINED'!$E$7:$E$567=$E184))</f>
        <v>27475.52457104831</v>
      </c>
      <c r="I184" s="23" cm="1">
        <f t="array" ref="I184">SUMPRODUCT('Charges by GXP_GIP_DETERMINED'!H$7:H$567*('Charges by GXP_GIP_DETERMINED'!$D$7:$D$567=$D184)*('Charges by GXP_GIP_DETERMINED'!$E$7:$E$567=$E184))</f>
        <v>279449.86</v>
      </c>
      <c r="J184" s="23" cm="1">
        <f t="array" ref="J184">SUMPRODUCT('Charges by GXP_GIP_DETERMINED'!I$7:I$567*('Charges by GXP_GIP_DETERMINED'!$D$7:$D$567=$D184)*('Charges by GXP_GIP_DETERMINED'!$E$7:$E$567=$E184))</f>
        <v>127872.86</v>
      </c>
      <c r="K184" s="23" cm="1">
        <f t="array" ref="K184">SUMPRODUCT('Charges by GXP_GIP_DETERMINED'!J$7:J$567*('Charges by GXP_GIP_DETERMINED'!$D$7:$D$567=$D184)*('Charges by GXP_GIP_DETERMINED'!$E$7:$E$567=$E184))</f>
        <v>0</v>
      </c>
      <c r="L184" s="24">
        <f t="shared" si="24"/>
        <v>434798.2445710483</v>
      </c>
      <c r="M184" s="23">
        <v>31127.709413559409</v>
      </c>
      <c r="N184" s="23">
        <v>288739.96000000002</v>
      </c>
      <c r="O184" s="23">
        <v>129761.3</v>
      </c>
      <c r="P184" s="23" cm="1">
        <f t="array" ref="P184">SUMPRODUCT('Charges by GXP_GIP_DETERMINED'!O$7:O$567*('Charges by GXP_GIP_DETERMINED'!$D$7:$D$567=$D184)*('Charges by GXP_GIP_DETERMINED'!$E$7:$E$567=$E184))</f>
        <v>0</v>
      </c>
      <c r="Q184" s="24">
        <f t="shared" si="25"/>
        <v>449628.96941355942</v>
      </c>
      <c r="R184" s="23">
        <v>35016.449999999997</v>
      </c>
      <c r="S184" s="23">
        <v>356656.56</v>
      </c>
      <c r="T184" s="23">
        <v>176088.34</v>
      </c>
      <c r="U184" s="24">
        <f t="shared" si="26"/>
        <v>567761.35</v>
      </c>
      <c r="V184" s="23">
        <v>43963.529999999992</v>
      </c>
      <c r="W184" s="23">
        <v>377506.71</v>
      </c>
      <c r="X184" s="23">
        <v>178540.78</v>
      </c>
      <c r="Y184" s="24">
        <f t="shared" si="27"/>
        <v>600011.02</v>
      </c>
      <c r="Z184" s="23">
        <v>57806.83</v>
      </c>
      <c r="AA184" s="23">
        <v>363983.46</v>
      </c>
      <c r="AB184" s="23">
        <v>179522.62</v>
      </c>
      <c r="AC184" s="24">
        <f t="shared" si="28"/>
        <v>601312.91</v>
      </c>
      <c r="AD184" s="23">
        <v>66143.02</v>
      </c>
      <c r="AE184" s="23">
        <v>399144.15</v>
      </c>
      <c r="AF184" s="23">
        <v>180620.24</v>
      </c>
      <c r="AG184" s="24">
        <f t="shared" si="29"/>
        <v>645907.41</v>
      </c>
      <c r="AH184" s="23">
        <v>74806.409999999974</v>
      </c>
      <c r="AI184" s="23">
        <v>406841.7</v>
      </c>
      <c r="AJ184" s="23">
        <v>185341.47</v>
      </c>
      <c r="AK184" s="24">
        <f t="shared" si="30"/>
        <v>666989.57999999996</v>
      </c>
      <c r="AN184" s="35">
        <f t="shared" si="31"/>
        <v>0.30580414500092301</v>
      </c>
      <c r="AO184" s="35">
        <f t="shared" si="32"/>
        <v>5.6801453638927857E-2</v>
      </c>
      <c r="AP184" s="35">
        <f t="shared" si="33"/>
        <v>2.1697768150992225E-3</v>
      </c>
      <c r="AQ184" s="35">
        <f t="shared" si="34"/>
        <v>7.4161886861866977E-2</v>
      </c>
      <c r="AR184" s="35">
        <f t="shared" si="35"/>
        <v>3.2639616257073012E-2</v>
      </c>
    </row>
    <row r="185" spans="2:44" x14ac:dyDescent="0.3">
      <c r="B185" s="2" t="s">
        <v>124</v>
      </c>
      <c r="C185" s="2" t="s">
        <v>261</v>
      </c>
      <c r="D185" s="2" t="s">
        <v>262</v>
      </c>
      <c r="E185" s="2" t="s">
        <v>144</v>
      </c>
      <c r="F185" s="2" t="s">
        <v>145</v>
      </c>
      <c r="H185" s="23" cm="1">
        <f t="array" ref="H185">SUMPRODUCT('Charges by GXP_GIP_DETERMINED'!G$7:G$567*('Charges by GXP_GIP_DETERMINED'!$D$7:$D$567=$D185)*('Charges by GXP_GIP_DETERMINED'!$E$7:$E$567=$E185))</f>
        <v>0</v>
      </c>
      <c r="I185" s="23" cm="1">
        <f t="array" ref="I185">SUMPRODUCT('Charges by GXP_GIP_DETERMINED'!H$7:H$567*('Charges by GXP_GIP_DETERMINED'!$D$7:$D$567=$D185)*('Charges by GXP_GIP_DETERMINED'!$E$7:$E$567=$E185))</f>
        <v>0</v>
      </c>
      <c r="J185" s="23" cm="1">
        <f t="array" ref="J185">SUMPRODUCT('Charges by GXP_GIP_DETERMINED'!I$7:I$567*('Charges by GXP_GIP_DETERMINED'!$D$7:$D$567=$D185)*('Charges by GXP_GIP_DETERMINED'!$E$7:$E$567=$E185))</f>
        <v>0</v>
      </c>
      <c r="K185" s="23" cm="1">
        <f t="array" ref="K185">SUMPRODUCT('Charges by GXP_GIP_DETERMINED'!J$7:J$567*('Charges by GXP_GIP_DETERMINED'!$D$7:$D$567=$D185)*('Charges by GXP_GIP_DETERMINED'!$E$7:$E$567=$E185))</f>
        <v>0</v>
      </c>
      <c r="L185" s="24">
        <f t="shared" si="24"/>
        <v>0</v>
      </c>
      <c r="M185" s="23">
        <v>0</v>
      </c>
      <c r="N185" s="23">
        <v>0</v>
      </c>
      <c r="O185" s="23">
        <v>0</v>
      </c>
      <c r="P185" s="23" cm="1">
        <f t="array" ref="P185">SUMPRODUCT('Charges by GXP_GIP_DETERMINED'!O$7:O$567*('Charges by GXP_GIP_DETERMINED'!$D$7:$D$567=$D185)*('Charges by GXP_GIP_DETERMINED'!$E$7:$E$567=$E185))</f>
        <v>0</v>
      </c>
      <c r="Q185" s="24">
        <f t="shared" si="25"/>
        <v>0</v>
      </c>
      <c r="R185" s="23">
        <v>0</v>
      </c>
      <c r="S185" s="23">
        <v>0</v>
      </c>
      <c r="T185" s="23">
        <v>0</v>
      </c>
      <c r="U185" s="24">
        <f t="shared" si="26"/>
        <v>0</v>
      </c>
      <c r="V185" s="23">
        <v>0</v>
      </c>
      <c r="W185" s="23">
        <v>0</v>
      </c>
      <c r="X185" s="23">
        <v>0</v>
      </c>
      <c r="Y185" s="24">
        <f t="shared" si="27"/>
        <v>0</v>
      </c>
      <c r="Z185" s="23">
        <v>0</v>
      </c>
      <c r="AA185" s="23">
        <v>0</v>
      </c>
      <c r="AB185" s="23">
        <v>0</v>
      </c>
      <c r="AC185" s="24">
        <f t="shared" si="28"/>
        <v>0</v>
      </c>
      <c r="AD185" s="23">
        <v>0</v>
      </c>
      <c r="AE185" s="23">
        <v>0</v>
      </c>
      <c r="AF185" s="23">
        <v>0</v>
      </c>
      <c r="AG185" s="24">
        <f t="shared" si="29"/>
        <v>0</v>
      </c>
      <c r="AH185" s="23">
        <v>0</v>
      </c>
      <c r="AI185" s="23">
        <v>0</v>
      </c>
      <c r="AJ185" s="23">
        <v>0</v>
      </c>
      <c r="AK185" s="24">
        <f t="shared" si="30"/>
        <v>0</v>
      </c>
      <c r="AN185" s="35" t="str">
        <f t="shared" si="31"/>
        <v>-</v>
      </c>
      <c r="AO185" s="35" t="str">
        <f t="shared" si="32"/>
        <v>'-</v>
      </c>
      <c r="AP185" s="35" t="str">
        <f t="shared" si="33"/>
        <v>'-</v>
      </c>
      <c r="AQ185" s="35" t="str">
        <f t="shared" si="34"/>
        <v>'-</v>
      </c>
      <c r="AR185" s="35" t="str">
        <f t="shared" si="35"/>
        <v>'-</v>
      </c>
    </row>
    <row r="186" spans="2:44" x14ac:dyDescent="0.3">
      <c r="B186" s="2" t="s">
        <v>124</v>
      </c>
      <c r="C186" s="2" t="s">
        <v>261</v>
      </c>
      <c r="D186" s="2" t="s">
        <v>262</v>
      </c>
      <c r="E186" s="2" t="s">
        <v>146</v>
      </c>
      <c r="H186" s="23" cm="1">
        <f t="array" ref="H186">SUMPRODUCT('Charges by GXP_GIP_DETERMINED'!G$7:G$567*('Charges by GXP_GIP_DETERMINED'!$D$7:$D$567=$D186)*('Charges by GXP_GIP_DETERMINED'!$E$7:$E$567=$E186))</f>
        <v>33631.091029722942</v>
      </c>
      <c r="I186" s="23" cm="1">
        <f t="array" ref="I186">SUMPRODUCT('Charges by GXP_GIP_DETERMINED'!H$7:H$567*('Charges by GXP_GIP_DETERMINED'!$D$7:$D$567=$D186)*('Charges by GXP_GIP_DETERMINED'!$E$7:$E$567=$E186))</f>
        <v>0</v>
      </c>
      <c r="J186" s="23" cm="1">
        <f t="array" ref="J186">SUMPRODUCT('Charges by GXP_GIP_DETERMINED'!I$7:I$567*('Charges by GXP_GIP_DETERMINED'!$D$7:$D$567=$D186)*('Charges by GXP_GIP_DETERMINED'!$E$7:$E$567=$E186))</f>
        <v>0</v>
      </c>
      <c r="K186" s="23" cm="1">
        <f t="array" ref="K186">SUMPRODUCT('Charges by GXP_GIP_DETERMINED'!J$7:J$567*('Charges by GXP_GIP_DETERMINED'!$D$7:$D$567=$D186)*('Charges by GXP_GIP_DETERMINED'!$E$7:$E$567=$E186))</f>
        <v>0</v>
      </c>
      <c r="L186" s="24">
        <f t="shared" si="24"/>
        <v>33631.091029722942</v>
      </c>
      <c r="M186" s="23">
        <v>32242.800399291056</v>
      </c>
      <c r="N186" s="23">
        <v>0</v>
      </c>
      <c r="O186" s="23">
        <v>0</v>
      </c>
      <c r="P186" s="23" cm="1">
        <f t="array" ref="P186">SUMPRODUCT('Charges by GXP_GIP_DETERMINED'!O$7:O$567*('Charges by GXP_GIP_DETERMINED'!$D$7:$D$567=$D186)*('Charges by GXP_GIP_DETERMINED'!$E$7:$E$567=$E186))</f>
        <v>0</v>
      </c>
      <c r="Q186" s="24">
        <f t="shared" si="25"/>
        <v>32242.800399291056</v>
      </c>
      <c r="R186" s="23">
        <v>33902.090000000004</v>
      </c>
      <c r="S186" s="23">
        <v>0</v>
      </c>
      <c r="T186" s="23">
        <v>0</v>
      </c>
      <c r="U186" s="24">
        <f t="shared" si="26"/>
        <v>33902.090000000004</v>
      </c>
      <c r="V186" s="23">
        <v>35517.479999999996</v>
      </c>
      <c r="W186" s="23">
        <v>0</v>
      </c>
      <c r="X186" s="23">
        <v>0</v>
      </c>
      <c r="Y186" s="24">
        <f t="shared" si="27"/>
        <v>35517.479999999996</v>
      </c>
      <c r="Z186" s="23">
        <v>40149.260000000009</v>
      </c>
      <c r="AA186" s="23">
        <v>0</v>
      </c>
      <c r="AB186" s="23">
        <v>0</v>
      </c>
      <c r="AC186" s="24">
        <f t="shared" si="28"/>
        <v>40149.260000000009</v>
      </c>
      <c r="AD186" s="23">
        <v>41792.410000000003</v>
      </c>
      <c r="AE186" s="23">
        <v>0</v>
      </c>
      <c r="AF186" s="23">
        <v>0</v>
      </c>
      <c r="AG186" s="24">
        <f t="shared" si="29"/>
        <v>41792.410000000003</v>
      </c>
      <c r="AH186" s="23">
        <v>42347.8</v>
      </c>
      <c r="AI186" s="23">
        <v>0</v>
      </c>
      <c r="AJ186" s="23">
        <v>0</v>
      </c>
      <c r="AK186" s="24">
        <f t="shared" si="30"/>
        <v>42347.8</v>
      </c>
      <c r="AN186" s="35">
        <f t="shared" si="31"/>
        <v>8.0579892587353541E-3</v>
      </c>
      <c r="AO186" s="35">
        <f t="shared" si="32"/>
        <v>4.764868478609996E-2</v>
      </c>
      <c r="AP186" s="35">
        <f t="shared" si="33"/>
        <v>0.1304084636635261</v>
      </c>
      <c r="AQ186" s="35">
        <f t="shared" si="34"/>
        <v>4.0926034502254627E-2</v>
      </c>
      <c r="AR186" s="35">
        <f t="shared" si="35"/>
        <v>1.328925515422541E-2</v>
      </c>
    </row>
    <row r="187" spans="2:44" x14ac:dyDescent="0.3">
      <c r="B187" s="2" t="s">
        <v>125</v>
      </c>
      <c r="C187" s="2" t="s">
        <v>263</v>
      </c>
      <c r="D187" s="2" t="s">
        <v>264</v>
      </c>
      <c r="E187" s="2" t="s">
        <v>142</v>
      </c>
      <c r="F187" s="2" t="s">
        <v>143</v>
      </c>
      <c r="H187" s="23" cm="1">
        <f t="array" ref="H187">SUMPRODUCT('Charges by GXP_GIP_DETERMINED'!G$7:G$567*('Charges by GXP_GIP_DETERMINED'!$D$7:$D$567=$D187)*('Charges by GXP_GIP_DETERMINED'!$E$7:$E$567=$E187))</f>
        <v>161.71599690652425</v>
      </c>
      <c r="I187" s="23" cm="1">
        <f t="array" ref="I187">SUMPRODUCT('Charges by GXP_GIP_DETERMINED'!H$7:H$567*('Charges by GXP_GIP_DETERMINED'!$D$7:$D$567=$D187)*('Charges by GXP_GIP_DETERMINED'!$E$7:$E$567=$E187))</f>
        <v>5314.72</v>
      </c>
      <c r="J187" s="23" cm="1">
        <f t="array" ref="J187">SUMPRODUCT('Charges by GXP_GIP_DETERMINED'!I$7:I$567*('Charges by GXP_GIP_DETERMINED'!$D$7:$D$567=$D187)*('Charges by GXP_GIP_DETERMINED'!$E$7:$E$567=$E187))</f>
        <v>14436.9</v>
      </c>
      <c r="K187" s="23" cm="1">
        <f t="array" ref="K187">SUMPRODUCT('Charges by GXP_GIP_DETERMINED'!J$7:J$567*('Charges by GXP_GIP_DETERMINED'!$D$7:$D$567=$D187)*('Charges by GXP_GIP_DETERMINED'!$E$7:$E$567=$E187))</f>
        <v>0</v>
      </c>
      <c r="L187" s="24">
        <f t="shared" si="24"/>
        <v>19913.335996906524</v>
      </c>
      <c r="M187" s="23">
        <v>1964.5986667373518</v>
      </c>
      <c r="N187" s="23">
        <v>4387.03</v>
      </c>
      <c r="O187" s="23">
        <v>11453.4</v>
      </c>
      <c r="P187" s="23" cm="1">
        <f t="array" ref="P187">SUMPRODUCT('Charges by GXP_GIP_DETERMINED'!O$7:O$567*('Charges by GXP_GIP_DETERMINED'!$D$7:$D$567=$D187)*('Charges by GXP_GIP_DETERMINED'!$E$7:$E$567=$E187))</f>
        <v>0</v>
      </c>
      <c r="Q187" s="24">
        <f t="shared" si="25"/>
        <v>17805.028666737351</v>
      </c>
      <c r="R187" s="23">
        <v>2008.67</v>
      </c>
      <c r="S187" s="23">
        <v>5418.93</v>
      </c>
      <c r="T187" s="23">
        <v>15542.46</v>
      </c>
      <c r="U187" s="24">
        <f t="shared" si="26"/>
        <v>22970.059999999998</v>
      </c>
      <c r="V187" s="23">
        <v>2126.08</v>
      </c>
      <c r="W187" s="23">
        <v>5735.73</v>
      </c>
      <c r="X187" s="23">
        <v>15758.93</v>
      </c>
      <c r="Y187" s="24">
        <f t="shared" si="27"/>
        <v>23620.739999999998</v>
      </c>
      <c r="Z187" s="23">
        <v>2352.69</v>
      </c>
      <c r="AA187" s="23">
        <v>5530.26</v>
      </c>
      <c r="AB187" s="23">
        <v>15845.59</v>
      </c>
      <c r="AC187" s="24">
        <f t="shared" si="28"/>
        <v>23728.54</v>
      </c>
      <c r="AD187" s="23">
        <v>2540.96</v>
      </c>
      <c r="AE187" s="23">
        <v>6064.48</v>
      </c>
      <c r="AF187" s="23">
        <v>15942.47</v>
      </c>
      <c r="AG187" s="24">
        <f t="shared" si="29"/>
        <v>24547.909999999996</v>
      </c>
      <c r="AH187" s="23">
        <v>2720.39</v>
      </c>
      <c r="AI187" s="23">
        <v>6181.43</v>
      </c>
      <c r="AJ187" s="23">
        <v>16359.19</v>
      </c>
      <c r="AK187" s="24">
        <f t="shared" si="30"/>
        <v>25261.010000000002</v>
      </c>
      <c r="AN187" s="35">
        <f t="shared" si="31"/>
        <v>0.15350135223793382</v>
      </c>
      <c r="AO187" s="35">
        <f t="shared" si="32"/>
        <v>2.8327309549909696E-2</v>
      </c>
      <c r="AP187" s="35">
        <f t="shared" si="33"/>
        <v>4.5637858932447983E-3</v>
      </c>
      <c r="AQ187" s="35">
        <f t="shared" si="34"/>
        <v>3.4530990950138341E-2</v>
      </c>
      <c r="AR187" s="35">
        <f t="shared" si="35"/>
        <v>2.9049316214700305E-2</v>
      </c>
    </row>
    <row r="188" spans="2:44" x14ac:dyDescent="0.3">
      <c r="B188" s="2" t="s">
        <v>125</v>
      </c>
      <c r="C188" s="2" t="s">
        <v>263</v>
      </c>
      <c r="D188" s="2" t="s">
        <v>264</v>
      </c>
      <c r="E188" s="2" t="s">
        <v>144</v>
      </c>
      <c r="F188" s="2" t="s">
        <v>145</v>
      </c>
      <c r="H188" s="23" cm="1">
        <f t="array" ref="H188">SUMPRODUCT('Charges by GXP_GIP_DETERMINED'!G$7:G$567*('Charges by GXP_GIP_DETERMINED'!$D$7:$D$567=$D188)*('Charges by GXP_GIP_DETERMINED'!$E$7:$E$567=$E188))</f>
        <v>0</v>
      </c>
      <c r="I188" s="23" cm="1">
        <f t="array" ref="I188">SUMPRODUCT('Charges by GXP_GIP_DETERMINED'!H$7:H$567*('Charges by GXP_GIP_DETERMINED'!$D$7:$D$567=$D188)*('Charges by GXP_GIP_DETERMINED'!$E$7:$E$567=$E188))</f>
        <v>0</v>
      </c>
      <c r="J188" s="23" cm="1">
        <f t="array" ref="J188">SUMPRODUCT('Charges by GXP_GIP_DETERMINED'!I$7:I$567*('Charges by GXP_GIP_DETERMINED'!$D$7:$D$567=$D188)*('Charges by GXP_GIP_DETERMINED'!$E$7:$E$567=$E188))</f>
        <v>0</v>
      </c>
      <c r="K188" s="23" cm="1">
        <f t="array" ref="K188">SUMPRODUCT('Charges by GXP_GIP_DETERMINED'!J$7:J$567*('Charges by GXP_GIP_DETERMINED'!$D$7:$D$567=$D188)*('Charges by GXP_GIP_DETERMINED'!$E$7:$E$567=$E188))</f>
        <v>0</v>
      </c>
      <c r="L188" s="24">
        <f t="shared" si="24"/>
        <v>0</v>
      </c>
      <c r="M188" s="23">
        <v>0</v>
      </c>
      <c r="N188" s="23">
        <v>0</v>
      </c>
      <c r="O188" s="23">
        <v>0</v>
      </c>
      <c r="P188" s="23" cm="1">
        <f t="array" ref="P188">SUMPRODUCT('Charges by GXP_GIP_DETERMINED'!O$7:O$567*('Charges by GXP_GIP_DETERMINED'!$D$7:$D$567=$D188)*('Charges by GXP_GIP_DETERMINED'!$E$7:$E$567=$E188))</f>
        <v>0</v>
      </c>
      <c r="Q188" s="24">
        <f t="shared" si="25"/>
        <v>0</v>
      </c>
      <c r="R188" s="23">
        <v>0</v>
      </c>
      <c r="S188" s="23">
        <v>0</v>
      </c>
      <c r="T188" s="23">
        <v>0</v>
      </c>
      <c r="U188" s="24">
        <f t="shared" si="26"/>
        <v>0</v>
      </c>
      <c r="V188" s="23">
        <v>0</v>
      </c>
      <c r="W188" s="23">
        <v>0</v>
      </c>
      <c r="X188" s="23">
        <v>0</v>
      </c>
      <c r="Y188" s="24">
        <f t="shared" si="27"/>
        <v>0</v>
      </c>
      <c r="Z188" s="23">
        <v>0</v>
      </c>
      <c r="AA188" s="23">
        <v>0</v>
      </c>
      <c r="AB188" s="23">
        <v>0</v>
      </c>
      <c r="AC188" s="24">
        <f t="shared" si="28"/>
        <v>0</v>
      </c>
      <c r="AD188" s="23">
        <v>0</v>
      </c>
      <c r="AE188" s="23">
        <v>0</v>
      </c>
      <c r="AF188" s="23">
        <v>0</v>
      </c>
      <c r="AG188" s="24">
        <f t="shared" si="29"/>
        <v>0</v>
      </c>
      <c r="AH188" s="23">
        <v>0</v>
      </c>
      <c r="AI188" s="23">
        <v>0</v>
      </c>
      <c r="AJ188" s="23">
        <v>0</v>
      </c>
      <c r="AK188" s="24">
        <f t="shared" si="30"/>
        <v>0</v>
      </c>
      <c r="AN188" s="35" t="str">
        <f t="shared" si="31"/>
        <v>-</v>
      </c>
      <c r="AO188" s="35" t="str">
        <f t="shared" si="32"/>
        <v>'-</v>
      </c>
      <c r="AP188" s="35" t="str">
        <f t="shared" si="33"/>
        <v>'-</v>
      </c>
      <c r="AQ188" s="35" t="str">
        <f t="shared" si="34"/>
        <v>'-</v>
      </c>
      <c r="AR188" s="35" t="str">
        <f t="shared" si="35"/>
        <v>'-</v>
      </c>
    </row>
    <row r="189" spans="2:44" x14ac:dyDescent="0.3">
      <c r="B189" s="2" t="s">
        <v>125</v>
      </c>
      <c r="C189" s="2" t="s">
        <v>263</v>
      </c>
      <c r="D189" s="2" t="s">
        <v>264</v>
      </c>
      <c r="E189" s="2" t="s">
        <v>146</v>
      </c>
      <c r="H189" s="23" cm="1">
        <f t="array" ref="H189">SUMPRODUCT('Charges by GXP_GIP_DETERMINED'!G$7:G$567*('Charges by GXP_GIP_DETERMINED'!$D$7:$D$567=$D189)*('Charges by GXP_GIP_DETERMINED'!$E$7:$E$567=$E189))</f>
        <v>1825.8574733476285</v>
      </c>
      <c r="I189" s="23" cm="1">
        <f t="array" ref="I189">SUMPRODUCT('Charges by GXP_GIP_DETERMINED'!H$7:H$567*('Charges by GXP_GIP_DETERMINED'!$D$7:$D$567=$D189)*('Charges by GXP_GIP_DETERMINED'!$E$7:$E$567=$E189))</f>
        <v>0</v>
      </c>
      <c r="J189" s="23" cm="1">
        <f t="array" ref="J189">SUMPRODUCT('Charges by GXP_GIP_DETERMINED'!I$7:I$567*('Charges by GXP_GIP_DETERMINED'!$D$7:$D$567=$D189)*('Charges by GXP_GIP_DETERMINED'!$E$7:$E$567=$E189))</f>
        <v>0</v>
      </c>
      <c r="K189" s="23" cm="1">
        <f t="array" ref="K189">SUMPRODUCT('Charges by GXP_GIP_DETERMINED'!J$7:J$567*('Charges by GXP_GIP_DETERMINED'!$D$7:$D$567=$D189)*('Charges by GXP_GIP_DETERMINED'!$E$7:$E$567=$E189))</f>
        <v>0</v>
      </c>
      <c r="L189" s="24">
        <f t="shared" si="24"/>
        <v>1825.8574733476285</v>
      </c>
      <c r="M189" s="23">
        <v>0</v>
      </c>
      <c r="N189" s="23">
        <v>0</v>
      </c>
      <c r="O189" s="23">
        <v>0</v>
      </c>
      <c r="P189" s="23" cm="1">
        <f t="array" ref="P189">SUMPRODUCT('Charges by GXP_GIP_DETERMINED'!O$7:O$567*('Charges by GXP_GIP_DETERMINED'!$D$7:$D$567=$D189)*('Charges by GXP_GIP_DETERMINED'!$E$7:$E$567=$E189))</f>
        <v>0</v>
      </c>
      <c r="Q189" s="24">
        <f t="shared" si="25"/>
        <v>0</v>
      </c>
      <c r="R189" s="23">
        <v>0</v>
      </c>
      <c r="S189" s="23">
        <v>0</v>
      </c>
      <c r="T189" s="23">
        <v>0</v>
      </c>
      <c r="U189" s="24">
        <f t="shared" si="26"/>
        <v>0</v>
      </c>
      <c r="V189" s="23">
        <v>0</v>
      </c>
      <c r="W189" s="23">
        <v>0</v>
      </c>
      <c r="X189" s="23">
        <v>0</v>
      </c>
      <c r="Y189" s="24">
        <f t="shared" si="27"/>
        <v>0</v>
      </c>
      <c r="Z189" s="23">
        <v>0</v>
      </c>
      <c r="AA189" s="23">
        <v>0</v>
      </c>
      <c r="AB189" s="23">
        <v>0</v>
      </c>
      <c r="AC189" s="24">
        <f t="shared" si="28"/>
        <v>0</v>
      </c>
      <c r="AD189" s="23">
        <v>0</v>
      </c>
      <c r="AE189" s="23">
        <v>0</v>
      </c>
      <c r="AF189" s="23">
        <v>0</v>
      </c>
      <c r="AG189" s="24">
        <f t="shared" si="29"/>
        <v>0</v>
      </c>
      <c r="AH189" s="23">
        <v>0</v>
      </c>
      <c r="AI189" s="23">
        <v>0</v>
      </c>
      <c r="AJ189" s="23">
        <v>0</v>
      </c>
      <c r="AK189" s="24">
        <f t="shared" si="30"/>
        <v>0</v>
      </c>
      <c r="AN189" s="35">
        <f t="shared" si="31"/>
        <v>-1</v>
      </c>
      <c r="AO189" s="35" t="str">
        <f t="shared" si="32"/>
        <v>'-</v>
      </c>
      <c r="AP189" s="35" t="str">
        <f t="shared" si="33"/>
        <v>'-</v>
      </c>
      <c r="AQ189" s="35" t="str">
        <f t="shared" si="34"/>
        <v>'-</v>
      </c>
      <c r="AR189" s="35" t="str">
        <f t="shared" si="35"/>
        <v>'-</v>
      </c>
    </row>
    <row r="190" spans="2:44" x14ac:dyDescent="0.3">
      <c r="B190" s="2" t="s">
        <v>91</v>
      </c>
      <c r="C190" s="2" t="s">
        <v>265</v>
      </c>
      <c r="D190" s="2" t="s">
        <v>266</v>
      </c>
      <c r="E190" s="2" t="s">
        <v>142</v>
      </c>
      <c r="F190" s="2" t="s">
        <v>143</v>
      </c>
      <c r="H190" s="23" cm="1">
        <f t="array" ref="H190">SUMPRODUCT('Charges by GXP_GIP_DETERMINED'!G$7:G$567*('Charges by GXP_GIP_DETERMINED'!$D$7:$D$567=$D190)*('Charges by GXP_GIP_DETERMINED'!$E$7:$E$567=$E190))</f>
        <v>129139.10124953148</v>
      </c>
      <c r="I190" s="23" cm="1">
        <f t="array" ref="I190">SUMPRODUCT('Charges by GXP_GIP_DETERMINED'!H$7:H$567*('Charges by GXP_GIP_DETERMINED'!$D$7:$D$567=$D190)*('Charges by GXP_GIP_DETERMINED'!$E$7:$E$567=$E190))</f>
        <v>975303.57</v>
      </c>
      <c r="J190" s="23" cm="1">
        <f t="array" ref="J190">SUMPRODUCT('Charges by GXP_GIP_DETERMINED'!I$7:I$567*('Charges by GXP_GIP_DETERMINED'!$D$7:$D$567=$D190)*('Charges by GXP_GIP_DETERMINED'!$E$7:$E$567=$E190))</f>
        <v>1694164.94</v>
      </c>
      <c r="K190" s="23" cm="1">
        <f t="array" ref="K190">SUMPRODUCT('Charges by GXP_GIP_DETERMINED'!J$7:J$567*('Charges by GXP_GIP_DETERMINED'!$D$7:$D$567=$D190)*('Charges by GXP_GIP_DETERMINED'!$E$7:$E$567=$E190))</f>
        <v>0</v>
      </c>
      <c r="L190" s="24">
        <f t="shared" si="24"/>
        <v>2798607.6112495316</v>
      </c>
      <c r="M190" s="23">
        <v>188655.48010005103</v>
      </c>
      <c r="N190" s="23">
        <v>1010846.85</v>
      </c>
      <c r="O190" s="23">
        <v>1735308.61</v>
      </c>
      <c r="P190" s="23" cm="1">
        <f t="array" ref="P190">SUMPRODUCT('Charges by GXP_GIP_DETERMINED'!O$7:O$567*('Charges by GXP_GIP_DETERMINED'!$D$7:$D$567=$D190)*('Charges by GXP_GIP_DETERMINED'!$E$7:$E$567=$E190))</f>
        <v>0</v>
      </c>
      <c r="Q190" s="24">
        <f t="shared" si="25"/>
        <v>2934810.9401000515</v>
      </c>
      <c r="R190" s="23">
        <v>234977.25</v>
      </c>
      <c r="S190" s="23">
        <v>1248615.4099999999</v>
      </c>
      <c r="T190" s="23">
        <v>2354843.9300000002</v>
      </c>
      <c r="U190" s="24">
        <f t="shared" si="26"/>
        <v>3838436.59</v>
      </c>
      <c r="V190" s="23">
        <v>300978.24</v>
      </c>
      <c r="W190" s="23">
        <v>1321609.47</v>
      </c>
      <c r="X190" s="23">
        <v>2387640.69</v>
      </c>
      <c r="Y190" s="24">
        <f t="shared" si="27"/>
        <v>4010228.4</v>
      </c>
      <c r="Z190" s="23">
        <v>402932.24</v>
      </c>
      <c r="AA190" s="23">
        <v>1274266.05</v>
      </c>
      <c r="AB190" s="23">
        <v>2400770.84</v>
      </c>
      <c r="AC190" s="24">
        <f t="shared" si="28"/>
        <v>4077969.13</v>
      </c>
      <c r="AD190" s="23">
        <v>532630.13000000012</v>
      </c>
      <c r="AE190" s="23">
        <v>1397359.79</v>
      </c>
      <c r="AF190" s="23">
        <v>2415449.48</v>
      </c>
      <c r="AG190" s="24">
        <f t="shared" si="29"/>
        <v>4345439.4000000004</v>
      </c>
      <c r="AH190" s="23">
        <v>659132.77</v>
      </c>
      <c r="AI190" s="23">
        <v>1424308.06</v>
      </c>
      <c r="AJ190" s="23">
        <v>2478586.79</v>
      </c>
      <c r="AK190" s="24">
        <f t="shared" si="30"/>
        <v>4562027.62</v>
      </c>
      <c r="AN190" s="35">
        <f t="shared" si="31"/>
        <v>0.37155225854838658</v>
      </c>
      <c r="AO190" s="35">
        <f t="shared" si="32"/>
        <v>4.4755672256656887E-2</v>
      </c>
      <c r="AP190" s="35">
        <f t="shared" si="33"/>
        <v>1.6891987997491587E-2</v>
      </c>
      <c r="AQ190" s="35">
        <f t="shared" si="34"/>
        <v>6.5589086497082061E-2</v>
      </c>
      <c r="AR190" s="35">
        <f t="shared" si="35"/>
        <v>4.9842651125223236E-2</v>
      </c>
    </row>
    <row r="191" spans="2:44" x14ac:dyDescent="0.3">
      <c r="B191" s="2" t="s">
        <v>91</v>
      </c>
      <c r="C191" s="2" t="s">
        <v>265</v>
      </c>
      <c r="D191" s="2" t="s">
        <v>266</v>
      </c>
      <c r="E191" s="2" t="s">
        <v>144</v>
      </c>
      <c r="F191" s="2" t="s">
        <v>145</v>
      </c>
      <c r="H191" s="23" cm="1">
        <f t="array" ref="H191">SUMPRODUCT('Charges by GXP_GIP_DETERMINED'!G$7:G$567*('Charges by GXP_GIP_DETERMINED'!$D$7:$D$567=$D191)*('Charges by GXP_GIP_DETERMINED'!$E$7:$E$567=$E191))</f>
        <v>0</v>
      </c>
      <c r="I191" s="23" cm="1">
        <f t="array" ref="I191">SUMPRODUCT('Charges by GXP_GIP_DETERMINED'!H$7:H$567*('Charges by GXP_GIP_DETERMINED'!$D$7:$D$567=$D191)*('Charges by GXP_GIP_DETERMINED'!$E$7:$E$567=$E191))</f>
        <v>0</v>
      </c>
      <c r="J191" s="23" cm="1">
        <f t="array" ref="J191">SUMPRODUCT('Charges by GXP_GIP_DETERMINED'!I$7:I$567*('Charges by GXP_GIP_DETERMINED'!$D$7:$D$567=$D191)*('Charges by GXP_GIP_DETERMINED'!$E$7:$E$567=$E191))</f>
        <v>0</v>
      </c>
      <c r="K191" s="23" cm="1">
        <f t="array" ref="K191">SUMPRODUCT('Charges by GXP_GIP_DETERMINED'!J$7:J$567*('Charges by GXP_GIP_DETERMINED'!$D$7:$D$567=$D191)*('Charges by GXP_GIP_DETERMINED'!$E$7:$E$567=$E191))</f>
        <v>0</v>
      </c>
      <c r="L191" s="24">
        <f t="shared" si="24"/>
        <v>0</v>
      </c>
      <c r="M191" s="23">
        <v>0</v>
      </c>
      <c r="N191" s="23">
        <v>0</v>
      </c>
      <c r="O191" s="23">
        <v>0</v>
      </c>
      <c r="P191" s="23" cm="1">
        <f t="array" ref="P191">SUMPRODUCT('Charges by GXP_GIP_DETERMINED'!O$7:O$567*('Charges by GXP_GIP_DETERMINED'!$D$7:$D$567=$D191)*('Charges by GXP_GIP_DETERMINED'!$E$7:$E$567=$E191))</f>
        <v>0</v>
      </c>
      <c r="Q191" s="24">
        <f t="shared" si="25"/>
        <v>0</v>
      </c>
      <c r="R191" s="23">
        <v>0</v>
      </c>
      <c r="S191" s="23">
        <v>0</v>
      </c>
      <c r="T191" s="23">
        <v>0</v>
      </c>
      <c r="U191" s="24">
        <f t="shared" si="26"/>
        <v>0</v>
      </c>
      <c r="V191" s="23">
        <v>0</v>
      </c>
      <c r="W191" s="23">
        <v>0</v>
      </c>
      <c r="X191" s="23">
        <v>0</v>
      </c>
      <c r="Y191" s="24">
        <f t="shared" si="27"/>
        <v>0</v>
      </c>
      <c r="Z191" s="23">
        <v>0</v>
      </c>
      <c r="AA191" s="23">
        <v>0</v>
      </c>
      <c r="AB191" s="23">
        <v>0</v>
      </c>
      <c r="AC191" s="24">
        <f t="shared" si="28"/>
        <v>0</v>
      </c>
      <c r="AD191" s="23">
        <v>0</v>
      </c>
      <c r="AE191" s="23">
        <v>0</v>
      </c>
      <c r="AF191" s="23">
        <v>0</v>
      </c>
      <c r="AG191" s="24">
        <f t="shared" si="29"/>
        <v>0</v>
      </c>
      <c r="AH191" s="23">
        <v>0</v>
      </c>
      <c r="AI191" s="23">
        <v>0</v>
      </c>
      <c r="AJ191" s="23">
        <v>0</v>
      </c>
      <c r="AK191" s="24">
        <f t="shared" si="30"/>
        <v>0</v>
      </c>
      <c r="AN191" s="35" t="str">
        <f t="shared" si="31"/>
        <v>-</v>
      </c>
      <c r="AO191" s="35" t="str">
        <f t="shared" si="32"/>
        <v>'-</v>
      </c>
      <c r="AP191" s="35" t="str">
        <f t="shared" si="33"/>
        <v>'-</v>
      </c>
      <c r="AQ191" s="35" t="str">
        <f t="shared" si="34"/>
        <v>'-</v>
      </c>
      <c r="AR191" s="35" t="str">
        <f t="shared" si="35"/>
        <v>'-</v>
      </c>
    </row>
    <row r="192" spans="2:44" x14ac:dyDescent="0.3">
      <c r="B192" s="2" t="s">
        <v>91</v>
      </c>
      <c r="C192" s="2" t="s">
        <v>265</v>
      </c>
      <c r="D192" s="2" t="s">
        <v>266</v>
      </c>
      <c r="E192" s="2" t="s">
        <v>146</v>
      </c>
      <c r="H192" s="23" cm="1">
        <f t="array" ref="H192">SUMPRODUCT('Charges by GXP_GIP_DETERMINED'!G$7:G$567*('Charges by GXP_GIP_DETERMINED'!$D$7:$D$567=$D192)*('Charges by GXP_GIP_DETERMINED'!$E$7:$E$567=$E192))</f>
        <v>324988.12143028865</v>
      </c>
      <c r="I192" s="23" cm="1">
        <f t="array" ref="I192">SUMPRODUCT('Charges by GXP_GIP_DETERMINED'!H$7:H$567*('Charges by GXP_GIP_DETERMINED'!$D$7:$D$567=$D192)*('Charges by GXP_GIP_DETERMINED'!$E$7:$E$567=$E192))</f>
        <v>0</v>
      </c>
      <c r="J192" s="23" cm="1">
        <f t="array" ref="J192">SUMPRODUCT('Charges by GXP_GIP_DETERMINED'!I$7:I$567*('Charges by GXP_GIP_DETERMINED'!$D$7:$D$567=$D192)*('Charges by GXP_GIP_DETERMINED'!$E$7:$E$567=$E192))</f>
        <v>0</v>
      </c>
      <c r="K192" s="23" cm="1">
        <f t="array" ref="K192">SUMPRODUCT('Charges by GXP_GIP_DETERMINED'!J$7:J$567*('Charges by GXP_GIP_DETERMINED'!$D$7:$D$567=$D192)*('Charges by GXP_GIP_DETERMINED'!$E$7:$E$567=$E192))</f>
        <v>0</v>
      </c>
      <c r="L192" s="24">
        <f t="shared" si="24"/>
        <v>324988.12143028865</v>
      </c>
      <c r="M192" s="23">
        <v>308978.09866931837</v>
      </c>
      <c r="N192" s="23">
        <v>0</v>
      </c>
      <c r="O192" s="23">
        <v>0</v>
      </c>
      <c r="P192" s="23" cm="1">
        <f t="array" ref="P192">SUMPRODUCT('Charges by GXP_GIP_DETERMINED'!O$7:O$567*('Charges by GXP_GIP_DETERMINED'!$D$7:$D$567=$D192)*('Charges by GXP_GIP_DETERMINED'!$E$7:$E$567=$E192))</f>
        <v>0</v>
      </c>
      <c r="Q192" s="24">
        <f t="shared" si="25"/>
        <v>308978.09866931837</v>
      </c>
      <c r="R192" s="23">
        <v>306662.51999999996</v>
      </c>
      <c r="S192" s="23">
        <v>0</v>
      </c>
      <c r="T192" s="23">
        <v>0</v>
      </c>
      <c r="U192" s="24">
        <f t="shared" si="26"/>
        <v>306662.51999999996</v>
      </c>
      <c r="V192" s="23">
        <v>312644.08999999997</v>
      </c>
      <c r="W192" s="23">
        <v>0</v>
      </c>
      <c r="X192" s="23">
        <v>0</v>
      </c>
      <c r="Y192" s="24">
        <f t="shared" si="27"/>
        <v>312644.08999999997</v>
      </c>
      <c r="Z192" s="23">
        <v>330544.05000000005</v>
      </c>
      <c r="AA192" s="23">
        <v>0</v>
      </c>
      <c r="AB192" s="23">
        <v>0</v>
      </c>
      <c r="AC192" s="24">
        <f t="shared" si="28"/>
        <v>330544.05000000005</v>
      </c>
      <c r="AD192" s="23">
        <v>335671.66000000003</v>
      </c>
      <c r="AE192" s="23">
        <v>0</v>
      </c>
      <c r="AF192" s="23">
        <v>0</v>
      </c>
      <c r="AG192" s="24">
        <f t="shared" si="29"/>
        <v>335671.66000000003</v>
      </c>
      <c r="AH192" s="23">
        <v>339623.3</v>
      </c>
      <c r="AI192" s="23">
        <v>0</v>
      </c>
      <c r="AJ192" s="23">
        <v>0</v>
      </c>
      <c r="AK192" s="24">
        <f t="shared" si="30"/>
        <v>339623.3</v>
      </c>
      <c r="AN192" s="35">
        <f t="shared" si="31"/>
        <v>-5.6388526908727643E-2</v>
      </c>
      <c r="AO192" s="35">
        <f t="shared" si="32"/>
        <v>1.9505383311922309E-2</v>
      </c>
      <c r="AP192" s="35">
        <f t="shared" si="33"/>
        <v>5.7253473110590702E-2</v>
      </c>
      <c r="AQ192" s="35">
        <f t="shared" si="34"/>
        <v>1.5512637423060527E-2</v>
      </c>
      <c r="AR192" s="35">
        <f t="shared" si="35"/>
        <v>1.1772337289361667E-2</v>
      </c>
    </row>
    <row r="193" spans="2:44" x14ac:dyDescent="0.3">
      <c r="B193" s="2" t="s">
        <v>91</v>
      </c>
      <c r="C193" s="2" t="s">
        <v>267</v>
      </c>
      <c r="D193" s="2" t="s">
        <v>268</v>
      </c>
      <c r="E193" s="2" t="s">
        <v>142</v>
      </c>
      <c r="F193" s="2" t="s">
        <v>143</v>
      </c>
      <c r="H193" s="23" cm="1">
        <f t="array" ref="H193">SUMPRODUCT('Charges by GXP_GIP_DETERMINED'!G$7:G$567*('Charges by GXP_GIP_DETERMINED'!$D$7:$D$567=$D193)*('Charges by GXP_GIP_DETERMINED'!$E$7:$E$567=$E193))</f>
        <v>125548.34163522067</v>
      </c>
      <c r="I193" s="23" cm="1">
        <f t="array" ref="I193">SUMPRODUCT('Charges by GXP_GIP_DETERMINED'!H$7:H$567*('Charges by GXP_GIP_DETERMINED'!$D$7:$D$567=$D193)*('Charges by GXP_GIP_DETERMINED'!$E$7:$E$567=$E193))</f>
        <v>168339.27</v>
      </c>
      <c r="J193" s="23" cm="1">
        <f t="array" ref="J193">SUMPRODUCT('Charges by GXP_GIP_DETERMINED'!I$7:I$567*('Charges by GXP_GIP_DETERMINED'!$D$7:$D$567=$D193)*('Charges by GXP_GIP_DETERMINED'!$E$7:$E$567=$E193))</f>
        <v>1424843.87</v>
      </c>
      <c r="K193" s="23" cm="1">
        <f t="array" ref="K193">SUMPRODUCT('Charges by GXP_GIP_DETERMINED'!J$7:J$567*('Charges by GXP_GIP_DETERMINED'!$D$7:$D$567=$D193)*('Charges by GXP_GIP_DETERMINED'!$E$7:$E$567=$E193))</f>
        <v>0</v>
      </c>
      <c r="L193" s="24">
        <f t="shared" si="24"/>
        <v>1718731.4816352208</v>
      </c>
      <c r="M193" s="23">
        <v>183409.84699841021</v>
      </c>
      <c r="N193" s="23">
        <v>174537.45</v>
      </c>
      <c r="O193" s="23">
        <v>1478798.17</v>
      </c>
      <c r="P193" s="23" cm="1">
        <f t="array" ref="P193">SUMPRODUCT('Charges by GXP_GIP_DETERMINED'!O$7:O$567*('Charges by GXP_GIP_DETERMINED'!$D$7:$D$567=$D193)*('Charges by GXP_GIP_DETERMINED'!$E$7:$E$567=$E193))</f>
        <v>0</v>
      </c>
      <c r="Q193" s="24">
        <f t="shared" si="25"/>
        <v>1836745.4669984102</v>
      </c>
      <c r="R193" s="23">
        <v>228443.63</v>
      </c>
      <c r="S193" s="23">
        <v>215591.66</v>
      </c>
      <c r="T193" s="23">
        <v>2006754.81</v>
      </c>
      <c r="U193" s="24">
        <f t="shared" si="26"/>
        <v>2450790.1</v>
      </c>
      <c r="V193" s="23">
        <v>292609.44</v>
      </c>
      <c r="W193" s="23">
        <v>228195.15</v>
      </c>
      <c r="X193" s="23">
        <v>2034703.61</v>
      </c>
      <c r="Y193" s="24">
        <f t="shared" si="27"/>
        <v>2555508.2000000002</v>
      </c>
      <c r="Z193" s="23">
        <v>391728.57</v>
      </c>
      <c r="AA193" s="23">
        <v>220020.62</v>
      </c>
      <c r="AB193" s="23">
        <v>2045892.87</v>
      </c>
      <c r="AC193" s="24">
        <f t="shared" si="28"/>
        <v>2657642.06</v>
      </c>
      <c r="AD193" s="23">
        <v>517820.17</v>
      </c>
      <c r="AE193" s="23">
        <v>241274.55</v>
      </c>
      <c r="AF193" s="23">
        <v>2058401.74</v>
      </c>
      <c r="AG193" s="24">
        <f t="shared" si="29"/>
        <v>2817496.46</v>
      </c>
      <c r="AH193" s="23">
        <v>640805.35000000009</v>
      </c>
      <c r="AI193" s="23">
        <v>245927.56</v>
      </c>
      <c r="AJ193" s="23">
        <v>2112206.21</v>
      </c>
      <c r="AK193" s="24">
        <f t="shared" si="30"/>
        <v>2998939.12</v>
      </c>
      <c r="AN193" s="35">
        <f t="shared" si="31"/>
        <v>0.42592960342373565</v>
      </c>
      <c r="AO193" s="35">
        <f t="shared" si="32"/>
        <v>4.2728302191199496E-2</v>
      </c>
      <c r="AP193" s="35">
        <f t="shared" si="33"/>
        <v>3.9966164068657495E-2</v>
      </c>
      <c r="AQ193" s="35">
        <f t="shared" si="34"/>
        <v>6.0148957756937405E-2</v>
      </c>
      <c r="AR193" s="35">
        <f t="shared" si="35"/>
        <v>6.4398540539781335E-2</v>
      </c>
    </row>
    <row r="194" spans="2:44" x14ac:dyDescent="0.3">
      <c r="B194" s="2" t="s">
        <v>91</v>
      </c>
      <c r="C194" s="2" t="s">
        <v>267</v>
      </c>
      <c r="D194" s="2" t="s">
        <v>268</v>
      </c>
      <c r="E194" s="2" t="s">
        <v>144</v>
      </c>
      <c r="F194" s="2" t="s">
        <v>145</v>
      </c>
      <c r="H194" s="23" cm="1">
        <f t="array" ref="H194">SUMPRODUCT('Charges by GXP_GIP_DETERMINED'!G$7:G$567*('Charges by GXP_GIP_DETERMINED'!$D$7:$D$567=$D194)*('Charges by GXP_GIP_DETERMINED'!$E$7:$E$567=$E194))</f>
        <v>0</v>
      </c>
      <c r="I194" s="23" cm="1">
        <f t="array" ref="I194">SUMPRODUCT('Charges by GXP_GIP_DETERMINED'!H$7:H$567*('Charges by GXP_GIP_DETERMINED'!$D$7:$D$567=$D194)*('Charges by GXP_GIP_DETERMINED'!$E$7:$E$567=$E194))</f>
        <v>0</v>
      </c>
      <c r="J194" s="23" cm="1">
        <f t="array" ref="J194">SUMPRODUCT('Charges by GXP_GIP_DETERMINED'!I$7:I$567*('Charges by GXP_GIP_DETERMINED'!$D$7:$D$567=$D194)*('Charges by GXP_GIP_DETERMINED'!$E$7:$E$567=$E194))</f>
        <v>0</v>
      </c>
      <c r="K194" s="23" cm="1">
        <f t="array" ref="K194">SUMPRODUCT('Charges by GXP_GIP_DETERMINED'!J$7:J$567*('Charges by GXP_GIP_DETERMINED'!$D$7:$D$567=$D194)*('Charges by GXP_GIP_DETERMINED'!$E$7:$E$567=$E194))</f>
        <v>0</v>
      </c>
      <c r="L194" s="24">
        <f t="shared" si="24"/>
        <v>0</v>
      </c>
      <c r="M194" s="23">
        <v>0</v>
      </c>
      <c r="N194" s="23">
        <v>0</v>
      </c>
      <c r="O194" s="23">
        <v>0</v>
      </c>
      <c r="P194" s="23" cm="1">
        <f t="array" ref="P194">SUMPRODUCT('Charges by GXP_GIP_DETERMINED'!O$7:O$567*('Charges by GXP_GIP_DETERMINED'!$D$7:$D$567=$D194)*('Charges by GXP_GIP_DETERMINED'!$E$7:$E$567=$E194))</f>
        <v>0</v>
      </c>
      <c r="Q194" s="24">
        <f t="shared" si="25"/>
        <v>0</v>
      </c>
      <c r="R194" s="23">
        <v>0</v>
      </c>
      <c r="S194" s="23">
        <v>0</v>
      </c>
      <c r="T194" s="23">
        <v>0</v>
      </c>
      <c r="U194" s="24">
        <f t="shared" si="26"/>
        <v>0</v>
      </c>
      <c r="V194" s="23">
        <v>0</v>
      </c>
      <c r="W194" s="23">
        <v>0</v>
      </c>
      <c r="X194" s="23">
        <v>0</v>
      </c>
      <c r="Y194" s="24">
        <f t="shared" si="27"/>
        <v>0</v>
      </c>
      <c r="Z194" s="23">
        <v>0</v>
      </c>
      <c r="AA194" s="23">
        <v>0</v>
      </c>
      <c r="AB194" s="23">
        <v>0</v>
      </c>
      <c r="AC194" s="24">
        <f t="shared" si="28"/>
        <v>0</v>
      </c>
      <c r="AD194" s="23">
        <v>0</v>
      </c>
      <c r="AE194" s="23">
        <v>0</v>
      </c>
      <c r="AF194" s="23">
        <v>0</v>
      </c>
      <c r="AG194" s="24">
        <f t="shared" si="29"/>
        <v>0</v>
      </c>
      <c r="AH194" s="23">
        <v>0</v>
      </c>
      <c r="AI194" s="23">
        <v>0</v>
      </c>
      <c r="AJ194" s="23">
        <v>0</v>
      </c>
      <c r="AK194" s="24">
        <f t="shared" si="30"/>
        <v>0</v>
      </c>
      <c r="AN194" s="35" t="str">
        <f t="shared" si="31"/>
        <v>-</v>
      </c>
      <c r="AO194" s="35" t="str">
        <f t="shared" si="32"/>
        <v>'-</v>
      </c>
      <c r="AP194" s="35" t="str">
        <f t="shared" si="33"/>
        <v>'-</v>
      </c>
      <c r="AQ194" s="35" t="str">
        <f t="shared" si="34"/>
        <v>'-</v>
      </c>
      <c r="AR194" s="35" t="str">
        <f t="shared" si="35"/>
        <v>'-</v>
      </c>
    </row>
    <row r="195" spans="2:44" x14ac:dyDescent="0.3">
      <c r="B195" s="2" t="s">
        <v>91</v>
      </c>
      <c r="C195" s="2" t="s">
        <v>267</v>
      </c>
      <c r="D195" s="2" t="s">
        <v>268</v>
      </c>
      <c r="E195" s="2" t="s">
        <v>146</v>
      </c>
      <c r="H195" s="23" cm="1">
        <f t="array" ref="H195">SUMPRODUCT('Charges by GXP_GIP_DETERMINED'!G$7:G$567*('Charges by GXP_GIP_DETERMINED'!$D$7:$D$567=$D195)*('Charges by GXP_GIP_DETERMINED'!$E$7:$E$567=$E195))</f>
        <v>245050.96394671773</v>
      </c>
      <c r="I195" s="23" cm="1">
        <f t="array" ref="I195">SUMPRODUCT('Charges by GXP_GIP_DETERMINED'!H$7:H$567*('Charges by GXP_GIP_DETERMINED'!$D$7:$D$567=$D195)*('Charges by GXP_GIP_DETERMINED'!$E$7:$E$567=$E195))</f>
        <v>0</v>
      </c>
      <c r="J195" s="23" cm="1">
        <f t="array" ref="J195">SUMPRODUCT('Charges by GXP_GIP_DETERMINED'!I$7:I$567*('Charges by GXP_GIP_DETERMINED'!$D$7:$D$567=$D195)*('Charges by GXP_GIP_DETERMINED'!$E$7:$E$567=$E195))</f>
        <v>0</v>
      </c>
      <c r="K195" s="23" cm="1">
        <f t="array" ref="K195">SUMPRODUCT('Charges by GXP_GIP_DETERMINED'!J$7:J$567*('Charges by GXP_GIP_DETERMINED'!$D$7:$D$567=$D195)*('Charges by GXP_GIP_DETERMINED'!$E$7:$E$567=$E195))</f>
        <v>0</v>
      </c>
      <c r="L195" s="24">
        <f t="shared" si="24"/>
        <v>245050.96394671773</v>
      </c>
      <c r="M195" s="23">
        <v>239975.71788614983</v>
      </c>
      <c r="N195" s="23">
        <v>0</v>
      </c>
      <c r="O195" s="23">
        <v>0</v>
      </c>
      <c r="P195" s="23" cm="1">
        <f t="array" ref="P195">SUMPRODUCT('Charges by GXP_GIP_DETERMINED'!O$7:O$567*('Charges by GXP_GIP_DETERMINED'!$D$7:$D$567=$D195)*('Charges by GXP_GIP_DETERMINED'!$E$7:$E$567=$E195))</f>
        <v>0</v>
      </c>
      <c r="Q195" s="24">
        <f t="shared" si="25"/>
        <v>239975.71788614983</v>
      </c>
      <c r="R195" s="23">
        <v>239003.99999999997</v>
      </c>
      <c r="S195" s="23">
        <v>0</v>
      </c>
      <c r="T195" s="23">
        <v>0</v>
      </c>
      <c r="U195" s="24">
        <f t="shared" si="26"/>
        <v>239003.99999999997</v>
      </c>
      <c r="V195" s="23">
        <v>241535.22000000003</v>
      </c>
      <c r="W195" s="23">
        <v>0</v>
      </c>
      <c r="X195" s="23">
        <v>0</v>
      </c>
      <c r="Y195" s="24">
        <f t="shared" si="27"/>
        <v>241535.22000000003</v>
      </c>
      <c r="Z195" s="23">
        <v>255989.04</v>
      </c>
      <c r="AA195" s="23">
        <v>0</v>
      </c>
      <c r="AB195" s="23">
        <v>0</v>
      </c>
      <c r="AC195" s="24">
        <f t="shared" si="28"/>
        <v>255989.04</v>
      </c>
      <c r="AD195" s="23">
        <v>259543.72</v>
      </c>
      <c r="AE195" s="23">
        <v>0</v>
      </c>
      <c r="AF195" s="23">
        <v>0</v>
      </c>
      <c r="AG195" s="24">
        <f t="shared" si="29"/>
        <v>259543.72</v>
      </c>
      <c r="AH195" s="23">
        <v>263247.94</v>
      </c>
      <c r="AI195" s="23">
        <v>0</v>
      </c>
      <c r="AJ195" s="23">
        <v>0</v>
      </c>
      <c r="AK195" s="24">
        <f t="shared" si="30"/>
        <v>263247.94</v>
      </c>
      <c r="AN195" s="35">
        <f t="shared" si="31"/>
        <v>-2.4676352417991598E-2</v>
      </c>
      <c r="AO195" s="35">
        <f t="shared" si="32"/>
        <v>1.0590701410855274E-2</v>
      </c>
      <c r="AP195" s="35">
        <f t="shared" si="33"/>
        <v>5.9841459146206422E-2</v>
      </c>
      <c r="AQ195" s="35">
        <f t="shared" si="34"/>
        <v>1.3886063247082747E-2</v>
      </c>
      <c r="AR195" s="35">
        <f t="shared" si="35"/>
        <v>1.4272046343483114E-2</v>
      </c>
    </row>
    <row r="196" spans="2:44" x14ac:dyDescent="0.3">
      <c r="B196" s="2" t="s">
        <v>91</v>
      </c>
      <c r="C196" s="2" t="s">
        <v>269</v>
      </c>
      <c r="D196" s="2" t="s">
        <v>270</v>
      </c>
      <c r="E196" s="2" t="s">
        <v>142</v>
      </c>
      <c r="F196" s="2" t="s">
        <v>143</v>
      </c>
      <c r="H196" s="23" cm="1">
        <f t="array" ref="H196">SUMPRODUCT('Charges by GXP_GIP_DETERMINED'!G$7:G$567*('Charges by GXP_GIP_DETERMINED'!$D$7:$D$567=$D196)*('Charges by GXP_GIP_DETERMINED'!$E$7:$E$567=$E196))</f>
        <v>4959.9914222844418</v>
      </c>
      <c r="I196" s="23" cm="1">
        <f t="array" ref="I196">SUMPRODUCT('Charges by GXP_GIP_DETERMINED'!H$7:H$567*('Charges by GXP_GIP_DETERMINED'!$D$7:$D$567=$D196)*('Charges by GXP_GIP_DETERMINED'!$E$7:$E$567=$E196))</f>
        <v>281447.08</v>
      </c>
      <c r="J196" s="23" cm="1">
        <f t="array" ref="J196">SUMPRODUCT('Charges by GXP_GIP_DETERMINED'!I$7:I$567*('Charges by GXP_GIP_DETERMINED'!$D$7:$D$567=$D196)*('Charges by GXP_GIP_DETERMINED'!$E$7:$E$567=$E196))</f>
        <v>228697.22</v>
      </c>
      <c r="K196" s="23" cm="1">
        <f t="array" ref="K196">SUMPRODUCT('Charges by GXP_GIP_DETERMINED'!J$7:J$567*('Charges by GXP_GIP_DETERMINED'!$D$7:$D$567=$D196)*('Charges by GXP_GIP_DETERMINED'!$E$7:$E$567=$E196))</f>
        <v>0</v>
      </c>
      <c r="L196" s="24">
        <f t="shared" si="24"/>
        <v>515104.29142228444</v>
      </c>
      <c r="M196" s="23">
        <v>6958.7464135174423</v>
      </c>
      <c r="N196" s="23">
        <v>318002.62</v>
      </c>
      <c r="O196" s="23">
        <v>276598.61</v>
      </c>
      <c r="P196" s="23" cm="1">
        <f t="array" ref="P196">SUMPRODUCT('Charges by GXP_GIP_DETERMINED'!O$7:O$567*('Charges by GXP_GIP_DETERMINED'!$D$7:$D$567=$D196)*('Charges by GXP_GIP_DETERMINED'!$E$7:$E$567=$E196))</f>
        <v>0</v>
      </c>
      <c r="Q196" s="24">
        <f t="shared" si="25"/>
        <v>601559.97641351749</v>
      </c>
      <c r="R196" s="23">
        <v>15189.35</v>
      </c>
      <c r="S196" s="23">
        <v>392802.3</v>
      </c>
      <c r="T196" s="23">
        <v>375349.12</v>
      </c>
      <c r="U196" s="24">
        <f t="shared" si="26"/>
        <v>783340.77</v>
      </c>
      <c r="V196" s="23">
        <v>38288.589999999997</v>
      </c>
      <c r="W196" s="23">
        <v>415765.53</v>
      </c>
      <c r="X196" s="23">
        <v>380576.74</v>
      </c>
      <c r="Y196" s="24">
        <f t="shared" si="27"/>
        <v>834630.86</v>
      </c>
      <c r="Z196" s="23">
        <v>70950.129999999976</v>
      </c>
      <c r="AA196" s="23">
        <v>400871.75</v>
      </c>
      <c r="AB196" s="23">
        <v>382669.61</v>
      </c>
      <c r="AC196" s="24">
        <f t="shared" si="28"/>
        <v>854491.49</v>
      </c>
      <c r="AD196" s="23">
        <v>102754.71</v>
      </c>
      <c r="AE196" s="23">
        <v>439595.84</v>
      </c>
      <c r="AF196" s="23">
        <v>385009.31</v>
      </c>
      <c r="AG196" s="24">
        <f t="shared" si="29"/>
        <v>927359.8600000001</v>
      </c>
      <c r="AH196" s="23">
        <v>134680.87</v>
      </c>
      <c r="AI196" s="23">
        <v>448073.51</v>
      </c>
      <c r="AJ196" s="23">
        <v>395073.05</v>
      </c>
      <c r="AK196" s="24">
        <f t="shared" si="30"/>
        <v>977827.42999999993</v>
      </c>
      <c r="AN196" s="35">
        <f t="shared" si="31"/>
        <v>0.52074207698225972</v>
      </c>
      <c r="AO196" s="35">
        <f t="shared" si="32"/>
        <v>6.5476089033384532E-2</v>
      </c>
      <c r="AP196" s="35">
        <f t="shared" si="33"/>
        <v>2.3795705325345917E-2</v>
      </c>
      <c r="AQ196" s="35">
        <f t="shared" si="34"/>
        <v>8.5276882043611835E-2</v>
      </c>
      <c r="AR196" s="35">
        <f t="shared" si="35"/>
        <v>5.4420697052813827E-2</v>
      </c>
    </row>
    <row r="197" spans="2:44" x14ac:dyDescent="0.3">
      <c r="B197" s="2" t="s">
        <v>91</v>
      </c>
      <c r="C197" s="2" t="s">
        <v>269</v>
      </c>
      <c r="D197" s="2" t="s">
        <v>270</v>
      </c>
      <c r="E197" s="2" t="s">
        <v>144</v>
      </c>
      <c r="F197" s="2" t="s">
        <v>145</v>
      </c>
      <c r="H197" s="23" cm="1">
        <f t="array" ref="H197">SUMPRODUCT('Charges by GXP_GIP_DETERMINED'!G$7:G$567*('Charges by GXP_GIP_DETERMINED'!$D$7:$D$567=$D197)*('Charges by GXP_GIP_DETERMINED'!$E$7:$E$567=$E197))</f>
        <v>0</v>
      </c>
      <c r="I197" s="23" cm="1">
        <f t="array" ref="I197">SUMPRODUCT('Charges by GXP_GIP_DETERMINED'!H$7:H$567*('Charges by GXP_GIP_DETERMINED'!$D$7:$D$567=$D197)*('Charges by GXP_GIP_DETERMINED'!$E$7:$E$567=$E197))</f>
        <v>0</v>
      </c>
      <c r="J197" s="23" cm="1">
        <f t="array" ref="J197">SUMPRODUCT('Charges by GXP_GIP_DETERMINED'!I$7:I$567*('Charges by GXP_GIP_DETERMINED'!$D$7:$D$567=$D197)*('Charges by GXP_GIP_DETERMINED'!$E$7:$E$567=$E197))</f>
        <v>0</v>
      </c>
      <c r="K197" s="23" cm="1">
        <f t="array" ref="K197">SUMPRODUCT('Charges by GXP_GIP_DETERMINED'!J$7:J$567*('Charges by GXP_GIP_DETERMINED'!$D$7:$D$567=$D197)*('Charges by GXP_GIP_DETERMINED'!$E$7:$E$567=$E197))</f>
        <v>0</v>
      </c>
      <c r="L197" s="24">
        <f t="shared" si="24"/>
        <v>0</v>
      </c>
      <c r="M197" s="23">
        <v>0</v>
      </c>
      <c r="N197" s="23">
        <v>0</v>
      </c>
      <c r="O197" s="23">
        <v>0</v>
      </c>
      <c r="P197" s="23" cm="1">
        <f t="array" ref="P197">SUMPRODUCT('Charges by GXP_GIP_DETERMINED'!O$7:O$567*('Charges by GXP_GIP_DETERMINED'!$D$7:$D$567=$D197)*('Charges by GXP_GIP_DETERMINED'!$E$7:$E$567=$E197))</f>
        <v>0</v>
      </c>
      <c r="Q197" s="24">
        <f t="shared" si="25"/>
        <v>0</v>
      </c>
      <c r="R197" s="23">
        <v>0</v>
      </c>
      <c r="S197" s="23">
        <v>0</v>
      </c>
      <c r="T197" s="23">
        <v>0</v>
      </c>
      <c r="U197" s="24">
        <f t="shared" si="26"/>
        <v>0</v>
      </c>
      <c r="V197" s="23">
        <v>0</v>
      </c>
      <c r="W197" s="23">
        <v>0</v>
      </c>
      <c r="X197" s="23">
        <v>0</v>
      </c>
      <c r="Y197" s="24">
        <f t="shared" si="27"/>
        <v>0</v>
      </c>
      <c r="Z197" s="23">
        <v>0</v>
      </c>
      <c r="AA197" s="23">
        <v>0</v>
      </c>
      <c r="AB197" s="23">
        <v>0</v>
      </c>
      <c r="AC197" s="24">
        <f t="shared" si="28"/>
        <v>0</v>
      </c>
      <c r="AD197" s="23">
        <v>0</v>
      </c>
      <c r="AE197" s="23">
        <v>0</v>
      </c>
      <c r="AF197" s="23">
        <v>0</v>
      </c>
      <c r="AG197" s="24">
        <f t="shared" si="29"/>
        <v>0</v>
      </c>
      <c r="AH197" s="23">
        <v>0</v>
      </c>
      <c r="AI197" s="23">
        <v>0</v>
      </c>
      <c r="AJ197" s="23">
        <v>0</v>
      </c>
      <c r="AK197" s="24">
        <f t="shared" si="30"/>
        <v>0</v>
      </c>
      <c r="AN197" s="35" t="str">
        <f t="shared" si="31"/>
        <v>-</v>
      </c>
      <c r="AO197" s="35" t="str">
        <f t="shared" si="32"/>
        <v>'-</v>
      </c>
      <c r="AP197" s="35" t="str">
        <f t="shared" si="33"/>
        <v>'-</v>
      </c>
      <c r="AQ197" s="35" t="str">
        <f t="shared" si="34"/>
        <v>'-</v>
      </c>
      <c r="AR197" s="35" t="str">
        <f t="shared" si="35"/>
        <v>'-</v>
      </c>
    </row>
    <row r="198" spans="2:44" x14ac:dyDescent="0.3">
      <c r="B198" s="2" t="s">
        <v>91</v>
      </c>
      <c r="C198" s="2" t="s">
        <v>269</v>
      </c>
      <c r="D198" s="2" t="s">
        <v>270</v>
      </c>
      <c r="E198" s="2" t="s">
        <v>146</v>
      </c>
      <c r="H198" s="23" cm="1">
        <f t="array" ref="H198">SUMPRODUCT('Charges by GXP_GIP_DETERMINED'!G$7:G$567*('Charges by GXP_GIP_DETERMINED'!$D$7:$D$567=$D198)*('Charges by GXP_GIP_DETERMINED'!$E$7:$E$567=$E198))</f>
        <v>56528.466903704262</v>
      </c>
      <c r="I198" s="23" cm="1">
        <f t="array" ref="I198">SUMPRODUCT('Charges by GXP_GIP_DETERMINED'!H$7:H$567*('Charges by GXP_GIP_DETERMINED'!$D$7:$D$567=$D198)*('Charges by GXP_GIP_DETERMINED'!$E$7:$E$567=$E198))</f>
        <v>0</v>
      </c>
      <c r="J198" s="23" cm="1">
        <f t="array" ref="J198">SUMPRODUCT('Charges by GXP_GIP_DETERMINED'!I$7:I$567*('Charges by GXP_GIP_DETERMINED'!$D$7:$D$567=$D198)*('Charges by GXP_GIP_DETERMINED'!$E$7:$E$567=$E198))</f>
        <v>0</v>
      </c>
      <c r="K198" s="23" cm="1">
        <f t="array" ref="K198">SUMPRODUCT('Charges by GXP_GIP_DETERMINED'!J$7:J$567*('Charges by GXP_GIP_DETERMINED'!$D$7:$D$567=$D198)*('Charges by GXP_GIP_DETERMINED'!$E$7:$E$567=$E198))</f>
        <v>0</v>
      </c>
      <c r="L198" s="24">
        <f t="shared" si="24"/>
        <v>56528.466903704262</v>
      </c>
      <c r="M198" s="23">
        <v>53732.941743032308</v>
      </c>
      <c r="N198" s="23">
        <v>0</v>
      </c>
      <c r="O198" s="23">
        <v>0</v>
      </c>
      <c r="P198" s="23" cm="1">
        <f t="array" ref="P198">SUMPRODUCT('Charges by GXP_GIP_DETERMINED'!O$7:O$567*('Charges by GXP_GIP_DETERMINED'!$D$7:$D$567=$D198)*('Charges by GXP_GIP_DETERMINED'!$E$7:$E$567=$E198))</f>
        <v>0</v>
      </c>
      <c r="Q198" s="24">
        <f t="shared" si="25"/>
        <v>53732.941743032308</v>
      </c>
      <c r="R198" s="23">
        <v>53257.840000000004</v>
      </c>
      <c r="S198" s="23">
        <v>0</v>
      </c>
      <c r="T198" s="23">
        <v>0</v>
      </c>
      <c r="U198" s="24">
        <f t="shared" si="26"/>
        <v>53257.840000000004</v>
      </c>
      <c r="V198" s="23">
        <v>54691.549999999996</v>
      </c>
      <c r="W198" s="23">
        <v>0</v>
      </c>
      <c r="X198" s="23">
        <v>0</v>
      </c>
      <c r="Y198" s="24">
        <f t="shared" si="27"/>
        <v>54691.549999999996</v>
      </c>
      <c r="Z198" s="23">
        <v>57819.340000000004</v>
      </c>
      <c r="AA198" s="23">
        <v>0</v>
      </c>
      <c r="AB198" s="23">
        <v>0</v>
      </c>
      <c r="AC198" s="24">
        <f t="shared" si="28"/>
        <v>57819.340000000004</v>
      </c>
      <c r="AD198" s="23">
        <v>58836.109999999993</v>
      </c>
      <c r="AE198" s="23">
        <v>0</v>
      </c>
      <c r="AF198" s="23">
        <v>0</v>
      </c>
      <c r="AG198" s="24">
        <f t="shared" si="29"/>
        <v>58836.109999999993</v>
      </c>
      <c r="AH198" s="23">
        <v>59488.48000000001</v>
      </c>
      <c r="AI198" s="23">
        <v>0</v>
      </c>
      <c r="AJ198" s="23">
        <v>0</v>
      </c>
      <c r="AK198" s="24">
        <f t="shared" si="30"/>
        <v>59488.48000000001</v>
      </c>
      <c r="AN198" s="35">
        <f t="shared" si="31"/>
        <v>-5.7858050692861429E-2</v>
      </c>
      <c r="AO198" s="35">
        <f t="shared" si="32"/>
        <v>2.6920167997800837E-2</v>
      </c>
      <c r="AP198" s="35">
        <f t="shared" si="33"/>
        <v>5.7189638984450175E-2</v>
      </c>
      <c r="AQ198" s="35">
        <f t="shared" si="34"/>
        <v>1.7585292395243313E-2</v>
      </c>
      <c r="AR198" s="35">
        <f t="shared" si="35"/>
        <v>1.1087918626843551E-2</v>
      </c>
    </row>
    <row r="199" spans="2:44" x14ac:dyDescent="0.3">
      <c r="B199" s="2" t="s">
        <v>91</v>
      </c>
      <c r="C199" s="2" t="s">
        <v>271</v>
      </c>
      <c r="D199" s="2" t="s">
        <v>272</v>
      </c>
      <c r="E199" s="2" t="s">
        <v>142</v>
      </c>
      <c r="F199" s="2" t="s">
        <v>143</v>
      </c>
      <c r="H199" s="23" cm="1">
        <f t="array" ref="H199">SUMPRODUCT('Charges by GXP_GIP_DETERMINED'!G$7:G$567*('Charges by GXP_GIP_DETERMINED'!$D$7:$D$567=$D199)*('Charges by GXP_GIP_DETERMINED'!$E$7:$E$567=$E199))</f>
        <v>141908.55657043739</v>
      </c>
      <c r="I199" s="23" cm="1">
        <f t="array" ref="I199">SUMPRODUCT('Charges by GXP_GIP_DETERMINED'!H$7:H$567*('Charges by GXP_GIP_DETERMINED'!$D$7:$D$567=$D199)*('Charges by GXP_GIP_DETERMINED'!$E$7:$E$567=$E199))</f>
        <v>409578.56</v>
      </c>
      <c r="J199" s="23" cm="1">
        <f t="array" ref="J199">SUMPRODUCT('Charges by GXP_GIP_DETERMINED'!I$7:I$567*('Charges by GXP_GIP_DETERMINED'!$D$7:$D$567=$D199)*('Charges by GXP_GIP_DETERMINED'!$E$7:$E$567=$E199))</f>
        <v>1653541.09</v>
      </c>
      <c r="K199" s="23" cm="1">
        <f t="array" ref="K199">SUMPRODUCT('Charges by GXP_GIP_DETERMINED'!J$7:J$567*('Charges by GXP_GIP_DETERMINED'!$D$7:$D$567=$D199)*('Charges by GXP_GIP_DETERMINED'!$E$7:$E$567=$E199))</f>
        <v>0</v>
      </c>
      <c r="L199" s="24">
        <f t="shared" ref="L199:L262" si="36">SUM(H199:K199)</f>
        <v>2205028.2065704372</v>
      </c>
      <c r="M199" s="23">
        <v>207309.99926193355</v>
      </c>
      <c r="N199" s="23">
        <v>525841.73</v>
      </c>
      <c r="O199" s="23">
        <v>1698222.76</v>
      </c>
      <c r="P199" s="23" cm="1">
        <f t="array" ref="P199">SUMPRODUCT('Charges by GXP_GIP_DETERMINED'!O$7:O$567*('Charges by GXP_GIP_DETERMINED'!$D$7:$D$567=$D199)*('Charges by GXP_GIP_DETERMINED'!$E$7:$E$567=$E199))</f>
        <v>0</v>
      </c>
      <c r="Q199" s="24">
        <f t="shared" ref="Q199:Q262" si="37">SUM(M199:P199)</f>
        <v>2431374.4892619336</v>
      </c>
      <c r="R199" s="23">
        <v>258212.12</v>
      </c>
      <c r="S199" s="23">
        <v>649528.74</v>
      </c>
      <c r="T199" s="23">
        <v>2304517.79</v>
      </c>
      <c r="U199" s="24">
        <f t="shared" ref="U199:U262" si="38">SUM(R199:T199)</f>
        <v>3212258.65</v>
      </c>
      <c r="V199" s="23">
        <v>330739.41000000003</v>
      </c>
      <c r="W199" s="23">
        <v>687500.2</v>
      </c>
      <c r="X199" s="23">
        <v>2336613.64</v>
      </c>
      <c r="Y199" s="24">
        <f t="shared" ref="Y199:Y262" si="39">SUM(V199:X199)</f>
        <v>3354853.25</v>
      </c>
      <c r="Z199" s="23">
        <v>442774.76000000007</v>
      </c>
      <c r="AA199" s="23">
        <v>662872.18999999994</v>
      </c>
      <c r="AB199" s="23">
        <v>2349463.17</v>
      </c>
      <c r="AC199" s="24">
        <f t="shared" ref="AC199:AC262" si="40">SUM(Z199:AB199)</f>
        <v>3455110.12</v>
      </c>
      <c r="AD199" s="23">
        <v>585297.35000000009</v>
      </c>
      <c r="AE199" s="23">
        <v>726905.45</v>
      </c>
      <c r="AF199" s="23">
        <v>2363828.11</v>
      </c>
      <c r="AG199" s="24">
        <f t="shared" ref="AG199:AG262" si="41">SUM(AD199:AF199)</f>
        <v>3676030.91</v>
      </c>
      <c r="AH199" s="23">
        <v>724308.73</v>
      </c>
      <c r="AI199" s="23">
        <v>740923.92</v>
      </c>
      <c r="AJ199" s="23">
        <v>2425616.1</v>
      </c>
      <c r="AK199" s="24">
        <f t="shared" ref="AK199:AK262" si="42">SUM(AH199:AJ199)</f>
        <v>3890848.75</v>
      </c>
      <c r="AN199" s="35">
        <f t="shared" ref="AN199:AN262" si="43">IFERROR(U199/L199-1,"-")</f>
        <v>0.45678800861969293</v>
      </c>
      <c r="AO199" s="35">
        <f t="shared" ref="AO199:AO262" si="44">IFERROR(Y199/U199-1,"'-")</f>
        <v>4.4390759131429203E-2</v>
      </c>
      <c r="AP199" s="35">
        <f t="shared" ref="AP199:AP262" si="45">IFERROR(AC199/Y199-1,"'-")</f>
        <v>2.9884129805081594E-2</v>
      </c>
      <c r="AQ199" s="35">
        <f t="shared" ref="AQ199:AQ262" si="46">IFERROR(AG199/AC199-1,"'-")</f>
        <v>6.3940303587197933E-2</v>
      </c>
      <c r="AR199" s="35">
        <f t="shared" ref="AR199:AR262" si="47">IFERROR(AK199/AG199-1,"'-")</f>
        <v>5.8437441158512904E-2</v>
      </c>
    </row>
    <row r="200" spans="2:44" x14ac:dyDescent="0.3">
      <c r="B200" s="2" t="s">
        <v>91</v>
      </c>
      <c r="C200" s="2" t="s">
        <v>271</v>
      </c>
      <c r="D200" s="2" t="s">
        <v>272</v>
      </c>
      <c r="E200" s="2" t="s">
        <v>144</v>
      </c>
      <c r="F200" s="2" t="s">
        <v>145</v>
      </c>
      <c r="H200" s="23" cm="1">
        <f t="array" ref="H200">SUMPRODUCT('Charges by GXP_GIP_DETERMINED'!G$7:G$567*('Charges by GXP_GIP_DETERMINED'!$D$7:$D$567=$D200)*('Charges by GXP_GIP_DETERMINED'!$E$7:$E$567=$E200))</f>
        <v>0</v>
      </c>
      <c r="I200" s="23" cm="1">
        <f t="array" ref="I200">SUMPRODUCT('Charges by GXP_GIP_DETERMINED'!H$7:H$567*('Charges by GXP_GIP_DETERMINED'!$D$7:$D$567=$D200)*('Charges by GXP_GIP_DETERMINED'!$E$7:$E$567=$E200))</f>
        <v>0</v>
      </c>
      <c r="J200" s="23" cm="1">
        <f t="array" ref="J200">SUMPRODUCT('Charges by GXP_GIP_DETERMINED'!I$7:I$567*('Charges by GXP_GIP_DETERMINED'!$D$7:$D$567=$D200)*('Charges by GXP_GIP_DETERMINED'!$E$7:$E$567=$E200))</f>
        <v>0</v>
      </c>
      <c r="K200" s="23" cm="1">
        <f t="array" ref="K200">SUMPRODUCT('Charges by GXP_GIP_DETERMINED'!J$7:J$567*('Charges by GXP_GIP_DETERMINED'!$D$7:$D$567=$D200)*('Charges by GXP_GIP_DETERMINED'!$E$7:$E$567=$E200))</f>
        <v>0</v>
      </c>
      <c r="L200" s="24">
        <f t="shared" si="36"/>
        <v>0</v>
      </c>
      <c r="M200" s="23">
        <v>0</v>
      </c>
      <c r="N200" s="23">
        <v>0</v>
      </c>
      <c r="O200" s="23">
        <v>0</v>
      </c>
      <c r="P200" s="23" cm="1">
        <f t="array" ref="P200">SUMPRODUCT('Charges by GXP_GIP_DETERMINED'!O$7:O$567*('Charges by GXP_GIP_DETERMINED'!$D$7:$D$567=$D200)*('Charges by GXP_GIP_DETERMINED'!$E$7:$E$567=$E200))</f>
        <v>0</v>
      </c>
      <c r="Q200" s="24">
        <f t="shared" si="37"/>
        <v>0</v>
      </c>
      <c r="R200" s="23">
        <v>0</v>
      </c>
      <c r="S200" s="23">
        <v>0</v>
      </c>
      <c r="T200" s="23">
        <v>0</v>
      </c>
      <c r="U200" s="24">
        <f t="shared" si="38"/>
        <v>0</v>
      </c>
      <c r="V200" s="23">
        <v>0</v>
      </c>
      <c r="W200" s="23">
        <v>0</v>
      </c>
      <c r="X200" s="23">
        <v>0</v>
      </c>
      <c r="Y200" s="24">
        <f t="shared" si="39"/>
        <v>0</v>
      </c>
      <c r="Z200" s="23">
        <v>0</v>
      </c>
      <c r="AA200" s="23">
        <v>0</v>
      </c>
      <c r="AB200" s="23">
        <v>0</v>
      </c>
      <c r="AC200" s="24">
        <f t="shared" si="40"/>
        <v>0</v>
      </c>
      <c r="AD200" s="23">
        <v>0</v>
      </c>
      <c r="AE200" s="23">
        <v>0</v>
      </c>
      <c r="AF200" s="23">
        <v>0</v>
      </c>
      <c r="AG200" s="24">
        <f t="shared" si="41"/>
        <v>0</v>
      </c>
      <c r="AH200" s="23">
        <v>0</v>
      </c>
      <c r="AI200" s="23">
        <v>0</v>
      </c>
      <c r="AJ200" s="23">
        <v>0</v>
      </c>
      <c r="AK200" s="24">
        <f t="shared" si="42"/>
        <v>0</v>
      </c>
      <c r="AN200" s="35" t="str">
        <f t="shared" si="43"/>
        <v>-</v>
      </c>
      <c r="AO200" s="35" t="str">
        <f t="shared" si="44"/>
        <v>'-</v>
      </c>
      <c r="AP200" s="35" t="str">
        <f t="shared" si="45"/>
        <v>'-</v>
      </c>
      <c r="AQ200" s="35" t="str">
        <f t="shared" si="46"/>
        <v>'-</v>
      </c>
      <c r="AR200" s="35" t="str">
        <f t="shared" si="47"/>
        <v>'-</v>
      </c>
    </row>
    <row r="201" spans="2:44" x14ac:dyDescent="0.3">
      <c r="B201" s="2" t="s">
        <v>91</v>
      </c>
      <c r="C201" s="2" t="s">
        <v>271</v>
      </c>
      <c r="D201" s="2" t="s">
        <v>272</v>
      </c>
      <c r="E201" s="2" t="s">
        <v>146</v>
      </c>
      <c r="H201" s="23" cm="1">
        <f t="array" ref="H201">SUMPRODUCT('Charges by GXP_GIP_DETERMINED'!G$7:G$567*('Charges by GXP_GIP_DETERMINED'!$D$7:$D$567=$D201)*('Charges by GXP_GIP_DETERMINED'!$E$7:$E$567=$E201))</f>
        <v>488299.58645961439</v>
      </c>
      <c r="I201" s="23" cm="1">
        <f t="array" ref="I201">SUMPRODUCT('Charges by GXP_GIP_DETERMINED'!H$7:H$567*('Charges by GXP_GIP_DETERMINED'!$D$7:$D$567=$D201)*('Charges by GXP_GIP_DETERMINED'!$E$7:$E$567=$E201))</f>
        <v>0</v>
      </c>
      <c r="J201" s="23" cm="1">
        <f t="array" ref="J201">SUMPRODUCT('Charges by GXP_GIP_DETERMINED'!I$7:I$567*('Charges by GXP_GIP_DETERMINED'!$D$7:$D$567=$D201)*('Charges by GXP_GIP_DETERMINED'!$E$7:$E$567=$E201))</f>
        <v>0</v>
      </c>
      <c r="K201" s="23" cm="1">
        <f t="array" ref="K201">SUMPRODUCT('Charges by GXP_GIP_DETERMINED'!J$7:J$567*('Charges by GXP_GIP_DETERMINED'!$D$7:$D$567=$D201)*('Charges by GXP_GIP_DETERMINED'!$E$7:$E$567=$E201))</f>
        <v>0</v>
      </c>
      <c r="L201" s="24">
        <f t="shared" si="36"/>
        <v>488299.58645961439</v>
      </c>
      <c r="M201" s="23">
        <v>467571.53615960752</v>
      </c>
      <c r="N201" s="23">
        <v>0</v>
      </c>
      <c r="O201" s="23">
        <v>0</v>
      </c>
      <c r="P201" s="23" cm="1">
        <f t="array" ref="P201">SUMPRODUCT('Charges by GXP_GIP_DETERMINED'!O$7:O$567*('Charges by GXP_GIP_DETERMINED'!$D$7:$D$567=$D201)*('Charges by GXP_GIP_DETERMINED'!$E$7:$E$567=$E201))</f>
        <v>0</v>
      </c>
      <c r="Q201" s="24">
        <f t="shared" si="37"/>
        <v>467571.53615960752</v>
      </c>
      <c r="R201" s="23">
        <v>464723.48</v>
      </c>
      <c r="S201" s="23">
        <v>0</v>
      </c>
      <c r="T201" s="23">
        <v>0</v>
      </c>
      <c r="U201" s="24">
        <f t="shared" si="38"/>
        <v>464723.48</v>
      </c>
      <c r="V201" s="23">
        <v>472692.34</v>
      </c>
      <c r="W201" s="23">
        <v>0</v>
      </c>
      <c r="X201" s="23">
        <v>0</v>
      </c>
      <c r="Y201" s="24">
        <f t="shared" si="39"/>
        <v>472692.34</v>
      </c>
      <c r="Z201" s="23">
        <v>500153.9599999999</v>
      </c>
      <c r="AA201" s="23">
        <v>0</v>
      </c>
      <c r="AB201" s="23">
        <v>0</v>
      </c>
      <c r="AC201" s="24">
        <f t="shared" si="40"/>
        <v>500153.9599999999</v>
      </c>
      <c r="AD201" s="23">
        <v>507066.14999999991</v>
      </c>
      <c r="AE201" s="23">
        <v>0</v>
      </c>
      <c r="AF201" s="23">
        <v>0</v>
      </c>
      <c r="AG201" s="24">
        <f t="shared" si="41"/>
        <v>507066.14999999991</v>
      </c>
      <c r="AH201" s="23">
        <v>513481.4800000001</v>
      </c>
      <c r="AI201" s="23">
        <v>0</v>
      </c>
      <c r="AJ201" s="23">
        <v>0</v>
      </c>
      <c r="AK201" s="24">
        <f t="shared" si="42"/>
        <v>513481.4800000001</v>
      </c>
      <c r="AN201" s="35">
        <f t="shared" si="43"/>
        <v>-4.8282052890012639E-2</v>
      </c>
      <c r="AO201" s="35">
        <f t="shared" si="44"/>
        <v>1.7147530398076816E-2</v>
      </c>
      <c r="AP201" s="35">
        <f t="shared" si="45"/>
        <v>5.8096181545907566E-2</v>
      </c>
      <c r="AQ201" s="35">
        <f t="shared" si="46"/>
        <v>1.3820124507261777E-2</v>
      </c>
      <c r="AR201" s="35">
        <f t="shared" si="47"/>
        <v>1.2651860117265157E-2</v>
      </c>
    </row>
    <row r="202" spans="2:44" x14ac:dyDescent="0.3">
      <c r="B202" s="2" t="s">
        <v>91</v>
      </c>
      <c r="C202" s="2" t="s">
        <v>273</v>
      </c>
      <c r="D202" s="2" t="s">
        <v>274</v>
      </c>
      <c r="E202" s="2" t="s">
        <v>142</v>
      </c>
      <c r="F202" s="2" t="s">
        <v>143</v>
      </c>
      <c r="H202" s="23" cm="1">
        <f t="array" ref="H202">SUMPRODUCT('Charges by GXP_GIP_DETERMINED'!G$7:G$567*('Charges by GXP_GIP_DETERMINED'!$D$7:$D$567=$D202)*('Charges by GXP_GIP_DETERMINED'!$E$7:$E$567=$E202))</f>
        <v>5775.7975621461082</v>
      </c>
      <c r="I202" s="23" cm="1">
        <f t="array" ref="I202">SUMPRODUCT('Charges by GXP_GIP_DETERMINED'!H$7:H$567*('Charges by GXP_GIP_DETERMINED'!$D$7:$D$567=$D202)*('Charges by GXP_GIP_DETERMINED'!$E$7:$E$567=$E202))</f>
        <v>71392.67</v>
      </c>
      <c r="J202" s="23" cm="1">
        <f t="array" ref="J202">SUMPRODUCT('Charges by GXP_GIP_DETERMINED'!I$7:I$567*('Charges by GXP_GIP_DETERMINED'!$D$7:$D$567=$D202)*('Charges by GXP_GIP_DETERMINED'!$E$7:$E$567=$E202))</f>
        <v>337027.48</v>
      </c>
      <c r="K202" s="23" cm="1">
        <f t="array" ref="K202">SUMPRODUCT('Charges by GXP_GIP_DETERMINED'!J$7:J$567*('Charges by GXP_GIP_DETERMINED'!$D$7:$D$567=$D202)*('Charges by GXP_GIP_DETERMINED'!$E$7:$E$567=$E202))</f>
        <v>0</v>
      </c>
      <c r="L202" s="24">
        <f t="shared" si="36"/>
        <v>414195.94756214612</v>
      </c>
      <c r="M202" s="23">
        <v>8069.5562872263454</v>
      </c>
      <c r="N202" s="23">
        <v>69025.740000000005</v>
      </c>
      <c r="O202" s="23">
        <v>330682.14</v>
      </c>
      <c r="P202" s="23" cm="1">
        <f t="array" ref="P202">SUMPRODUCT('Charges by GXP_GIP_DETERMINED'!O$7:O$567*('Charges by GXP_GIP_DETERMINED'!$D$7:$D$567=$D202)*('Charges by GXP_GIP_DETERMINED'!$E$7:$E$567=$E202))</f>
        <v>0</v>
      </c>
      <c r="Q202" s="24">
        <f t="shared" si="37"/>
        <v>407777.43628722639</v>
      </c>
      <c r="R202" s="23">
        <v>9554.09</v>
      </c>
      <c r="S202" s="23">
        <v>85261.78</v>
      </c>
      <c r="T202" s="23">
        <v>448741.41</v>
      </c>
      <c r="U202" s="24">
        <f t="shared" si="38"/>
        <v>543557.28</v>
      </c>
      <c r="V202" s="23">
        <v>14892.390000000001</v>
      </c>
      <c r="W202" s="23">
        <v>90246.18</v>
      </c>
      <c r="X202" s="23">
        <v>454991.19</v>
      </c>
      <c r="Y202" s="24">
        <f t="shared" si="39"/>
        <v>560129.76</v>
      </c>
      <c r="Z202" s="23">
        <v>21979.05</v>
      </c>
      <c r="AA202" s="23">
        <v>87013.34</v>
      </c>
      <c r="AB202" s="23">
        <v>457493.29</v>
      </c>
      <c r="AC202" s="24">
        <f t="shared" si="40"/>
        <v>566485.67999999993</v>
      </c>
      <c r="AD202" s="23">
        <v>30763.510000000002</v>
      </c>
      <c r="AE202" s="23">
        <v>95418.8</v>
      </c>
      <c r="AF202" s="23">
        <v>460290.46</v>
      </c>
      <c r="AG202" s="24">
        <f t="shared" si="41"/>
        <v>586472.77</v>
      </c>
      <c r="AH202" s="23">
        <v>37305.839999999997</v>
      </c>
      <c r="AI202" s="23">
        <v>97258.96</v>
      </c>
      <c r="AJ202" s="23">
        <v>472321.97</v>
      </c>
      <c r="AK202" s="24">
        <f t="shared" si="42"/>
        <v>606886.77</v>
      </c>
      <c r="AN202" s="35">
        <f t="shared" si="43"/>
        <v>0.31231916487653333</v>
      </c>
      <c r="AO202" s="35">
        <f t="shared" si="44"/>
        <v>3.0488930255887725E-2</v>
      </c>
      <c r="AP202" s="35">
        <f t="shared" si="45"/>
        <v>1.1347227828065964E-2</v>
      </c>
      <c r="AQ202" s="35">
        <f t="shared" si="46"/>
        <v>3.5282604142791607E-2</v>
      </c>
      <c r="AR202" s="35">
        <f t="shared" si="47"/>
        <v>3.4808095182321974E-2</v>
      </c>
    </row>
    <row r="203" spans="2:44" x14ac:dyDescent="0.3">
      <c r="B203" s="2" t="s">
        <v>91</v>
      </c>
      <c r="C203" s="2" t="s">
        <v>273</v>
      </c>
      <c r="D203" s="2" t="s">
        <v>274</v>
      </c>
      <c r="E203" s="2" t="s">
        <v>144</v>
      </c>
      <c r="F203" s="2" t="s">
        <v>145</v>
      </c>
      <c r="H203" s="23" cm="1">
        <f t="array" ref="H203">SUMPRODUCT('Charges by GXP_GIP_DETERMINED'!G$7:G$567*('Charges by GXP_GIP_DETERMINED'!$D$7:$D$567=$D203)*('Charges by GXP_GIP_DETERMINED'!$E$7:$E$567=$E203))</f>
        <v>0</v>
      </c>
      <c r="I203" s="23" cm="1">
        <f t="array" ref="I203">SUMPRODUCT('Charges by GXP_GIP_DETERMINED'!H$7:H$567*('Charges by GXP_GIP_DETERMINED'!$D$7:$D$567=$D203)*('Charges by GXP_GIP_DETERMINED'!$E$7:$E$567=$E203))</f>
        <v>0</v>
      </c>
      <c r="J203" s="23" cm="1">
        <f t="array" ref="J203">SUMPRODUCT('Charges by GXP_GIP_DETERMINED'!I$7:I$567*('Charges by GXP_GIP_DETERMINED'!$D$7:$D$567=$D203)*('Charges by GXP_GIP_DETERMINED'!$E$7:$E$567=$E203))</f>
        <v>0</v>
      </c>
      <c r="K203" s="23" cm="1">
        <f t="array" ref="K203">SUMPRODUCT('Charges by GXP_GIP_DETERMINED'!J$7:J$567*('Charges by GXP_GIP_DETERMINED'!$D$7:$D$567=$D203)*('Charges by GXP_GIP_DETERMINED'!$E$7:$E$567=$E203))</f>
        <v>0</v>
      </c>
      <c r="L203" s="24">
        <f t="shared" si="36"/>
        <v>0</v>
      </c>
      <c r="M203" s="23">
        <v>0</v>
      </c>
      <c r="N203" s="23">
        <v>577.02</v>
      </c>
      <c r="O203" s="23">
        <v>0</v>
      </c>
      <c r="P203" s="23" cm="1">
        <f t="array" ref="P203">SUMPRODUCT('Charges by GXP_GIP_DETERMINED'!O$7:O$567*('Charges by GXP_GIP_DETERMINED'!$D$7:$D$567=$D203)*('Charges by GXP_GIP_DETERMINED'!$E$7:$E$567=$E203))</f>
        <v>0</v>
      </c>
      <c r="Q203" s="24">
        <f t="shared" si="37"/>
        <v>577.02</v>
      </c>
      <c r="R203" s="23">
        <v>0</v>
      </c>
      <c r="S203" s="23">
        <v>712.75</v>
      </c>
      <c r="T203" s="23">
        <v>0</v>
      </c>
      <c r="U203" s="24">
        <f t="shared" si="38"/>
        <v>712.75</v>
      </c>
      <c r="V203" s="23">
        <v>0</v>
      </c>
      <c r="W203" s="23">
        <v>754.41</v>
      </c>
      <c r="X203" s="23">
        <v>0</v>
      </c>
      <c r="Y203" s="24">
        <f t="shared" si="39"/>
        <v>754.41</v>
      </c>
      <c r="Z203" s="23">
        <v>0</v>
      </c>
      <c r="AA203" s="23">
        <v>727.39</v>
      </c>
      <c r="AB203" s="23">
        <v>0</v>
      </c>
      <c r="AC203" s="24">
        <f t="shared" si="40"/>
        <v>727.39</v>
      </c>
      <c r="AD203" s="23">
        <v>0</v>
      </c>
      <c r="AE203" s="23">
        <v>797.65</v>
      </c>
      <c r="AF203" s="23">
        <v>0</v>
      </c>
      <c r="AG203" s="24">
        <f t="shared" si="41"/>
        <v>797.65</v>
      </c>
      <c r="AH203" s="23">
        <v>0</v>
      </c>
      <c r="AI203" s="23">
        <v>813.04</v>
      </c>
      <c r="AJ203" s="23">
        <v>0</v>
      </c>
      <c r="AK203" s="24">
        <f t="shared" si="42"/>
        <v>813.04</v>
      </c>
      <c r="AN203" s="35" t="str">
        <f t="shared" si="43"/>
        <v>-</v>
      </c>
      <c r="AO203" s="35">
        <f t="shared" si="44"/>
        <v>5.8449666783584764E-2</v>
      </c>
      <c r="AP203" s="35">
        <f t="shared" si="45"/>
        <v>-3.5816068185734573E-2</v>
      </c>
      <c r="AQ203" s="35">
        <f t="shared" si="46"/>
        <v>9.6591924552166031E-2</v>
      </c>
      <c r="AR203" s="35">
        <f t="shared" si="47"/>
        <v>1.9294176643891436E-2</v>
      </c>
    </row>
    <row r="204" spans="2:44" x14ac:dyDescent="0.3">
      <c r="B204" s="2" t="s">
        <v>91</v>
      </c>
      <c r="C204" s="2" t="s">
        <v>273</v>
      </c>
      <c r="D204" s="2" t="s">
        <v>274</v>
      </c>
      <c r="E204" s="2" t="s">
        <v>146</v>
      </c>
      <c r="H204" s="23" cm="1">
        <f t="array" ref="H204">SUMPRODUCT('Charges by GXP_GIP_DETERMINED'!G$7:G$567*('Charges by GXP_GIP_DETERMINED'!$D$7:$D$567=$D204)*('Charges by GXP_GIP_DETERMINED'!$E$7:$E$567=$E204))</f>
        <v>73493.451075017409</v>
      </c>
      <c r="I204" s="23" cm="1">
        <f t="array" ref="I204">SUMPRODUCT('Charges by GXP_GIP_DETERMINED'!H$7:H$567*('Charges by GXP_GIP_DETERMINED'!$D$7:$D$567=$D204)*('Charges by GXP_GIP_DETERMINED'!$E$7:$E$567=$E204))</f>
        <v>0</v>
      </c>
      <c r="J204" s="23" cm="1">
        <f t="array" ref="J204">SUMPRODUCT('Charges by GXP_GIP_DETERMINED'!I$7:I$567*('Charges by GXP_GIP_DETERMINED'!$D$7:$D$567=$D204)*('Charges by GXP_GIP_DETERMINED'!$E$7:$E$567=$E204))</f>
        <v>0</v>
      </c>
      <c r="K204" s="23" cm="1">
        <f t="array" ref="K204">SUMPRODUCT('Charges by GXP_GIP_DETERMINED'!J$7:J$567*('Charges by GXP_GIP_DETERMINED'!$D$7:$D$567=$D204)*('Charges by GXP_GIP_DETERMINED'!$E$7:$E$567=$E204))</f>
        <v>0</v>
      </c>
      <c r="L204" s="24">
        <f t="shared" si="36"/>
        <v>73493.451075017409</v>
      </c>
      <c r="M204" s="23">
        <v>68407.899391829342</v>
      </c>
      <c r="N204" s="23">
        <v>0</v>
      </c>
      <c r="O204" s="23">
        <v>0</v>
      </c>
      <c r="P204" s="23" cm="1">
        <f t="array" ref="P204">SUMPRODUCT('Charges by GXP_GIP_DETERMINED'!O$7:O$567*('Charges by GXP_GIP_DETERMINED'!$D$7:$D$567=$D204)*('Charges by GXP_GIP_DETERMINED'!$E$7:$E$567=$E204))</f>
        <v>0</v>
      </c>
      <c r="Q204" s="24">
        <f t="shared" si="37"/>
        <v>68407.899391829342</v>
      </c>
      <c r="R204" s="23">
        <v>67652.31</v>
      </c>
      <c r="S204" s="23">
        <v>0</v>
      </c>
      <c r="T204" s="23">
        <v>0</v>
      </c>
      <c r="U204" s="24">
        <f t="shared" si="38"/>
        <v>67652.31</v>
      </c>
      <c r="V204" s="23">
        <v>69380.959999999992</v>
      </c>
      <c r="W204" s="23">
        <v>0</v>
      </c>
      <c r="X204" s="23">
        <v>0</v>
      </c>
      <c r="Y204" s="24">
        <f t="shared" si="39"/>
        <v>69380.959999999992</v>
      </c>
      <c r="Z204" s="23">
        <v>73169.16</v>
      </c>
      <c r="AA204" s="23">
        <v>0</v>
      </c>
      <c r="AB204" s="23">
        <v>0</v>
      </c>
      <c r="AC204" s="24">
        <f t="shared" si="40"/>
        <v>73169.16</v>
      </c>
      <c r="AD204" s="23">
        <v>74353.73000000001</v>
      </c>
      <c r="AE204" s="23">
        <v>0</v>
      </c>
      <c r="AF204" s="23">
        <v>0</v>
      </c>
      <c r="AG204" s="24">
        <f t="shared" si="41"/>
        <v>74353.73000000001</v>
      </c>
      <c r="AH204" s="23">
        <v>75038.430000000022</v>
      </c>
      <c r="AI204" s="23">
        <v>0</v>
      </c>
      <c r="AJ204" s="23">
        <v>0</v>
      </c>
      <c r="AK204" s="24">
        <f t="shared" si="42"/>
        <v>75038.430000000022</v>
      </c>
      <c r="AN204" s="35">
        <f t="shared" si="43"/>
        <v>-7.9478388748613127E-2</v>
      </c>
      <c r="AO204" s="35">
        <f t="shared" si="44"/>
        <v>2.5551973022059249E-2</v>
      </c>
      <c r="AP204" s="35">
        <f t="shared" si="45"/>
        <v>5.4599994004118857E-2</v>
      </c>
      <c r="AQ204" s="35">
        <f t="shared" si="46"/>
        <v>1.6189471083172258E-2</v>
      </c>
      <c r="AR204" s="35">
        <f t="shared" si="47"/>
        <v>9.208683949009755E-3</v>
      </c>
    </row>
    <row r="205" spans="2:44" x14ac:dyDescent="0.3">
      <c r="B205" s="2" t="s">
        <v>91</v>
      </c>
      <c r="C205" s="2" t="s">
        <v>275</v>
      </c>
      <c r="D205" s="2" t="s">
        <v>276</v>
      </c>
      <c r="E205" s="2" t="s">
        <v>142</v>
      </c>
      <c r="F205" s="2" t="s">
        <v>143</v>
      </c>
      <c r="H205" s="23" cm="1">
        <f t="array" ref="H205">SUMPRODUCT('Charges by GXP_GIP_DETERMINED'!G$7:G$567*('Charges by GXP_GIP_DETERMINED'!$D$7:$D$567=$D205)*('Charges by GXP_GIP_DETERMINED'!$E$7:$E$567=$E205))</f>
        <v>78661.353652254315</v>
      </c>
      <c r="I205" s="23" cm="1">
        <f t="array" ref="I205">SUMPRODUCT('Charges by GXP_GIP_DETERMINED'!H$7:H$567*('Charges by GXP_GIP_DETERMINED'!$D$7:$D$567=$D205)*('Charges by GXP_GIP_DETERMINED'!$E$7:$E$567=$E205))</f>
        <v>435561.03</v>
      </c>
      <c r="J205" s="23" cm="1">
        <f t="array" ref="J205">SUMPRODUCT('Charges by GXP_GIP_DETERMINED'!I$7:I$567*('Charges by GXP_GIP_DETERMINED'!$D$7:$D$567=$D205)*('Charges by GXP_GIP_DETERMINED'!$E$7:$E$567=$E205))</f>
        <v>4560403.1500000004</v>
      </c>
      <c r="K205" s="23" cm="1">
        <f t="array" ref="K205">SUMPRODUCT('Charges by GXP_GIP_DETERMINED'!J$7:J$567*('Charges by GXP_GIP_DETERMINED'!$D$7:$D$567=$D205)*('Charges by GXP_GIP_DETERMINED'!$E$7:$E$567=$E205))</f>
        <v>0</v>
      </c>
      <c r="L205" s="24">
        <f t="shared" si="36"/>
        <v>5074625.5336522544</v>
      </c>
      <c r="M205" s="23">
        <v>109900.36510946247</v>
      </c>
      <c r="N205" s="23">
        <v>451643.23</v>
      </c>
      <c r="O205" s="23">
        <v>4671271.53</v>
      </c>
      <c r="P205" s="23" cm="1">
        <f t="array" ref="P205">SUMPRODUCT('Charges by GXP_GIP_DETERMINED'!O$7:O$567*('Charges by GXP_GIP_DETERMINED'!$D$7:$D$567=$D205)*('Charges by GXP_GIP_DETERMINED'!$E$7:$E$567=$E205))</f>
        <v>0</v>
      </c>
      <c r="Q205" s="24">
        <f t="shared" si="37"/>
        <v>5232815.125109463</v>
      </c>
      <c r="R205" s="23">
        <v>130118.19000000002</v>
      </c>
      <c r="S205" s="23">
        <v>557877.48</v>
      </c>
      <c r="T205" s="23">
        <v>6338996.6299999999</v>
      </c>
      <c r="U205" s="24">
        <f t="shared" si="38"/>
        <v>7026992.2999999998</v>
      </c>
      <c r="V205" s="23">
        <v>202821.44</v>
      </c>
      <c r="W205" s="23">
        <v>590491</v>
      </c>
      <c r="X205" s="23">
        <v>6427282.1100000003</v>
      </c>
      <c r="Y205" s="24">
        <f t="shared" si="39"/>
        <v>7220594.5500000007</v>
      </c>
      <c r="Z205" s="23">
        <v>299335.91000000003</v>
      </c>
      <c r="AA205" s="23">
        <v>569338.11</v>
      </c>
      <c r="AB205" s="23">
        <v>6462627.0999999996</v>
      </c>
      <c r="AC205" s="24">
        <f t="shared" si="40"/>
        <v>7331301.1199999992</v>
      </c>
      <c r="AD205" s="23">
        <v>418972.51000000007</v>
      </c>
      <c r="AE205" s="23">
        <v>624336.01</v>
      </c>
      <c r="AF205" s="23">
        <v>6502140.4900000002</v>
      </c>
      <c r="AG205" s="24">
        <f t="shared" si="41"/>
        <v>7545449.0099999998</v>
      </c>
      <c r="AH205" s="23">
        <v>508073.43</v>
      </c>
      <c r="AI205" s="23">
        <v>636376.41</v>
      </c>
      <c r="AJ205" s="23">
        <v>6672099.6299999999</v>
      </c>
      <c r="AK205" s="24">
        <f t="shared" si="42"/>
        <v>7816549.4699999997</v>
      </c>
      <c r="AN205" s="35">
        <f t="shared" si="43"/>
        <v>0.38473119906102893</v>
      </c>
      <c r="AO205" s="35">
        <f t="shared" si="44"/>
        <v>2.7551225579114602E-2</v>
      </c>
      <c r="AP205" s="35">
        <f t="shared" si="45"/>
        <v>1.5332057385772924E-2</v>
      </c>
      <c r="AQ205" s="35">
        <f t="shared" si="46"/>
        <v>2.921007969728584E-2</v>
      </c>
      <c r="AR205" s="35">
        <f t="shared" si="47"/>
        <v>3.5929002984542047E-2</v>
      </c>
    </row>
    <row r="206" spans="2:44" x14ac:dyDescent="0.3">
      <c r="B206" s="2" t="s">
        <v>91</v>
      </c>
      <c r="C206" s="2" t="s">
        <v>275</v>
      </c>
      <c r="D206" s="2" t="s">
        <v>276</v>
      </c>
      <c r="E206" s="2" t="s">
        <v>144</v>
      </c>
      <c r="F206" s="2" t="s">
        <v>145</v>
      </c>
      <c r="H206" s="23" cm="1">
        <f t="array" ref="H206">SUMPRODUCT('Charges by GXP_GIP_DETERMINED'!G$7:G$567*('Charges by GXP_GIP_DETERMINED'!$D$7:$D$567=$D206)*('Charges by GXP_GIP_DETERMINED'!$E$7:$E$567=$E206))</f>
        <v>0</v>
      </c>
      <c r="I206" s="23" cm="1">
        <f t="array" ref="I206">SUMPRODUCT('Charges by GXP_GIP_DETERMINED'!H$7:H$567*('Charges by GXP_GIP_DETERMINED'!$D$7:$D$567=$D206)*('Charges by GXP_GIP_DETERMINED'!$E$7:$E$567=$E206))</f>
        <v>0</v>
      </c>
      <c r="J206" s="23" cm="1">
        <f t="array" ref="J206">SUMPRODUCT('Charges by GXP_GIP_DETERMINED'!I$7:I$567*('Charges by GXP_GIP_DETERMINED'!$D$7:$D$567=$D206)*('Charges by GXP_GIP_DETERMINED'!$E$7:$E$567=$E206))</f>
        <v>0</v>
      </c>
      <c r="K206" s="23" cm="1">
        <f t="array" ref="K206">SUMPRODUCT('Charges by GXP_GIP_DETERMINED'!J$7:J$567*('Charges by GXP_GIP_DETERMINED'!$D$7:$D$567=$D206)*('Charges by GXP_GIP_DETERMINED'!$E$7:$E$567=$E206))</f>
        <v>0</v>
      </c>
      <c r="L206" s="24">
        <f t="shared" si="36"/>
        <v>0</v>
      </c>
      <c r="M206" s="23">
        <v>0</v>
      </c>
      <c r="N206" s="23">
        <v>0</v>
      </c>
      <c r="O206" s="23">
        <v>0</v>
      </c>
      <c r="P206" s="23" cm="1">
        <f t="array" ref="P206">SUMPRODUCT('Charges by GXP_GIP_DETERMINED'!O$7:O$567*('Charges by GXP_GIP_DETERMINED'!$D$7:$D$567=$D206)*('Charges by GXP_GIP_DETERMINED'!$E$7:$E$567=$E206))</f>
        <v>0</v>
      </c>
      <c r="Q206" s="24">
        <f t="shared" si="37"/>
        <v>0</v>
      </c>
      <c r="R206" s="23">
        <v>0</v>
      </c>
      <c r="S206" s="23">
        <v>0</v>
      </c>
      <c r="T206" s="23">
        <v>0</v>
      </c>
      <c r="U206" s="24">
        <f t="shared" si="38"/>
        <v>0</v>
      </c>
      <c r="V206" s="23">
        <v>0</v>
      </c>
      <c r="W206" s="23">
        <v>0</v>
      </c>
      <c r="X206" s="23">
        <v>0</v>
      </c>
      <c r="Y206" s="24">
        <f t="shared" si="39"/>
        <v>0</v>
      </c>
      <c r="Z206" s="23">
        <v>0</v>
      </c>
      <c r="AA206" s="23">
        <v>0</v>
      </c>
      <c r="AB206" s="23">
        <v>0</v>
      </c>
      <c r="AC206" s="24">
        <f t="shared" si="40"/>
        <v>0</v>
      </c>
      <c r="AD206" s="23">
        <v>0</v>
      </c>
      <c r="AE206" s="23">
        <v>0</v>
      </c>
      <c r="AF206" s="23">
        <v>0</v>
      </c>
      <c r="AG206" s="24">
        <f t="shared" si="41"/>
        <v>0</v>
      </c>
      <c r="AH206" s="23">
        <v>0</v>
      </c>
      <c r="AI206" s="23">
        <v>0</v>
      </c>
      <c r="AJ206" s="23">
        <v>0</v>
      </c>
      <c r="AK206" s="24">
        <f t="shared" si="42"/>
        <v>0</v>
      </c>
      <c r="AN206" s="35" t="str">
        <f t="shared" si="43"/>
        <v>-</v>
      </c>
      <c r="AO206" s="35" t="str">
        <f t="shared" si="44"/>
        <v>'-</v>
      </c>
      <c r="AP206" s="35" t="str">
        <f t="shared" si="45"/>
        <v>'-</v>
      </c>
      <c r="AQ206" s="35" t="str">
        <f t="shared" si="46"/>
        <v>'-</v>
      </c>
      <c r="AR206" s="35" t="str">
        <f t="shared" si="47"/>
        <v>'-</v>
      </c>
    </row>
    <row r="207" spans="2:44" x14ac:dyDescent="0.3">
      <c r="B207" s="2" t="s">
        <v>91</v>
      </c>
      <c r="C207" s="2" t="s">
        <v>275</v>
      </c>
      <c r="D207" s="2" t="s">
        <v>276</v>
      </c>
      <c r="E207" s="2" t="s">
        <v>146</v>
      </c>
      <c r="H207" s="23" cm="1">
        <f t="array" ref="H207">SUMPRODUCT('Charges by GXP_GIP_DETERMINED'!G$7:G$567*('Charges by GXP_GIP_DETERMINED'!$D$7:$D$567=$D207)*('Charges by GXP_GIP_DETERMINED'!$E$7:$E$567=$E207))</f>
        <v>993669.43639189994</v>
      </c>
      <c r="I207" s="23" cm="1">
        <f t="array" ref="I207">SUMPRODUCT('Charges by GXP_GIP_DETERMINED'!H$7:H$567*('Charges by GXP_GIP_DETERMINED'!$D$7:$D$567=$D207)*('Charges by GXP_GIP_DETERMINED'!$E$7:$E$567=$E207))</f>
        <v>0</v>
      </c>
      <c r="J207" s="23" cm="1">
        <f t="array" ref="J207">SUMPRODUCT('Charges by GXP_GIP_DETERMINED'!I$7:I$567*('Charges by GXP_GIP_DETERMINED'!$D$7:$D$567=$D207)*('Charges by GXP_GIP_DETERMINED'!$E$7:$E$567=$E207))</f>
        <v>0</v>
      </c>
      <c r="K207" s="23" cm="1">
        <f t="array" ref="K207">SUMPRODUCT('Charges by GXP_GIP_DETERMINED'!J$7:J$567*('Charges by GXP_GIP_DETERMINED'!$D$7:$D$567=$D207)*('Charges by GXP_GIP_DETERMINED'!$E$7:$E$567=$E207))</f>
        <v>0</v>
      </c>
      <c r="L207" s="24">
        <f t="shared" si="36"/>
        <v>993669.43639189994</v>
      </c>
      <c r="M207" s="23">
        <v>928077.88153401192</v>
      </c>
      <c r="N207" s="23">
        <v>0</v>
      </c>
      <c r="O207" s="23">
        <v>0</v>
      </c>
      <c r="P207" s="23" cm="1">
        <f t="array" ref="P207">SUMPRODUCT('Charges by GXP_GIP_DETERMINED'!O$7:O$567*('Charges by GXP_GIP_DETERMINED'!$D$7:$D$567=$D207)*('Charges by GXP_GIP_DETERMINED'!$E$7:$E$567=$E207))</f>
        <v>0</v>
      </c>
      <c r="Q207" s="24">
        <f t="shared" si="37"/>
        <v>928077.88153401192</v>
      </c>
      <c r="R207" s="23">
        <v>918516.37000000011</v>
      </c>
      <c r="S207" s="23">
        <v>0</v>
      </c>
      <c r="T207" s="23">
        <v>0</v>
      </c>
      <c r="U207" s="24">
        <f t="shared" si="38"/>
        <v>918516.37000000011</v>
      </c>
      <c r="V207" s="23">
        <v>941246.96000000008</v>
      </c>
      <c r="W207" s="23">
        <v>0</v>
      </c>
      <c r="X207" s="23">
        <v>0</v>
      </c>
      <c r="Y207" s="24">
        <f t="shared" si="39"/>
        <v>941246.96000000008</v>
      </c>
      <c r="Z207" s="23">
        <v>993216.29999999993</v>
      </c>
      <c r="AA207" s="23">
        <v>0</v>
      </c>
      <c r="AB207" s="23">
        <v>0</v>
      </c>
      <c r="AC207" s="24">
        <f t="shared" si="40"/>
        <v>993216.29999999993</v>
      </c>
      <c r="AD207" s="23">
        <v>1009567.43</v>
      </c>
      <c r="AE207" s="23">
        <v>0</v>
      </c>
      <c r="AF207" s="23">
        <v>0</v>
      </c>
      <c r="AG207" s="24">
        <f t="shared" si="41"/>
        <v>1009567.43</v>
      </c>
      <c r="AH207" s="23">
        <v>1019430.44</v>
      </c>
      <c r="AI207" s="23">
        <v>0</v>
      </c>
      <c r="AJ207" s="23">
        <v>0</v>
      </c>
      <c r="AK207" s="24">
        <f t="shared" si="42"/>
        <v>1019430.44</v>
      </c>
      <c r="AN207" s="35">
        <f t="shared" si="43"/>
        <v>-7.5631858684098385E-2</v>
      </c>
      <c r="AO207" s="35">
        <f t="shared" si="44"/>
        <v>2.4747071192645187E-2</v>
      </c>
      <c r="AP207" s="35">
        <f t="shared" si="45"/>
        <v>5.5213288550753914E-2</v>
      </c>
      <c r="AQ207" s="35">
        <f t="shared" si="46"/>
        <v>1.6462808755756564E-2</v>
      </c>
      <c r="AR207" s="35">
        <f t="shared" si="47"/>
        <v>9.7695406041375943E-3</v>
      </c>
    </row>
    <row r="208" spans="2:44" x14ac:dyDescent="0.3">
      <c r="B208" s="2" t="s">
        <v>91</v>
      </c>
      <c r="C208" s="2" t="s">
        <v>277</v>
      </c>
      <c r="D208" s="2" t="s">
        <v>278</v>
      </c>
      <c r="E208" s="2" t="s">
        <v>142</v>
      </c>
      <c r="F208" s="2" t="s">
        <v>143</v>
      </c>
      <c r="H208" s="23" cm="1">
        <f t="array" ref="H208">SUMPRODUCT('Charges by GXP_GIP_DETERMINED'!G$7:G$567*('Charges by GXP_GIP_DETERMINED'!$D$7:$D$567=$D208)*('Charges by GXP_GIP_DETERMINED'!$E$7:$E$567=$E208))</f>
        <v>22181.037828215118</v>
      </c>
      <c r="I208" s="23" cm="1">
        <f t="array" ref="I208">SUMPRODUCT('Charges by GXP_GIP_DETERMINED'!H$7:H$567*('Charges by GXP_GIP_DETERMINED'!$D$7:$D$567=$D208)*('Charges by GXP_GIP_DETERMINED'!$E$7:$E$567=$E208))</f>
        <v>406889.72</v>
      </c>
      <c r="J208" s="23" cm="1">
        <f t="array" ref="J208">SUMPRODUCT('Charges by GXP_GIP_DETERMINED'!I$7:I$567*('Charges by GXP_GIP_DETERMINED'!$D$7:$D$567=$D208)*('Charges by GXP_GIP_DETERMINED'!$E$7:$E$567=$E208))</f>
        <v>2845173.98</v>
      </c>
      <c r="K208" s="23" cm="1">
        <f t="array" ref="K208">SUMPRODUCT('Charges by GXP_GIP_DETERMINED'!J$7:J$567*('Charges by GXP_GIP_DETERMINED'!$D$7:$D$567=$D208)*('Charges by GXP_GIP_DETERMINED'!$E$7:$E$567=$E208))</f>
        <v>0</v>
      </c>
      <c r="L208" s="24">
        <f t="shared" si="36"/>
        <v>3274244.7378282151</v>
      </c>
      <c r="M208" s="23">
        <v>30989.856120536468</v>
      </c>
      <c r="N208" s="23">
        <v>418295.03</v>
      </c>
      <c r="O208" s="23">
        <v>2918965.24</v>
      </c>
      <c r="P208" s="23" cm="1">
        <f t="array" ref="P208">SUMPRODUCT('Charges by GXP_GIP_DETERMINED'!O$7:O$567*('Charges by GXP_GIP_DETERMINED'!$D$7:$D$567=$D208)*('Charges by GXP_GIP_DETERMINED'!$E$7:$E$567=$E208))</f>
        <v>0</v>
      </c>
      <c r="Q208" s="24">
        <f t="shared" si="37"/>
        <v>3368250.1261205366</v>
      </c>
      <c r="R208" s="23">
        <v>36690.909999999996</v>
      </c>
      <c r="S208" s="23">
        <v>516685.21</v>
      </c>
      <c r="T208" s="23">
        <v>3961086.55</v>
      </c>
      <c r="U208" s="24">
        <f t="shared" si="38"/>
        <v>4514462.67</v>
      </c>
      <c r="V208" s="23">
        <v>57191.86</v>
      </c>
      <c r="W208" s="23">
        <v>546890.63</v>
      </c>
      <c r="X208" s="23">
        <v>4016254.02</v>
      </c>
      <c r="Y208" s="24">
        <f t="shared" si="39"/>
        <v>4620336.51</v>
      </c>
      <c r="Z208" s="23">
        <v>84407.17</v>
      </c>
      <c r="AA208" s="23">
        <v>527299.62</v>
      </c>
      <c r="AB208" s="23">
        <v>4038340.26</v>
      </c>
      <c r="AC208" s="24">
        <f t="shared" si="40"/>
        <v>4650047.05</v>
      </c>
      <c r="AD208" s="23">
        <v>118142.46999999999</v>
      </c>
      <c r="AE208" s="23">
        <v>578236.61</v>
      </c>
      <c r="AF208" s="23">
        <v>4063031.22</v>
      </c>
      <c r="AG208" s="24">
        <f t="shared" si="41"/>
        <v>4759410.3</v>
      </c>
      <c r="AH208" s="23">
        <v>143267.26999999999</v>
      </c>
      <c r="AI208" s="23">
        <v>589387.98</v>
      </c>
      <c r="AJ208" s="23">
        <v>4169234.6</v>
      </c>
      <c r="AK208" s="24">
        <f t="shared" si="42"/>
        <v>4901889.8499999996</v>
      </c>
      <c r="AN208" s="35">
        <f t="shared" si="43"/>
        <v>0.37877985046237361</v>
      </c>
      <c r="AO208" s="35">
        <f t="shared" si="44"/>
        <v>2.3452146520905881E-2</v>
      </c>
      <c r="AP208" s="35">
        <f t="shared" si="45"/>
        <v>6.4303844396822463E-3</v>
      </c>
      <c r="AQ208" s="35">
        <f t="shared" si="46"/>
        <v>2.3518740525431792E-2</v>
      </c>
      <c r="AR208" s="35">
        <f t="shared" si="47"/>
        <v>2.9936387287307298E-2</v>
      </c>
    </row>
    <row r="209" spans="2:44" x14ac:dyDescent="0.3">
      <c r="B209" s="2" t="s">
        <v>91</v>
      </c>
      <c r="C209" s="2" t="s">
        <v>277</v>
      </c>
      <c r="D209" s="2" t="s">
        <v>278</v>
      </c>
      <c r="E209" s="2" t="s">
        <v>144</v>
      </c>
      <c r="F209" s="2" t="s">
        <v>145</v>
      </c>
      <c r="H209" s="23" cm="1">
        <f t="array" ref="H209">SUMPRODUCT('Charges by GXP_GIP_DETERMINED'!G$7:G$567*('Charges by GXP_GIP_DETERMINED'!$D$7:$D$567=$D209)*('Charges by GXP_GIP_DETERMINED'!$E$7:$E$567=$E209))</f>
        <v>8325.1921100981272</v>
      </c>
      <c r="I209" s="23" cm="1">
        <f t="array" ref="I209">SUMPRODUCT('Charges by GXP_GIP_DETERMINED'!H$7:H$567*('Charges by GXP_GIP_DETERMINED'!$D$7:$D$567=$D209)*('Charges by GXP_GIP_DETERMINED'!$E$7:$E$567=$E209))</f>
        <v>175890.18</v>
      </c>
      <c r="J209" s="23" cm="1">
        <f t="array" ref="J209">SUMPRODUCT('Charges by GXP_GIP_DETERMINED'!I$7:I$567*('Charges by GXP_GIP_DETERMINED'!$D$7:$D$567=$D209)*('Charges by GXP_GIP_DETERMINED'!$E$7:$E$567=$E209))</f>
        <v>0</v>
      </c>
      <c r="K209" s="23" cm="1">
        <f t="array" ref="K209">SUMPRODUCT('Charges by GXP_GIP_DETERMINED'!J$7:J$567*('Charges by GXP_GIP_DETERMINED'!$D$7:$D$567=$D209)*('Charges by GXP_GIP_DETERMINED'!$E$7:$E$567=$E209))</f>
        <v>0</v>
      </c>
      <c r="L209" s="24">
        <f t="shared" si="36"/>
        <v>184215.37211009813</v>
      </c>
      <c r="M209" s="23">
        <v>11467.73186808362</v>
      </c>
      <c r="N209" s="23">
        <v>182775.79</v>
      </c>
      <c r="O209" s="23">
        <v>0</v>
      </c>
      <c r="P209" s="23" cm="1">
        <f t="array" ref="P209">SUMPRODUCT('Charges by GXP_GIP_DETERMINED'!O$7:O$567*('Charges by GXP_GIP_DETERMINED'!$D$7:$D$567=$D209)*('Charges by GXP_GIP_DETERMINED'!$E$7:$E$567=$E209))</f>
        <v>0</v>
      </c>
      <c r="Q209" s="24">
        <f t="shared" si="37"/>
        <v>194243.52186808363</v>
      </c>
      <c r="R209" s="23">
        <v>14192.960000000001</v>
      </c>
      <c r="S209" s="23">
        <v>225767.8</v>
      </c>
      <c r="T209" s="23">
        <v>0</v>
      </c>
      <c r="U209" s="24">
        <f t="shared" si="38"/>
        <v>239960.75999999998</v>
      </c>
      <c r="V209" s="23">
        <v>20754.260000000006</v>
      </c>
      <c r="W209" s="23">
        <v>238966.18</v>
      </c>
      <c r="X209" s="23">
        <v>0</v>
      </c>
      <c r="Y209" s="24">
        <f t="shared" si="39"/>
        <v>259720.44</v>
      </c>
      <c r="Z209" s="23">
        <v>29822.66</v>
      </c>
      <c r="AA209" s="23">
        <v>230405.81</v>
      </c>
      <c r="AB209" s="23">
        <v>0</v>
      </c>
      <c r="AC209" s="24">
        <f t="shared" si="40"/>
        <v>260228.47</v>
      </c>
      <c r="AD209" s="23">
        <v>39286.58</v>
      </c>
      <c r="AE209" s="23">
        <v>252662.94</v>
      </c>
      <c r="AF209" s="23">
        <v>0</v>
      </c>
      <c r="AG209" s="24">
        <f t="shared" si="41"/>
        <v>291949.52</v>
      </c>
      <c r="AH209" s="23">
        <v>47468.060000000012</v>
      </c>
      <c r="AI209" s="23">
        <v>257535.58</v>
      </c>
      <c r="AJ209" s="23">
        <v>0</v>
      </c>
      <c r="AK209" s="24">
        <f t="shared" si="42"/>
        <v>305003.64</v>
      </c>
      <c r="AN209" s="35">
        <f t="shared" si="43"/>
        <v>0.30260985959730369</v>
      </c>
      <c r="AO209" s="35">
        <f t="shared" si="44"/>
        <v>8.2345463483279646E-2</v>
      </c>
      <c r="AP209" s="35">
        <f t="shared" si="45"/>
        <v>1.956064759477627E-3</v>
      </c>
      <c r="AQ209" s="35">
        <f t="shared" si="46"/>
        <v>0.12189692388384721</v>
      </c>
      <c r="AR209" s="35">
        <f t="shared" si="47"/>
        <v>4.4713620354642103E-2</v>
      </c>
    </row>
    <row r="210" spans="2:44" x14ac:dyDescent="0.3">
      <c r="B210" s="2" t="s">
        <v>91</v>
      </c>
      <c r="C210" s="2" t="s">
        <v>277</v>
      </c>
      <c r="D210" s="2" t="s">
        <v>278</v>
      </c>
      <c r="E210" s="2" t="s">
        <v>146</v>
      </c>
      <c r="H210" s="23" cm="1">
        <f t="array" ref="H210">SUMPRODUCT('Charges by GXP_GIP_DETERMINED'!G$7:G$567*('Charges by GXP_GIP_DETERMINED'!$D$7:$D$567=$D210)*('Charges by GXP_GIP_DETERMINED'!$E$7:$E$567=$E210))</f>
        <v>155123.10428338236</v>
      </c>
      <c r="I210" s="23" cm="1">
        <f t="array" ref="I210">SUMPRODUCT('Charges by GXP_GIP_DETERMINED'!H$7:H$567*('Charges by GXP_GIP_DETERMINED'!$D$7:$D$567=$D210)*('Charges by GXP_GIP_DETERMINED'!$E$7:$E$567=$E210))</f>
        <v>0</v>
      </c>
      <c r="J210" s="23" cm="1">
        <f t="array" ref="J210">SUMPRODUCT('Charges by GXP_GIP_DETERMINED'!I$7:I$567*('Charges by GXP_GIP_DETERMINED'!$D$7:$D$567=$D210)*('Charges by GXP_GIP_DETERMINED'!$E$7:$E$567=$E210))</f>
        <v>0</v>
      </c>
      <c r="K210" s="23" cm="1">
        <f t="array" ref="K210">SUMPRODUCT('Charges by GXP_GIP_DETERMINED'!J$7:J$567*('Charges by GXP_GIP_DETERMINED'!$D$7:$D$567=$D210)*('Charges by GXP_GIP_DETERMINED'!$E$7:$E$567=$E210))</f>
        <v>0</v>
      </c>
      <c r="L210" s="24">
        <f t="shared" si="36"/>
        <v>155123.10428338236</v>
      </c>
      <c r="M210" s="23">
        <v>146291.05489674042</v>
      </c>
      <c r="N210" s="23">
        <v>0</v>
      </c>
      <c r="O210" s="23">
        <v>0</v>
      </c>
      <c r="P210" s="23" cm="1">
        <f t="array" ref="P210">SUMPRODUCT('Charges by GXP_GIP_DETERMINED'!O$7:O$567*('Charges by GXP_GIP_DETERMINED'!$D$7:$D$567=$D210)*('Charges by GXP_GIP_DETERMINED'!$E$7:$E$567=$E210))</f>
        <v>0</v>
      </c>
      <c r="Q210" s="24">
        <f t="shared" si="37"/>
        <v>146291.05489674042</v>
      </c>
      <c r="R210" s="23">
        <v>145121.29</v>
      </c>
      <c r="S210" s="23">
        <v>0</v>
      </c>
      <c r="T210" s="23">
        <v>0</v>
      </c>
      <c r="U210" s="24">
        <f t="shared" si="38"/>
        <v>145121.29</v>
      </c>
      <c r="V210" s="23">
        <v>148418.88999999998</v>
      </c>
      <c r="W210" s="23">
        <v>0</v>
      </c>
      <c r="X210" s="23">
        <v>0</v>
      </c>
      <c r="Y210" s="24">
        <f t="shared" si="39"/>
        <v>148418.88999999998</v>
      </c>
      <c r="Z210" s="23">
        <v>156893.49</v>
      </c>
      <c r="AA210" s="23">
        <v>0</v>
      </c>
      <c r="AB210" s="23">
        <v>0</v>
      </c>
      <c r="AC210" s="24">
        <f t="shared" si="40"/>
        <v>156893.49</v>
      </c>
      <c r="AD210" s="23">
        <v>159676.99</v>
      </c>
      <c r="AE210" s="23">
        <v>0</v>
      </c>
      <c r="AF210" s="23">
        <v>0</v>
      </c>
      <c r="AG210" s="24">
        <f t="shared" si="41"/>
        <v>159676.99</v>
      </c>
      <c r="AH210" s="23">
        <v>161519.79</v>
      </c>
      <c r="AI210" s="23">
        <v>0</v>
      </c>
      <c r="AJ210" s="23">
        <v>0</v>
      </c>
      <c r="AK210" s="24">
        <f t="shared" si="42"/>
        <v>161519.79</v>
      </c>
      <c r="AN210" s="35">
        <f t="shared" si="43"/>
        <v>-6.4476625384641717E-2</v>
      </c>
      <c r="AO210" s="35">
        <f t="shared" si="44"/>
        <v>2.272306151633563E-2</v>
      </c>
      <c r="AP210" s="35">
        <f t="shared" si="45"/>
        <v>5.7099200782326331E-2</v>
      </c>
      <c r="AQ210" s="35">
        <f t="shared" si="46"/>
        <v>1.7741335220473387E-2</v>
      </c>
      <c r="AR210" s="35">
        <f t="shared" si="47"/>
        <v>1.1540798708693289E-2</v>
      </c>
    </row>
    <row r="211" spans="2:44" x14ac:dyDescent="0.3">
      <c r="B211" s="2" t="s">
        <v>91</v>
      </c>
      <c r="C211" s="2" t="s">
        <v>279</v>
      </c>
      <c r="D211" s="2" t="s">
        <v>280</v>
      </c>
      <c r="E211" s="2" t="s">
        <v>142</v>
      </c>
      <c r="F211" s="2" t="s">
        <v>143</v>
      </c>
      <c r="H211" s="23" cm="1">
        <f t="array" ref="H211">SUMPRODUCT('Charges by GXP_GIP_DETERMINED'!G$7:G$567*('Charges by GXP_GIP_DETERMINED'!$D$7:$D$567=$D211)*('Charges by GXP_GIP_DETERMINED'!$E$7:$E$567=$E211))</f>
        <v>26941.936131075679</v>
      </c>
      <c r="I211" s="23" cm="1">
        <f t="array" ref="I211">SUMPRODUCT('Charges by GXP_GIP_DETERMINED'!H$7:H$567*('Charges by GXP_GIP_DETERMINED'!$D$7:$D$567=$D211)*('Charges by GXP_GIP_DETERMINED'!$E$7:$E$567=$E211))</f>
        <v>588011.93999999994</v>
      </c>
      <c r="J211" s="23" cm="1">
        <f t="array" ref="J211">SUMPRODUCT('Charges by GXP_GIP_DETERMINED'!I$7:I$567*('Charges by GXP_GIP_DETERMINED'!$D$7:$D$567=$D211)*('Charges by GXP_GIP_DETERMINED'!$E$7:$E$567=$E211))</f>
        <v>2302018.08</v>
      </c>
      <c r="K211" s="23" cm="1">
        <f t="array" ref="K211">SUMPRODUCT('Charges by GXP_GIP_DETERMINED'!J$7:J$567*('Charges by GXP_GIP_DETERMINED'!$D$7:$D$567=$D211)*('Charges by GXP_GIP_DETERMINED'!$E$7:$E$567=$E211))</f>
        <v>0</v>
      </c>
      <c r="L211" s="24">
        <f t="shared" si="36"/>
        <v>2916971.9561310755</v>
      </c>
      <c r="M211" s="23">
        <v>37753.154707826878</v>
      </c>
      <c r="N211" s="23">
        <v>639064.46</v>
      </c>
      <c r="O211" s="23">
        <v>2342589.36</v>
      </c>
      <c r="P211" s="23" cm="1">
        <f t="array" ref="P211">SUMPRODUCT('Charges by GXP_GIP_DETERMINED'!O$7:O$567*('Charges by GXP_GIP_DETERMINED'!$D$7:$D$567=$D211)*('Charges by GXP_GIP_DETERMINED'!$E$7:$E$567=$E211))</f>
        <v>0</v>
      </c>
      <c r="Q211" s="24">
        <f t="shared" si="37"/>
        <v>3019406.974707827</v>
      </c>
      <c r="R211" s="23">
        <v>44574.14</v>
      </c>
      <c r="S211" s="23">
        <v>789383.41</v>
      </c>
      <c r="T211" s="23">
        <v>3178934.46</v>
      </c>
      <c r="U211" s="24">
        <f t="shared" si="38"/>
        <v>4012892.01</v>
      </c>
      <c r="V211" s="23">
        <v>63019.999999999993</v>
      </c>
      <c r="W211" s="23">
        <v>835530.77</v>
      </c>
      <c r="X211" s="23">
        <v>3223208.63</v>
      </c>
      <c r="Y211" s="24">
        <f t="shared" si="39"/>
        <v>4121759.4</v>
      </c>
      <c r="Z211" s="23">
        <v>94771.200000000012</v>
      </c>
      <c r="AA211" s="23">
        <v>805599.93</v>
      </c>
      <c r="AB211" s="23">
        <v>3240933.73</v>
      </c>
      <c r="AC211" s="24">
        <f t="shared" si="40"/>
        <v>4141304.8600000003</v>
      </c>
      <c r="AD211" s="23">
        <v>123753.00000000001</v>
      </c>
      <c r="AE211" s="23">
        <v>883420.65</v>
      </c>
      <c r="AF211" s="23">
        <v>3260749.25</v>
      </c>
      <c r="AG211" s="24">
        <f t="shared" si="41"/>
        <v>4267922.9000000004</v>
      </c>
      <c r="AH211" s="23">
        <v>153621.82000000004</v>
      </c>
      <c r="AI211" s="23">
        <v>900457.54</v>
      </c>
      <c r="AJ211" s="23">
        <v>3345981.82</v>
      </c>
      <c r="AK211" s="24">
        <f t="shared" si="42"/>
        <v>4400061.18</v>
      </c>
      <c r="AN211" s="35">
        <f t="shared" si="43"/>
        <v>0.37570469320606614</v>
      </c>
      <c r="AO211" s="35">
        <f t="shared" si="44"/>
        <v>2.7129409345854727E-2</v>
      </c>
      <c r="AP211" s="35">
        <f t="shared" si="45"/>
        <v>4.7420186631952355E-3</v>
      </c>
      <c r="AQ211" s="35">
        <f t="shared" si="46"/>
        <v>3.0574431074364306E-2</v>
      </c>
      <c r="AR211" s="35">
        <f t="shared" si="47"/>
        <v>3.0960793598215908E-2</v>
      </c>
    </row>
    <row r="212" spans="2:44" x14ac:dyDescent="0.3">
      <c r="B212" s="2" t="s">
        <v>91</v>
      </c>
      <c r="C212" s="2" t="s">
        <v>279</v>
      </c>
      <c r="D212" s="2" t="s">
        <v>280</v>
      </c>
      <c r="E212" s="2" t="s">
        <v>144</v>
      </c>
      <c r="F212" s="2" t="s">
        <v>145</v>
      </c>
      <c r="H212" s="23" cm="1">
        <f t="array" ref="H212">SUMPRODUCT('Charges by GXP_GIP_DETERMINED'!G$7:G$567*('Charges by GXP_GIP_DETERMINED'!$D$7:$D$567=$D212)*('Charges by GXP_GIP_DETERMINED'!$E$7:$E$567=$E212))</f>
        <v>69.200058523699425</v>
      </c>
      <c r="I212" s="23" cm="1">
        <f t="array" ref="I212">SUMPRODUCT('Charges by GXP_GIP_DETERMINED'!H$7:H$567*('Charges by GXP_GIP_DETERMINED'!$D$7:$D$567=$D212)*('Charges by GXP_GIP_DETERMINED'!$E$7:$E$567=$E212))</f>
        <v>92872.19</v>
      </c>
      <c r="J212" s="23" cm="1">
        <f t="array" ref="J212">SUMPRODUCT('Charges by GXP_GIP_DETERMINED'!I$7:I$567*('Charges by GXP_GIP_DETERMINED'!$D$7:$D$567=$D212)*('Charges by GXP_GIP_DETERMINED'!$E$7:$E$567=$E212))</f>
        <v>0</v>
      </c>
      <c r="K212" s="23" cm="1">
        <f t="array" ref="K212">SUMPRODUCT('Charges by GXP_GIP_DETERMINED'!J$7:J$567*('Charges by GXP_GIP_DETERMINED'!$D$7:$D$567=$D212)*('Charges by GXP_GIP_DETERMINED'!$E$7:$E$567=$E212))</f>
        <v>0</v>
      </c>
      <c r="L212" s="24">
        <f t="shared" si="36"/>
        <v>92941.390058523699</v>
      </c>
      <c r="M212" s="23">
        <v>94.293830016364666</v>
      </c>
      <c r="N212" s="23">
        <v>67780.47</v>
      </c>
      <c r="O212" s="23">
        <v>0</v>
      </c>
      <c r="P212" s="23" cm="1">
        <f t="array" ref="P212">SUMPRODUCT('Charges by GXP_GIP_DETERMINED'!O$7:O$567*('Charges by GXP_GIP_DETERMINED'!$D$7:$D$567=$D212)*('Charges by GXP_GIP_DETERMINED'!$E$7:$E$567=$E212))</f>
        <v>0</v>
      </c>
      <c r="Q212" s="24">
        <f t="shared" si="37"/>
        <v>67874.763830016367</v>
      </c>
      <c r="R212" s="23">
        <v>120.50000000000001</v>
      </c>
      <c r="S212" s="23">
        <v>83723.600000000006</v>
      </c>
      <c r="T212" s="23">
        <v>0</v>
      </c>
      <c r="U212" s="24">
        <f t="shared" si="38"/>
        <v>83844.100000000006</v>
      </c>
      <c r="V212" s="23">
        <v>169.17</v>
      </c>
      <c r="W212" s="23">
        <v>88618.08</v>
      </c>
      <c r="X212" s="23">
        <v>0</v>
      </c>
      <c r="Y212" s="24">
        <f t="shared" si="39"/>
        <v>88787.25</v>
      </c>
      <c r="Z212" s="23">
        <v>240.38</v>
      </c>
      <c r="AA212" s="23">
        <v>85443.56</v>
      </c>
      <c r="AB212" s="23">
        <v>0</v>
      </c>
      <c r="AC212" s="24">
        <f t="shared" si="40"/>
        <v>85683.94</v>
      </c>
      <c r="AD212" s="23">
        <v>300.33000000000004</v>
      </c>
      <c r="AE212" s="23">
        <v>93697.38</v>
      </c>
      <c r="AF212" s="23">
        <v>0</v>
      </c>
      <c r="AG212" s="24">
        <f t="shared" si="41"/>
        <v>93997.71</v>
      </c>
      <c r="AH212" s="23">
        <v>363.04</v>
      </c>
      <c r="AI212" s="23">
        <v>95504.35</v>
      </c>
      <c r="AJ212" s="23">
        <v>0</v>
      </c>
      <c r="AK212" s="24">
        <f t="shared" si="42"/>
        <v>95867.39</v>
      </c>
      <c r="AN212" s="35">
        <f t="shared" si="43"/>
        <v>-9.7882009864445507E-2</v>
      </c>
      <c r="AO212" s="35">
        <f t="shared" si="44"/>
        <v>5.8956444162439503E-2</v>
      </c>
      <c r="AP212" s="35">
        <f t="shared" si="45"/>
        <v>-3.4952203159800521E-2</v>
      </c>
      <c r="AQ212" s="35">
        <f t="shared" si="46"/>
        <v>9.702833459805893E-2</v>
      </c>
      <c r="AR212" s="35">
        <f t="shared" si="47"/>
        <v>1.9890697337201058E-2</v>
      </c>
    </row>
    <row r="213" spans="2:44" x14ac:dyDescent="0.3">
      <c r="B213" s="2" t="s">
        <v>91</v>
      </c>
      <c r="C213" s="2" t="s">
        <v>279</v>
      </c>
      <c r="D213" s="2" t="s">
        <v>280</v>
      </c>
      <c r="E213" s="2" t="s">
        <v>146</v>
      </c>
      <c r="H213" s="23" cm="1">
        <f t="array" ref="H213">SUMPRODUCT('Charges by GXP_GIP_DETERMINED'!G$7:G$567*('Charges by GXP_GIP_DETERMINED'!$D$7:$D$567=$D213)*('Charges by GXP_GIP_DETERMINED'!$E$7:$E$567=$E213))</f>
        <v>379252.81445711059</v>
      </c>
      <c r="I213" s="23" cm="1">
        <f t="array" ref="I213">SUMPRODUCT('Charges by GXP_GIP_DETERMINED'!H$7:H$567*('Charges by GXP_GIP_DETERMINED'!$D$7:$D$567=$D213)*('Charges by GXP_GIP_DETERMINED'!$E$7:$E$567=$E213))</f>
        <v>0</v>
      </c>
      <c r="J213" s="23" cm="1">
        <f t="array" ref="J213">SUMPRODUCT('Charges by GXP_GIP_DETERMINED'!I$7:I$567*('Charges by GXP_GIP_DETERMINED'!$D$7:$D$567=$D213)*('Charges by GXP_GIP_DETERMINED'!$E$7:$E$567=$E213))</f>
        <v>0</v>
      </c>
      <c r="K213" s="23" cm="1">
        <f t="array" ref="K213">SUMPRODUCT('Charges by GXP_GIP_DETERMINED'!J$7:J$567*('Charges by GXP_GIP_DETERMINED'!$D$7:$D$567=$D213)*('Charges by GXP_GIP_DETERMINED'!$E$7:$E$567=$E213))</f>
        <v>0</v>
      </c>
      <c r="L213" s="24">
        <f t="shared" si="36"/>
        <v>379252.81445711059</v>
      </c>
      <c r="M213" s="23">
        <v>364664.83744237869</v>
      </c>
      <c r="N213" s="23">
        <v>0</v>
      </c>
      <c r="O213" s="23">
        <v>0</v>
      </c>
      <c r="P213" s="23" cm="1">
        <f t="array" ref="P213">SUMPRODUCT('Charges by GXP_GIP_DETERMINED'!O$7:O$567*('Charges by GXP_GIP_DETERMINED'!$D$7:$D$567=$D213)*('Charges by GXP_GIP_DETERMINED'!$E$7:$E$567=$E213))</f>
        <v>0</v>
      </c>
      <c r="Q213" s="24">
        <f t="shared" si="37"/>
        <v>364664.83744237869</v>
      </c>
      <c r="R213" s="23">
        <v>361810.84000000008</v>
      </c>
      <c r="S213" s="23">
        <v>0</v>
      </c>
      <c r="T213" s="23">
        <v>0</v>
      </c>
      <c r="U213" s="24">
        <f t="shared" si="38"/>
        <v>361810.84000000008</v>
      </c>
      <c r="V213" s="23">
        <v>370604.02999999997</v>
      </c>
      <c r="W213" s="23">
        <v>0</v>
      </c>
      <c r="X213" s="23">
        <v>0</v>
      </c>
      <c r="Y213" s="24">
        <f t="shared" si="39"/>
        <v>370604.02999999997</v>
      </c>
      <c r="Z213" s="23">
        <v>392122.89999999991</v>
      </c>
      <c r="AA213" s="23">
        <v>0</v>
      </c>
      <c r="AB213" s="23">
        <v>0</v>
      </c>
      <c r="AC213" s="24">
        <f t="shared" si="40"/>
        <v>392122.89999999991</v>
      </c>
      <c r="AD213" s="23">
        <v>399258.02000000008</v>
      </c>
      <c r="AE213" s="23">
        <v>0</v>
      </c>
      <c r="AF213" s="23">
        <v>0</v>
      </c>
      <c r="AG213" s="24">
        <f t="shared" si="41"/>
        <v>399258.02000000008</v>
      </c>
      <c r="AH213" s="23">
        <v>404028.18999999994</v>
      </c>
      <c r="AI213" s="23">
        <v>0</v>
      </c>
      <c r="AJ213" s="23">
        <v>0</v>
      </c>
      <c r="AK213" s="24">
        <f t="shared" si="42"/>
        <v>404028.18999999994</v>
      </c>
      <c r="AN213" s="35">
        <f t="shared" si="43"/>
        <v>-4.5990362608325563E-2</v>
      </c>
      <c r="AO213" s="35">
        <f t="shared" si="44"/>
        <v>2.4303279581119996E-2</v>
      </c>
      <c r="AP213" s="35">
        <f t="shared" si="45"/>
        <v>5.8064317325421166E-2</v>
      </c>
      <c r="AQ213" s="35">
        <f t="shared" si="46"/>
        <v>1.8196131876001553E-2</v>
      </c>
      <c r="AR213" s="35">
        <f t="shared" si="47"/>
        <v>1.1947587176833308E-2</v>
      </c>
    </row>
    <row r="214" spans="2:44" x14ac:dyDescent="0.3">
      <c r="B214" s="2" t="s">
        <v>77</v>
      </c>
      <c r="C214" s="2" t="s">
        <v>281</v>
      </c>
      <c r="D214" s="2" t="s">
        <v>282</v>
      </c>
      <c r="E214" s="2" t="s">
        <v>142</v>
      </c>
      <c r="F214" s="2" t="s">
        <v>143</v>
      </c>
      <c r="H214" s="23" cm="1">
        <f t="array" ref="H214">SUMPRODUCT('Charges by GXP_GIP_DETERMINED'!G$7:G$567*('Charges by GXP_GIP_DETERMINED'!$D$7:$D$567=$D214)*('Charges by GXP_GIP_DETERMINED'!$E$7:$E$567=$E214))</f>
        <v>204653.09089839875</v>
      </c>
      <c r="I214" s="23" cm="1">
        <f t="array" ref="I214">SUMPRODUCT('Charges by GXP_GIP_DETERMINED'!H$7:H$567*('Charges by GXP_GIP_DETERMINED'!$D$7:$D$567=$D214)*('Charges by GXP_GIP_DETERMINED'!$E$7:$E$567=$E214))</f>
        <v>731020.9</v>
      </c>
      <c r="J214" s="23" cm="1">
        <f t="array" ref="J214">SUMPRODUCT('Charges by GXP_GIP_DETERMINED'!I$7:I$567*('Charges by GXP_GIP_DETERMINED'!$D$7:$D$567=$D214)*('Charges by GXP_GIP_DETERMINED'!$E$7:$E$567=$E214))</f>
        <v>5214585.75</v>
      </c>
      <c r="K214" s="23" cm="1">
        <f t="array" ref="K214">SUMPRODUCT('Charges by GXP_GIP_DETERMINED'!J$7:J$567*('Charges by GXP_GIP_DETERMINED'!$D$7:$D$567=$D214)*('Charges by GXP_GIP_DETERMINED'!$E$7:$E$567=$E214))</f>
        <v>0</v>
      </c>
      <c r="L214" s="24">
        <f t="shared" si="36"/>
        <v>6150259.7408983987</v>
      </c>
      <c r="M214" s="23">
        <v>283978.53237252956</v>
      </c>
      <c r="N214" s="23">
        <v>753486.7</v>
      </c>
      <c r="O214" s="23">
        <v>5298358.4400000004</v>
      </c>
      <c r="P214" s="23" cm="1">
        <f t="array" ref="P214">SUMPRODUCT('Charges by GXP_GIP_DETERMINED'!O$7:O$567*('Charges by GXP_GIP_DETERMINED'!$D$7:$D$567=$D214)*('Charges by GXP_GIP_DETERMINED'!$E$7:$E$567=$E214))</f>
        <v>0</v>
      </c>
      <c r="Q214" s="24">
        <f t="shared" si="37"/>
        <v>6335823.6723725302</v>
      </c>
      <c r="R214" s="23">
        <v>350356.62</v>
      </c>
      <c r="S214" s="23">
        <v>930719.72</v>
      </c>
      <c r="T214" s="23">
        <v>7189964.46</v>
      </c>
      <c r="U214" s="24">
        <f t="shared" si="38"/>
        <v>8471040.8000000007</v>
      </c>
      <c r="V214" s="23">
        <v>468440.05</v>
      </c>
      <c r="W214" s="23">
        <v>985129.61</v>
      </c>
      <c r="X214" s="23">
        <v>7290101.6799999997</v>
      </c>
      <c r="Y214" s="24">
        <f t="shared" si="39"/>
        <v>8743671.3399999999</v>
      </c>
      <c r="Z214" s="23">
        <v>629464.03999999992</v>
      </c>
      <c r="AA214" s="23">
        <v>949839.76</v>
      </c>
      <c r="AB214" s="23">
        <v>7330191.5</v>
      </c>
      <c r="AC214" s="24">
        <f t="shared" si="40"/>
        <v>8909495.3000000007</v>
      </c>
      <c r="AD214" s="23">
        <v>742025.01</v>
      </c>
      <c r="AE214" s="23">
        <v>1041594</v>
      </c>
      <c r="AF214" s="23">
        <v>7375009.29</v>
      </c>
      <c r="AG214" s="24">
        <f t="shared" si="41"/>
        <v>9158628.3000000007</v>
      </c>
      <c r="AH214" s="23">
        <v>881114.46</v>
      </c>
      <c r="AI214" s="23">
        <v>1061681.28</v>
      </c>
      <c r="AJ214" s="23">
        <v>7567784.2999999998</v>
      </c>
      <c r="AK214" s="24">
        <f t="shared" si="42"/>
        <v>9510580.0399999991</v>
      </c>
      <c r="AN214" s="35">
        <f t="shared" si="43"/>
        <v>0.37734683686100623</v>
      </c>
      <c r="AO214" s="35">
        <f t="shared" si="44"/>
        <v>3.2183830350575038E-2</v>
      </c>
      <c r="AP214" s="35">
        <f t="shared" si="45"/>
        <v>1.8965026652065564E-2</v>
      </c>
      <c r="AQ214" s="35">
        <f t="shared" si="46"/>
        <v>2.7962638916258165E-2</v>
      </c>
      <c r="AR214" s="35">
        <f t="shared" si="47"/>
        <v>3.8428433655288474E-2</v>
      </c>
    </row>
    <row r="215" spans="2:44" x14ac:dyDescent="0.3">
      <c r="B215" s="2" t="s">
        <v>77</v>
      </c>
      <c r="C215" s="2" t="s">
        <v>281</v>
      </c>
      <c r="D215" s="2" t="s">
        <v>282</v>
      </c>
      <c r="E215" s="2" t="s">
        <v>144</v>
      </c>
      <c r="F215" s="2" t="s">
        <v>145</v>
      </c>
      <c r="H215" s="23" cm="1">
        <f t="array" ref="H215">SUMPRODUCT('Charges by GXP_GIP_DETERMINED'!G$7:G$567*('Charges by GXP_GIP_DETERMINED'!$D$7:$D$567=$D215)*('Charges by GXP_GIP_DETERMINED'!$E$7:$E$567=$E215))</f>
        <v>1.5665451791072051</v>
      </c>
      <c r="I215" s="23" cm="1">
        <f t="array" ref="I215">SUMPRODUCT('Charges by GXP_GIP_DETERMINED'!H$7:H$567*('Charges by GXP_GIP_DETERMINED'!$D$7:$D$567=$D215)*('Charges by GXP_GIP_DETERMINED'!$E$7:$E$567=$E215))</f>
        <v>190.93</v>
      </c>
      <c r="J215" s="23" cm="1">
        <f t="array" ref="J215">SUMPRODUCT('Charges by GXP_GIP_DETERMINED'!I$7:I$567*('Charges by GXP_GIP_DETERMINED'!$D$7:$D$567=$D215)*('Charges by GXP_GIP_DETERMINED'!$E$7:$E$567=$E215))</f>
        <v>0</v>
      </c>
      <c r="K215" s="23" cm="1">
        <f t="array" ref="K215">SUMPRODUCT('Charges by GXP_GIP_DETERMINED'!J$7:J$567*('Charges by GXP_GIP_DETERMINED'!$D$7:$D$567=$D215)*('Charges by GXP_GIP_DETERMINED'!$E$7:$E$567=$E215))</f>
        <v>0</v>
      </c>
      <c r="L215" s="24">
        <f t="shared" si="36"/>
        <v>192.49654517910722</v>
      </c>
      <c r="M215" s="23">
        <v>2.0943828374449041</v>
      </c>
      <c r="N215" s="23">
        <v>1962.45</v>
      </c>
      <c r="O215" s="23">
        <v>0</v>
      </c>
      <c r="P215" s="23" cm="1">
        <f t="array" ref="P215">SUMPRODUCT('Charges by GXP_GIP_DETERMINED'!O$7:O$567*('Charges by GXP_GIP_DETERMINED'!$D$7:$D$567=$D215)*('Charges by GXP_GIP_DETERMINED'!$E$7:$E$567=$E215))</f>
        <v>0</v>
      </c>
      <c r="Q215" s="24">
        <f t="shared" si="37"/>
        <v>1964.544382837445</v>
      </c>
      <c r="R215" s="23">
        <v>2.69</v>
      </c>
      <c r="S215" s="23">
        <v>2424.0500000000002</v>
      </c>
      <c r="T215" s="23">
        <v>0</v>
      </c>
      <c r="U215" s="24">
        <f t="shared" si="38"/>
        <v>2426.7400000000002</v>
      </c>
      <c r="V215" s="23">
        <v>3.5799999999999996</v>
      </c>
      <c r="W215" s="23">
        <v>2565.7600000000002</v>
      </c>
      <c r="X215" s="23">
        <v>0</v>
      </c>
      <c r="Y215" s="24">
        <f t="shared" si="39"/>
        <v>2569.34</v>
      </c>
      <c r="Z215" s="23">
        <v>4.7</v>
      </c>
      <c r="AA215" s="23">
        <v>2473.85</v>
      </c>
      <c r="AB215" s="23">
        <v>0</v>
      </c>
      <c r="AC215" s="24">
        <f t="shared" si="40"/>
        <v>2478.5499999999997</v>
      </c>
      <c r="AD215" s="23">
        <v>5.6</v>
      </c>
      <c r="AE215" s="23">
        <v>2712.82</v>
      </c>
      <c r="AF215" s="23">
        <v>0</v>
      </c>
      <c r="AG215" s="24">
        <f t="shared" si="41"/>
        <v>2718.42</v>
      </c>
      <c r="AH215" s="23">
        <v>6.3699999999999992</v>
      </c>
      <c r="AI215" s="23">
        <v>2765.14</v>
      </c>
      <c r="AJ215" s="23">
        <v>0</v>
      </c>
      <c r="AK215" s="24">
        <f t="shared" si="42"/>
        <v>2771.5099999999998</v>
      </c>
      <c r="AN215" s="35">
        <f t="shared" si="43"/>
        <v>11.606667811840753</v>
      </c>
      <c r="AO215" s="35">
        <f t="shared" si="44"/>
        <v>5.876196049020499E-2</v>
      </c>
      <c r="AP215" s="35">
        <f t="shared" si="45"/>
        <v>-3.5335922843999001E-2</v>
      </c>
      <c r="AQ215" s="35">
        <f t="shared" si="46"/>
        <v>9.6778358314337121E-2</v>
      </c>
      <c r="AR215" s="35">
        <f t="shared" si="47"/>
        <v>1.9529726826612359E-2</v>
      </c>
    </row>
    <row r="216" spans="2:44" x14ac:dyDescent="0.3">
      <c r="B216" s="2" t="s">
        <v>77</v>
      </c>
      <c r="C216" s="2" t="s">
        <v>281</v>
      </c>
      <c r="D216" s="2" t="s">
        <v>282</v>
      </c>
      <c r="E216" s="2" t="s">
        <v>146</v>
      </c>
      <c r="H216" s="23" cm="1">
        <f t="array" ref="H216">SUMPRODUCT('Charges by GXP_GIP_DETERMINED'!G$7:G$567*('Charges by GXP_GIP_DETERMINED'!$D$7:$D$567=$D216)*('Charges by GXP_GIP_DETERMINED'!$E$7:$E$567=$E216))</f>
        <v>961593.14312958065</v>
      </c>
      <c r="I216" s="23" cm="1">
        <f t="array" ref="I216">SUMPRODUCT('Charges by GXP_GIP_DETERMINED'!H$7:H$567*('Charges by GXP_GIP_DETERMINED'!$D$7:$D$567=$D216)*('Charges by GXP_GIP_DETERMINED'!$E$7:$E$567=$E216))</f>
        <v>0</v>
      </c>
      <c r="J216" s="23" cm="1">
        <f t="array" ref="J216">SUMPRODUCT('Charges by GXP_GIP_DETERMINED'!I$7:I$567*('Charges by GXP_GIP_DETERMINED'!$D$7:$D$567=$D216)*('Charges by GXP_GIP_DETERMINED'!$E$7:$E$567=$E216))</f>
        <v>0</v>
      </c>
      <c r="K216" s="23" cm="1">
        <f t="array" ref="K216">SUMPRODUCT('Charges by GXP_GIP_DETERMINED'!J$7:J$567*('Charges by GXP_GIP_DETERMINED'!$D$7:$D$567=$D216)*('Charges by GXP_GIP_DETERMINED'!$E$7:$E$567=$E216))</f>
        <v>0</v>
      </c>
      <c r="L216" s="24">
        <f t="shared" si="36"/>
        <v>961593.14312958065</v>
      </c>
      <c r="M216" s="23">
        <v>919273.47003394167</v>
      </c>
      <c r="N216" s="23">
        <v>0</v>
      </c>
      <c r="O216" s="23">
        <v>0</v>
      </c>
      <c r="P216" s="23" cm="1">
        <f t="array" ref="P216">SUMPRODUCT('Charges by GXP_GIP_DETERMINED'!O$7:O$567*('Charges by GXP_GIP_DETERMINED'!$D$7:$D$567=$D216)*('Charges by GXP_GIP_DETERMINED'!$E$7:$E$567=$E216))</f>
        <v>0</v>
      </c>
      <c r="Q216" s="24">
        <f t="shared" si="37"/>
        <v>919273.47003394167</v>
      </c>
      <c r="R216" s="23">
        <v>964099.53000000014</v>
      </c>
      <c r="S216" s="23">
        <v>0</v>
      </c>
      <c r="T216" s="23">
        <v>0</v>
      </c>
      <c r="U216" s="24">
        <f t="shared" si="38"/>
        <v>964099.53000000014</v>
      </c>
      <c r="V216" s="23">
        <v>1009590.05</v>
      </c>
      <c r="W216" s="23">
        <v>0</v>
      </c>
      <c r="X216" s="23">
        <v>0</v>
      </c>
      <c r="Y216" s="24">
        <f t="shared" si="39"/>
        <v>1009590.05</v>
      </c>
      <c r="Z216" s="23">
        <v>1138227.49</v>
      </c>
      <c r="AA216" s="23">
        <v>0</v>
      </c>
      <c r="AB216" s="23">
        <v>0</v>
      </c>
      <c r="AC216" s="24">
        <f t="shared" si="40"/>
        <v>1138227.49</v>
      </c>
      <c r="AD216" s="23">
        <v>1183677.3400000001</v>
      </c>
      <c r="AE216" s="23">
        <v>0</v>
      </c>
      <c r="AF216" s="23">
        <v>0</v>
      </c>
      <c r="AG216" s="24">
        <f t="shared" si="41"/>
        <v>1183677.3400000001</v>
      </c>
      <c r="AH216" s="23">
        <v>1199083.4600000002</v>
      </c>
      <c r="AI216" s="23">
        <v>0</v>
      </c>
      <c r="AJ216" s="23">
        <v>0</v>
      </c>
      <c r="AK216" s="24">
        <f t="shared" si="42"/>
        <v>1199083.4600000002</v>
      </c>
      <c r="AN216" s="35">
        <f t="shared" si="43"/>
        <v>2.6064941169008371E-3</v>
      </c>
      <c r="AO216" s="35">
        <f t="shared" si="44"/>
        <v>4.7184464450469976E-2</v>
      </c>
      <c r="AP216" s="35">
        <f t="shared" si="45"/>
        <v>0.12741551880389457</v>
      </c>
      <c r="AQ216" s="35">
        <f t="shared" si="46"/>
        <v>3.9930374551048642E-2</v>
      </c>
      <c r="AR216" s="35">
        <f t="shared" si="47"/>
        <v>1.3015472611818346E-2</v>
      </c>
    </row>
    <row r="217" spans="2:44" x14ac:dyDescent="0.3">
      <c r="B217" s="2" t="s">
        <v>77</v>
      </c>
      <c r="C217" s="2" t="s">
        <v>283</v>
      </c>
      <c r="D217" s="2" t="s">
        <v>284</v>
      </c>
      <c r="E217" s="2" t="s">
        <v>142</v>
      </c>
      <c r="F217" s="2" t="s">
        <v>143</v>
      </c>
      <c r="H217" s="23" cm="1">
        <f t="array" ref="H217">SUMPRODUCT('Charges by GXP_GIP_DETERMINED'!G$7:G$567*('Charges by GXP_GIP_DETERMINED'!$D$7:$D$567=$D217)*('Charges by GXP_GIP_DETERMINED'!$E$7:$E$567=$E217))</f>
        <v>70763.7423684729</v>
      </c>
      <c r="I217" s="23" cm="1">
        <f t="array" ref="I217">SUMPRODUCT('Charges by GXP_GIP_DETERMINED'!H$7:H$567*('Charges by GXP_GIP_DETERMINED'!$D$7:$D$567=$D217)*('Charges by GXP_GIP_DETERMINED'!$E$7:$E$567=$E217))</f>
        <v>185839.79</v>
      </c>
      <c r="J217" s="23" cm="1">
        <f t="array" ref="J217">SUMPRODUCT('Charges by GXP_GIP_DETERMINED'!I$7:I$567*('Charges by GXP_GIP_DETERMINED'!$D$7:$D$567=$D217)*('Charges by GXP_GIP_DETERMINED'!$E$7:$E$567=$E217))</f>
        <v>1345340.89</v>
      </c>
      <c r="K217" s="23" cm="1">
        <f t="array" ref="K217">SUMPRODUCT('Charges by GXP_GIP_DETERMINED'!J$7:J$567*('Charges by GXP_GIP_DETERMINED'!$D$7:$D$567=$D217)*('Charges by GXP_GIP_DETERMINED'!$E$7:$E$567=$E217))</f>
        <v>0</v>
      </c>
      <c r="L217" s="24">
        <f t="shared" si="36"/>
        <v>1601944.4223684729</v>
      </c>
      <c r="M217" s="23">
        <v>98192.426562954555</v>
      </c>
      <c r="N217" s="23">
        <v>190036.26</v>
      </c>
      <c r="O217" s="23">
        <v>1379721.94</v>
      </c>
      <c r="P217" s="23" cm="1">
        <f t="array" ref="P217">SUMPRODUCT('Charges by GXP_GIP_DETERMINED'!O$7:O$567*('Charges by GXP_GIP_DETERMINED'!$D$7:$D$567=$D217)*('Charges by GXP_GIP_DETERMINED'!$E$7:$E$567=$E217))</f>
        <v>0</v>
      </c>
      <c r="Q217" s="24">
        <f t="shared" si="37"/>
        <v>1667950.6265629544</v>
      </c>
      <c r="R217" s="23">
        <v>121144.25</v>
      </c>
      <c r="S217" s="23">
        <v>234736.06</v>
      </c>
      <c r="T217" s="23">
        <v>1872306.65</v>
      </c>
      <c r="U217" s="24">
        <f t="shared" si="38"/>
        <v>2228186.96</v>
      </c>
      <c r="V217" s="23">
        <v>161979.18</v>
      </c>
      <c r="W217" s="23">
        <v>248458.73</v>
      </c>
      <c r="X217" s="23">
        <v>1898382.93</v>
      </c>
      <c r="Y217" s="24">
        <f t="shared" si="39"/>
        <v>2308820.84</v>
      </c>
      <c r="Z217" s="23">
        <v>217675.96000000002</v>
      </c>
      <c r="AA217" s="23">
        <v>239558.3</v>
      </c>
      <c r="AB217" s="23">
        <v>1908822.54</v>
      </c>
      <c r="AC217" s="24">
        <f t="shared" si="40"/>
        <v>2366056.7999999998</v>
      </c>
      <c r="AD217" s="23">
        <v>256604.70999999996</v>
      </c>
      <c r="AE217" s="23">
        <v>262699.56</v>
      </c>
      <c r="AF217" s="23">
        <v>1920493.35</v>
      </c>
      <c r="AG217" s="24">
        <f t="shared" si="41"/>
        <v>2439797.62</v>
      </c>
      <c r="AH217" s="23">
        <v>304756.34000000003</v>
      </c>
      <c r="AI217" s="23">
        <v>267765.76000000001</v>
      </c>
      <c r="AJ217" s="23">
        <v>1970693.03</v>
      </c>
      <c r="AK217" s="24">
        <f t="shared" si="42"/>
        <v>2543215.13</v>
      </c>
      <c r="AN217" s="35">
        <f t="shared" si="43"/>
        <v>0.39092650711666277</v>
      </c>
      <c r="AO217" s="35">
        <f t="shared" si="44"/>
        <v>3.6188112329676336E-2</v>
      </c>
      <c r="AP217" s="35">
        <f t="shared" si="45"/>
        <v>2.4790126201390317E-2</v>
      </c>
      <c r="AQ217" s="35">
        <f t="shared" si="46"/>
        <v>3.1166124160671105E-2</v>
      </c>
      <c r="AR217" s="35">
        <f t="shared" si="47"/>
        <v>4.2387741160268666E-2</v>
      </c>
    </row>
    <row r="218" spans="2:44" x14ac:dyDescent="0.3">
      <c r="B218" s="2" t="s">
        <v>77</v>
      </c>
      <c r="C218" s="2" t="s">
        <v>283</v>
      </c>
      <c r="D218" s="2" t="s">
        <v>284</v>
      </c>
      <c r="E218" s="2" t="s">
        <v>144</v>
      </c>
      <c r="F218" s="2" t="s">
        <v>145</v>
      </c>
      <c r="H218" s="23" cm="1">
        <f t="array" ref="H218">SUMPRODUCT('Charges by GXP_GIP_DETERMINED'!G$7:G$567*('Charges by GXP_GIP_DETERMINED'!$D$7:$D$567=$D218)*('Charges by GXP_GIP_DETERMINED'!$E$7:$E$567=$E218))</f>
        <v>0</v>
      </c>
      <c r="I218" s="23" cm="1">
        <f t="array" ref="I218">SUMPRODUCT('Charges by GXP_GIP_DETERMINED'!H$7:H$567*('Charges by GXP_GIP_DETERMINED'!$D$7:$D$567=$D218)*('Charges by GXP_GIP_DETERMINED'!$E$7:$E$567=$E218))</f>
        <v>0</v>
      </c>
      <c r="J218" s="23" cm="1">
        <f t="array" ref="J218">SUMPRODUCT('Charges by GXP_GIP_DETERMINED'!I$7:I$567*('Charges by GXP_GIP_DETERMINED'!$D$7:$D$567=$D218)*('Charges by GXP_GIP_DETERMINED'!$E$7:$E$567=$E218))</f>
        <v>0</v>
      </c>
      <c r="K218" s="23" cm="1">
        <f t="array" ref="K218">SUMPRODUCT('Charges by GXP_GIP_DETERMINED'!J$7:J$567*('Charges by GXP_GIP_DETERMINED'!$D$7:$D$567=$D218)*('Charges by GXP_GIP_DETERMINED'!$E$7:$E$567=$E218))</f>
        <v>0</v>
      </c>
      <c r="L218" s="24">
        <f t="shared" si="36"/>
        <v>0</v>
      </c>
      <c r="M218" s="23">
        <v>0</v>
      </c>
      <c r="N218" s="23">
        <v>0</v>
      </c>
      <c r="O218" s="23">
        <v>0</v>
      </c>
      <c r="P218" s="23" cm="1">
        <f t="array" ref="P218">SUMPRODUCT('Charges by GXP_GIP_DETERMINED'!O$7:O$567*('Charges by GXP_GIP_DETERMINED'!$D$7:$D$567=$D218)*('Charges by GXP_GIP_DETERMINED'!$E$7:$E$567=$E218))</f>
        <v>0</v>
      </c>
      <c r="Q218" s="24">
        <f t="shared" si="37"/>
        <v>0</v>
      </c>
      <c r="R218" s="23">
        <v>0</v>
      </c>
      <c r="S218" s="23">
        <v>0</v>
      </c>
      <c r="T218" s="23">
        <v>0</v>
      </c>
      <c r="U218" s="24">
        <f t="shared" si="38"/>
        <v>0</v>
      </c>
      <c r="V218" s="23">
        <v>0</v>
      </c>
      <c r="W218" s="23">
        <v>0</v>
      </c>
      <c r="X218" s="23">
        <v>0</v>
      </c>
      <c r="Y218" s="24">
        <f t="shared" si="39"/>
        <v>0</v>
      </c>
      <c r="Z218" s="23">
        <v>0</v>
      </c>
      <c r="AA218" s="23">
        <v>0</v>
      </c>
      <c r="AB218" s="23">
        <v>0</v>
      </c>
      <c r="AC218" s="24">
        <f t="shared" si="40"/>
        <v>0</v>
      </c>
      <c r="AD218" s="23">
        <v>0</v>
      </c>
      <c r="AE218" s="23">
        <v>0</v>
      </c>
      <c r="AF218" s="23">
        <v>0</v>
      </c>
      <c r="AG218" s="24">
        <f t="shared" si="41"/>
        <v>0</v>
      </c>
      <c r="AH218" s="23">
        <v>0</v>
      </c>
      <c r="AI218" s="23">
        <v>0</v>
      </c>
      <c r="AJ218" s="23">
        <v>0</v>
      </c>
      <c r="AK218" s="24">
        <f t="shared" si="42"/>
        <v>0</v>
      </c>
      <c r="AN218" s="35" t="str">
        <f t="shared" si="43"/>
        <v>-</v>
      </c>
      <c r="AO218" s="35" t="str">
        <f t="shared" si="44"/>
        <v>'-</v>
      </c>
      <c r="AP218" s="35" t="str">
        <f t="shared" si="45"/>
        <v>'-</v>
      </c>
      <c r="AQ218" s="35" t="str">
        <f t="shared" si="46"/>
        <v>'-</v>
      </c>
      <c r="AR218" s="35" t="str">
        <f t="shared" si="47"/>
        <v>'-</v>
      </c>
    </row>
    <row r="219" spans="2:44" x14ac:dyDescent="0.3">
      <c r="B219" s="2" t="s">
        <v>77</v>
      </c>
      <c r="C219" s="2" t="s">
        <v>283</v>
      </c>
      <c r="D219" s="2" t="s">
        <v>284</v>
      </c>
      <c r="E219" s="2" t="s">
        <v>146</v>
      </c>
      <c r="H219" s="23" cm="1">
        <f t="array" ref="H219">SUMPRODUCT('Charges by GXP_GIP_DETERMINED'!G$7:G$567*('Charges by GXP_GIP_DETERMINED'!$D$7:$D$567=$D219)*('Charges by GXP_GIP_DETERMINED'!$E$7:$E$567=$E219))</f>
        <v>302602.84368036181</v>
      </c>
      <c r="I219" s="23" cm="1">
        <f t="array" ref="I219">SUMPRODUCT('Charges by GXP_GIP_DETERMINED'!H$7:H$567*('Charges by GXP_GIP_DETERMINED'!$D$7:$D$567=$D219)*('Charges by GXP_GIP_DETERMINED'!$E$7:$E$567=$E219))</f>
        <v>0</v>
      </c>
      <c r="J219" s="23" cm="1">
        <f t="array" ref="J219">SUMPRODUCT('Charges by GXP_GIP_DETERMINED'!I$7:I$567*('Charges by GXP_GIP_DETERMINED'!$D$7:$D$567=$D219)*('Charges by GXP_GIP_DETERMINED'!$E$7:$E$567=$E219))</f>
        <v>0</v>
      </c>
      <c r="K219" s="23" cm="1">
        <f t="array" ref="K219">SUMPRODUCT('Charges by GXP_GIP_DETERMINED'!J$7:J$567*('Charges by GXP_GIP_DETERMINED'!$D$7:$D$567=$D219)*('Charges by GXP_GIP_DETERMINED'!$E$7:$E$567=$E219))</f>
        <v>0</v>
      </c>
      <c r="L219" s="24">
        <f t="shared" si="36"/>
        <v>302602.84368036181</v>
      </c>
      <c r="M219" s="23">
        <v>291854.64443733112</v>
      </c>
      <c r="N219" s="23">
        <v>0</v>
      </c>
      <c r="O219" s="23">
        <v>0</v>
      </c>
      <c r="P219" s="23" cm="1">
        <f t="array" ref="P219">SUMPRODUCT('Charges by GXP_GIP_DETERMINED'!O$7:O$567*('Charges by GXP_GIP_DETERMINED'!$D$7:$D$567=$D219)*('Charges by GXP_GIP_DETERMINED'!$E$7:$E$567=$E219))</f>
        <v>0</v>
      </c>
      <c r="Q219" s="24">
        <f t="shared" si="37"/>
        <v>291854.64443733112</v>
      </c>
      <c r="R219" s="23">
        <v>308048.09999999998</v>
      </c>
      <c r="S219" s="23">
        <v>0</v>
      </c>
      <c r="T219" s="23">
        <v>0</v>
      </c>
      <c r="U219" s="24">
        <f t="shared" si="38"/>
        <v>308048.09999999998</v>
      </c>
      <c r="V219" s="23">
        <v>322722.93000000005</v>
      </c>
      <c r="W219" s="23">
        <v>0</v>
      </c>
      <c r="X219" s="23">
        <v>0</v>
      </c>
      <c r="Y219" s="24">
        <f t="shared" si="39"/>
        <v>322722.93000000005</v>
      </c>
      <c r="Z219" s="23">
        <v>366189.58999999997</v>
      </c>
      <c r="AA219" s="23">
        <v>0</v>
      </c>
      <c r="AB219" s="23">
        <v>0</v>
      </c>
      <c r="AC219" s="24">
        <f t="shared" si="40"/>
        <v>366189.58999999997</v>
      </c>
      <c r="AD219" s="23">
        <v>381695.96</v>
      </c>
      <c r="AE219" s="23">
        <v>0</v>
      </c>
      <c r="AF219" s="23">
        <v>0</v>
      </c>
      <c r="AG219" s="24">
        <f t="shared" si="41"/>
        <v>381695.96</v>
      </c>
      <c r="AH219" s="23">
        <v>387008.69</v>
      </c>
      <c r="AI219" s="23">
        <v>0</v>
      </c>
      <c r="AJ219" s="23">
        <v>0</v>
      </c>
      <c r="AK219" s="24">
        <f t="shared" si="42"/>
        <v>387008.69</v>
      </c>
      <c r="AN219" s="35">
        <f t="shared" si="43"/>
        <v>1.7994729505549367E-2</v>
      </c>
      <c r="AO219" s="35">
        <f t="shared" si="44"/>
        <v>4.7638112359725815E-2</v>
      </c>
      <c r="AP219" s="35">
        <f t="shared" si="45"/>
        <v>0.13468723774911173</v>
      </c>
      <c r="AQ219" s="35">
        <f t="shared" si="46"/>
        <v>4.2345196104564442E-2</v>
      </c>
      <c r="AR219" s="35">
        <f t="shared" si="47"/>
        <v>1.3918748314758034E-2</v>
      </c>
    </row>
    <row r="220" spans="2:44" x14ac:dyDescent="0.3">
      <c r="B220" s="2" t="s">
        <v>77</v>
      </c>
      <c r="C220" s="2" t="s">
        <v>285</v>
      </c>
      <c r="D220" s="2" t="s">
        <v>286</v>
      </c>
      <c r="E220" s="2" t="s">
        <v>142</v>
      </c>
      <c r="F220" s="2" t="s">
        <v>143</v>
      </c>
      <c r="H220" s="23" cm="1">
        <f t="array" ref="H220">SUMPRODUCT('Charges by GXP_GIP_DETERMINED'!G$7:G$567*('Charges by GXP_GIP_DETERMINED'!$D$7:$D$567=$D220)*('Charges by GXP_GIP_DETERMINED'!$E$7:$E$567=$E220))</f>
        <v>604605.81673027179</v>
      </c>
      <c r="I220" s="23" cm="1">
        <f t="array" ref="I220">SUMPRODUCT('Charges by GXP_GIP_DETERMINED'!H$7:H$567*('Charges by GXP_GIP_DETERMINED'!$D$7:$D$567=$D220)*('Charges by GXP_GIP_DETERMINED'!$E$7:$E$567=$E220))</f>
        <v>431600.23</v>
      </c>
      <c r="J220" s="23" cm="1">
        <f t="array" ref="J220">SUMPRODUCT('Charges by GXP_GIP_DETERMINED'!I$7:I$567*('Charges by GXP_GIP_DETERMINED'!$D$7:$D$567=$D220)*('Charges by GXP_GIP_DETERMINED'!$E$7:$E$567=$E220))</f>
        <v>2596174.35</v>
      </c>
      <c r="K220" s="23" cm="1">
        <f t="array" ref="K220">SUMPRODUCT('Charges by GXP_GIP_DETERMINED'!J$7:J$567*('Charges by GXP_GIP_DETERMINED'!$D$7:$D$567=$D220)*('Charges by GXP_GIP_DETERMINED'!$E$7:$E$567=$E220))</f>
        <v>0</v>
      </c>
      <c r="L220" s="24">
        <f t="shared" si="36"/>
        <v>3632380.3967302721</v>
      </c>
      <c r="M220" s="23">
        <v>684973.07663159678</v>
      </c>
      <c r="N220" s="23">
        <v>441132.32</v>
      </c>
      <c r="O220" s="23">
        <v>2635042.7200000002</v>
      </c>
      <c r="P220" s="23" cm="1">
        <f t="array" ref="P220">SUMPRODUCT('Charges by GXP_GIP_DETERMINED'!O$7:O$567*('Charges by GXP_GIP_DETERMINED'!$D$7:$D$567=$D220)*('Charges by GXP_GIP_DETERMINED'!$E$7:$E$567=$E220))</f>
        <v>0</v>
      </c>
      <c r="Q220" s="24">
        <f t="shared" si="37"/>
        <v>3761148.1166315973</v>
      </c>
      <c r="R220" s="23">
        <v>770545.1999999996</v>
      </c>
      <c r="S220" s="23">
        <v>544894.22</v>
      </c>
      <c r="T220" s="23">
        <v>3575798.75</v>
      </c>
      <c r="U220" s="24">
        <f t="shared" si="38"/>
        <v>4891238.17</v>
      </c>
      <c r="V220" s="23">
        <v>967528.19000000006</v>
      </c>
      <c r="W220" s="23">
        <v>576748.75</v>
      </c>
      <c r="X220" s="23">
        <v>3625600.19</v>
      </c>
      <c r="Y220" s="24">
        <f t="shared" si="39"/>
        <v>5169877.13</v>
      </c>
      <c r="Z220" s="23">
        <v>1272547.9900000002</v>
      </c>
      <c r="AA220" s="23">
        <v>556088.14</v>
      </c>
      <c r="AB220" s="23">
        <v>3645538.13</v>
      </c>
      <c r="AC220" s="24">
        <f t="shared" si="40"/>
        <v>5474174.2599999998</v>
      </c>
      <c r="AD220" s="23">
        <v>1456157.3300000003</v>
      </c>
      <c r="AE220" s="23">
        <v>609806.09</v>
      </c>
      <c r="AF220" s="23">
        <v>3667827.45</v>
      </c>
      <c r="AG220" s="24">
        <f t="shared" si="41"/>
        <v>5733790.870000001</v>
      </c>
      <c r="AH220" s="23">
        <v>1648013.74</v>
      </c>
      <c r="AI220" s="23">
        <v>621566.28</v>
      </c>
      <c r="AJ220" s="23">
        <v>3763700.62</v>
      </c>
      <c r="AK220" s="24">
        <f t="shared" si="42"/>
        <v>6033280.6400000006</v>
      </c>
      <c r="AN220" s="35">
        <f t="shared" si="43"/>
        <v>0.34656551235737942</v>
      </c>
      <c r="AO220" s="35">
        <f t="shared" si="44"/>
        <v>5.6966958122998124E-2</v>
      </c>
      <c r="AP220" s="35">
        <f t="shared" si="45"/>
        <v>5.8859644503775677E-2</v>
      </c>
      <c r="AQ220" s="35">
        <f t="shared" si="46"/>
        <v>4.7425711654272673E-2</v>
      </c>
      <c r="AR220" s="35">
        <f t="shared" si="47"/>
        <v>5.223241949178381E-2</v>
      </c>
    </row>
    <row r="221" spans="2:44" x14ac:dyDescent="0.3">
      <c r="B221" s="2" t="s">
        <v>77</v>
      </c>
      <c r="C221" s="2" t="s">
        <v>285</v>
      </c>
      <c r="D221" s="2" t="s">
        <v>286</v>
      </c>
      <c r="E221" s="2" t="s">
        <v>144</v>
      </c>
      <c r="F221" s="2" t="s">
        <v>145</v>
      </c>
      <c r="H221" s="23" cm="1">
        <f t="array" ref="H221">SUMPRODUCT('Charges by GXP_GIP_DETERMINED'!G$7:G$567*('Charges by GXP_GIP_DETERMINED'!$D$7:$D$567=$D221)*('Charges by GXP_GIP_DETERMINED'!$E$7:$E$567=$E221))</f>
        <v>0</v>
      </c>
      <c r="I221" s="23" cm="1">
        <f t="array" ref="I221">SUMPRODUCT('Charges by GXP_GIP_DETERMINED'!H$7:H$567*('Charges by GXP_GIP_DETERMINED'!$D$7:$D$567=$D221)*('Charges by GXP_GIP_DETERMINED'!$E$7:$E$567=$E221))</f>
        <v>0</v>
      </c>
      <c r="J221" s="23" cm="1">
        <f t="array" ref="J221">SUMPRODUCT('Charges by GXP_GIP_DETERMINED'!I$7:I$567*('Charges by GXP_GIP_DETERMINED'!$D$7:$D$567=$D221)*('Charges by GXP_GIP_DETERMINED'!$E$7:$E$567=$E221))</f>
        <v>0</v>
      </c>
      <c r="K221" s="23" cm="1">
        <f t="array" ref="K221">SUMPRODUCT('Charges by GXP_GIP_DETERMINED'!J$7:J$567*('Charges by GXP_GIP_DETERMINED'!$D$7:$D$567=$D221)*('Charges by GXP_GIP_DETERMINED'!$E$7:$E$567=$E221))</f>
        <v>0</v>
      </c>
      <c r="L221" s="24">
        <f t="shared" si="36"/>
        <v>0</v>
      </c>
      <c r="M221" s="23">
        <v>0</v>
      </c>
      <c r="N221" s="23">
        <v>0</v>
      </c>
      <c r="O221" s="23">
        <v>0</v>
      </c>
      <c r="P221" s="23" cm="1">
        <f t="array" ref="P221">SUMPRODUCT('Charges by GXP_GIP_DETERMINED'!O$7:O$567*('Charges by GXP_GIP_DETERMINED'!$D$7:$D$567=$D221)*('Charges by GXP_GIP_DETERMINED'!$E$7:$E$567=$E221))</f>
        <v>0</v>
      </c>
      <c r="Q221" s="24">
        <f t="shared" si="37"/>
        <v>0</v>
      </c>
      <c r="R221" s="23">
        <v>0</v>
      </c>
      <c r="S221" s="23">
        <v>0</v>
      </c>
      <c r="T221" s="23">
        <v>0</v>
      </c>
      <c r="U221" s="24">
        <f t="shared" si="38"/>
        <v>0</v>
      </c>
      <c r="V221" s="23">
        <v>0</v>
      </c>
      <c r="W221" s="23">
        <v>0</v>
      </c>
      <c r="X221" s="23">
        <v>0</v>
      </c>
      <c r="Y221" s="24">
        <f t="shared" si="39"/>
        <v>0</v>
      </c>
      <c r="Z221" s="23">
        <v>0</v>
      </c>
      <c r="AA221" s="23">
        <v>0</v>
      </c>
      <c r="AB221" s="23">
        <v>0</v>
      </c>
      <c r="AC221" s="24">
        <f t="shared" si="40"/>
        <v>0</v>
      </c>
      <c r="AD221" s="23">
        <v>0</v>
      </c>
      <c r="AE221" s="23">
        <v>0</v>
      </c>
      <c r="AF221" s="23">
        <v>0</v>
      </c>
      <c r="AG221" s="24">
        <f t="shared" si="41"/>
        <v>0</v>
      </c>
      <c r="AH221" s="23">
        <v>0</v>
      </c>
      <c r="AI221" s="23">
        <v>0</v>
      </c>
      <c r="AJ221" s="23">
        <v>0</v>
      </c>
      <c r="AK221" s="24">
        <f t="shared" si="42"/>
        <v>0</v>
      </c>
      <c r="AN221" s="35" t="str">
        <f t="shared" si="43"/>
        <v>-</v>
      </c>
      <c r="AO221" s="35" t="str">
        <f t="shared" si="44"/>
        <v>'-</v>
      </c>
      <c r="AP221" s="35" t="str">
        <f t="shared" si="45"/>
        <v>'-</v>
      </c>
      <c r="AQ221" s="35" t="str">
        <f t="shared" si="46"/>
        <v>'-</v>
      </c>
      <c r="AR221" s="35" t="str">
        <f t="shared" si="47"/>
        <v>'-</v>
      </c>
    </row>
    <row r="222" spans="2:44" x14ac:dyDescent="0.3">
      <c r="B222" s="2" t="s">
        <v>77</v>
      </c>
      <c r="C222" s="2" t="s">
        <v>285</v>
      </c>
      <c r="D222" s="2" t="s">
        <v>286</v>
      </c>
      <c r="E222" s="2" t="s">
        <v>146</v>
      </c>
      <c r="H222" s="23" cm="1">
        <f t="array" ref="H222">SUMPRODUCT('Charges by GXP_GIP_DETERMINED'!G$7:G$567*('Charges by GXP_GIP_DETERMINED'!$D$7:$D$567=$D222)*('Charges by GXP_GIP_DETERMINED'!$E$7:$E$567=$E222))</f>
        <v>816066.96949169715</v>
      </c>
      <c r="I222" s="23" cm="1">
        <f t="array" ref="I222">SUMPRODUCT('Charges by GXP_GIP_DETERMINED'!H$7:H$567*('Charges by GXP_GIP_DETERMINED'!$D$7:$D$567=$D222)*('Charges by GXP_GIP_DETERMINED'!$E$7:$E$567=$E222))</f>
        <v>0</v>
      </c>
      <c r="J222" s="23" cm="1">
        <f t="array" ref="J222">SUMPRODUCT('Charges by GXP_GIP_DETERMINED'!I$7:I$567*('Charges by GXP_GIP_DETERMINED'!$D$7:$D$567=$D222)*('Charges by GXP_GIP_DETERMINED'!$E$7:$E$567=$E222))</f>
        <v>0</v>
      </c>
      <c r="K222" s="23" cm="1">
        <f t="array" ref="K222">SUMPRODUCT('Charges by GXP_GIP_DETERMINED'!J$7:J$567*('Charges by GXP_GIP_DETERMINED'!$D$7:$D$567=$D222)*('Charges by GXP_GIP_DETERMINED'!$E$7:$E$567=$E222))</f>
        <v>0</v>
      </c>
      <c r="L222" s="24">
        <f t="shared" si="36"/>
        <v>816066.96949169715</v>
      </c>
      <c r="M222" s="23">
        <v>788812.36090020917</v>
      </c>
      <c r="N222" s="23">
        <v>0</v>
      </c>
      <c r="O222" s="23">
        <v>0</v>
      </c>
      <c r="P222" s="23" cm="1">
        <f t="array" ref="P222">SUMPRODUCT('Charges by GXP_GIP_DETERMINED'!O$7:O$567*('Charges by GXP_GIP_DETERMINED'!$D$7:$D$567=$D222)*('Charges by GXP_GIP_DETERMINED'!$E$7:$E$567=$E222))</f>
        <v>0</v>
      </c>
      <c r="Q222" s="24">
        <f t="shared" si="37"/>
        <v>788812.36090020917</v>
      </c>
      <c r="R222" s="23">
        <v>826189.79999999993</v>
      </c>
      <c r="S222" s="23">
        <v>0</v>
      </c>
      <c r="T222" s="23">
        <v>0</v>
      </c>
      <c r="U222" s="24">
        <f t="shared" si="38"/>
        <v>826189.79999999993</v>
      </c>
      <c r="V222" s="23">
        <v>861968</v>
      </c>
      <c r="W222" s="23">
        <v>0</v>
      </c>
      <c r="X222" s="23">
        <v>0</v>
      </c>
      <c r="Y222" s="24">
        <f t="shared" si="39"/>
        <v>861968</v>
      </c>
      <c r="Z222" s="23">
        <v>970509.07</v>
      </c>
      <c r="AA222" s="23">
        <v>0</v>
      </c>
      <c r="AB222" s="23">
        <v>0</v>
      </c>
      <c r="AC222" s="24">
        <f t="shared" si="40"/>
        <v>970509.07</v>
      </c>
      <c r="AD222" s="23">
        <v>1008981.2000000003</v>
      </c>
      <c r="AE222" s="23">
        <v>0</v>
      </c>
      <c r="AF222" s="23">
        <v>0</v>
      </c>
      <c r="AG222" s="24">
        <f t="shared" si="41"/>
        <v>1008981.2000000003</v>
      </c>
      <c r="AH222" s="23">
        <v>1022561.3200000002</v>
      </c>
      <c r="AI222" s="23">
        <v>0</v>
      </c>
      <c r="AJ222" s="23">
        <v>0</v>
      </c>
      <c r="AK222" s="24">
        <f t="shared" si="42"/>
        <v>1022561.3200000002</v>
      </c>
      <c r="AN222" s="35">
        <f t="shared" si="43"/>
        <v>1.2404411508785795E-2</v>
      </c>
      <c r="AO222" s="35">
        <f t="shared" si="44"/>
        <v>4.3305061379358634E-2</v>
      </c>
      <c r="AP222" s="35">
        <f t="shared" si="45"/>
        <v>0.12592238923022658</v>
      </c>
      <c r="AQ222" s="35">
        <f t="shared" si="46"/>
        <v>3.9641185424470482E-2</v>
      </c>
      <c r="AR222" s="35">
        <f t="shared" si="47"/>
        <v>1.3459239874836104E-2</v>
      </c>
    </row>
    <row r="223" spans="2:44" x14ac:dyDescent="0.3">
      <c r="B223" s="2" t="s">
        <v>77</v>
      </c>
      <c r="C223" s="2" t="s">
        <v>287</v>
      </c>
      <c r="D223" s="2" t="s">
        <v>288</v>
      </c>
      <c r="E223" s="2" t="s">
        <v>142</v>
      </c>
      <c r="F223" s="2" t="s">
        <v>143</v>
      </c>
      <c r="H223" s="23" cm="1">
        <f t="array" ref="H223">SUMPRODUCT('Charges by GXP_GIP_DETERMINED'!G$7:G$567*('Charges by GXP_GIP_DETERMINED'!$D$7:$D$567=$D223)*('Charges by GXP_GIP_DETERMINED'!$E$7:$E$567=$E223))</f>
        <v>77466.242966558508</v>
      </c>
      <c r="I223" s="23" cm="1">
        <f t="array" ref="I223">SUMPRODUCT('Charges by GXP_GIP_DETERMINED'!H$7:H$567*('Charges by GXP_GIP_DETERMINED'!$D$7:$D$567=$D223)*('Charges by GXP_GIP_DETERMINED'!$E$7:$E$567=$E223))</f>
        <v>448241.61</v>
      </c>
      <c r="J223" s="23" cm="1">
        <f t="array" ref="J223">SUMPRODUCT('Charges by GXP_GIP_DETERMINED'!I$7:I$567*('Charges by GXP_GIP_DETERMINED'!$D$7:$D$567=$D223)*('Charges by GXP_GIP_DETERMINED'!$E$7:$E$567=$E223))</f>
        <v>806092.68</v>
      </c>
      <c r="K223" s="23" cm="1">
        <f t="array" ref="K223">SUMPRODUCT('Charges by GXP_GIP_DETERMINED'!J$7:J$567*('Charges by GXP_GIP_DETERMINED'!$D$7:$D$567=$D223)*('Charges by GXP_GIP_DETERMINED'!$E$7:$E$567=$E223))</f>
        <v>0</v>
      </c>
      <c r="L223" s="24">
        <f t="shared" si="36"/>
        <v>1331800.5329665586</v>
      </c>
      <c r="M223" s="23">
        <v>89781.265097983633</v>
      </c>
      <c r="N223" s="23">
        <v>459146.94</v>
      </c>
      <c r="O223" s="23">
        <v>831225.92</v>
      </c>
      <c r="P223" s="23" cm="1">
        <f t="array" ref="P223">SUMPRODUCT('Charges by GXP_GIP_DETERMINED'!O$7:O$567*('Charges by GXP_GIP_DETERMINED'!$D$7:$D$567=$D223)*('Charges by GXP_GIP_DETERMINED'!$E$7:$E$567=$E223))</f>
        <v>0</v>
      </c>
      <c r="Q223" s="24">
        <f t="shared" si="37"/>
        <v>1380154.1250979835</v>
      </c>
      <c r="R223" s="23">
        <v>101960.23</v>
      </c>
      <c r="S223" s="23">
        <v>567146.18999999994</v>
      </c>
      <c r="T223" s="23">
        <v>1127988.02</v>
      </c>
      <c r="U223" s="24">
        <f t="shared" si="38"/>
        <v>1797094.44</v>
      </c>
      <c r="V223" s="23">
        <v>125017.21</v>
      </c>
      <c r="W223" s="23">
        <v>600301.56000000006</v>
      </c>
      <c r="X223" s="23">
        <v>1143697.9099999999</v>
      </c>
      <c r="Y223" s="24">
        <f t="shared" si="39"/>
        <v>1869016.68</v>
      </c>
      <c r="Z223" s="23">
        <v>159764.29000000004</v>
      </c>
      <c r="AA223" s="23">
        <v>578797.23</v>
      </c>
      <c r="AB223" s="23">
        <v>1149987.3500000001</v>
      </c>
      <c r="AC223" s="24">
        <f t="shared" si="40"/>
        <v>1888548.87</v>
      </c>
      <c r="AD223" s="23">
        <v>184588.16999999998</v>
      </c>
      <c r="AE223" s="23">
        <v>634708.88</v>
      </c>
      <c r="AF223" s="23">
        <v>1157018.53</v>
      </c>
      <c r="AG223" s="24">
        <f t="shared" si="41"/>
        <v>1976315.58</v>
      </c>
      <c r="AH223" s="23">
        <v>213081.37999999995</v>
      </c>
      <c r="AI223" s="23">
        <v>646949.32999999996</v>
      </c>
      <c r="AJ223" s="23">
        <v>1187261.78</v>
      </c>
      <c r="AK223" s="24">
        <f t="shared" si="42"/>
        <v>2047292.49</v>
      </c>
      <c r="AN223" s="35">
        <f t="shared" si="43"/>
        <v>0.34937206850113567</v>
      </c>
      <c r="AO223" s="35">
        <f t="shared" si="44"/>
        <v>4.0021402547993024E-2</v>
      </c>
      <c r="AP223" s="35">
        <f t="shared" si="45"/>
        <v>1.0450516685597488E-2</v>
      </c>
      <c r="AQ223" s="35">
        <f t="shared" si="46"/>
        <v>4.6473094445260488E-2</v>
      </c>
      <c r="AR223" s="35">
        <f t="shared" si="47"/>
        <v>3.5913753207369892E-2</v>
      </c>
    </row>
    <row r="224" spans="2:44" x14ac:dyDescent="0.3">
      <c r="B224" s="2" t="s">
        <v>77</v>
      </c>
      <c r="C224" s="2" t="s">
        <v>287</v>
      </c>
      <c r="D224" s="2" t="s">
        <v>288</v>
      </c>
      <c r="E224" s="2" t="s">
        <v>144</v>
      </c>
      <c r="F224" s="2" t="s">
        <v>145</v>
      </c>
      <c r="H224" s="23" cm="1">
        <f t="array" ref="H224">SUMPRODUCT('Charges by GXP_GIP_DETERMINED'!G$7:G$567*('Charges by GXP_GIP_DETERMINED'!$D$7:$D$567=$D224)*('Charges by GXP_GIP_DETERMINED'!$E$7:$E$567=$E224))</f>
        <v>89.983873528820681</v>
      </c>
      <c r="I224" s="23" cm="1">
        <f t="array" ref="I224">SUMPRODUCT('Charges by GXP_GIP_DETERMINED'!H$7:H$567*('Charges by GXP_GIP_DETERMINED'!$D$7:$D$567=$D224)*('Charges by GXP_GIP_DETERMINED'!$E$7:$E$567=$E224))</f>
        <v>0</v>
      </c>
      <c r="J224" s="23" cm="1">
        <f t="array" ref="J224">SUMPRODUCT('Charges by GXP_GIP_DETERMINED'!I$7:I$567*('Charges by GXP_GIP_DETERMINED'!$D$7:$D$567=$D224)*('Charges by GXP_GIP_DETERMINED'!$E$7:$E$567=$E224))</f>
        <v>0</v>
      </c>
      <c r="K224" s="23" cm="1">
        <f t="array" ref="K224">SUMPRODUCT('Charges by GXP_GIP_DETERMINED'!J$7:J$567*('Charges by GXP_GIP_DETERMINED'!$D$7:$D$567=$D224)*('Charges by GXP_GIP_DETERMINED'!$E$7:$E$567=$E224))</f>
        <v>0</v>
      </c>
      <c r="L224" s="24">
        <f t="shared" si="36"/>
        <v>89.983873528820681</v>
      </c>
      <c r="M224" s="23">
        <v>95.384793845255388</v>
      </c>
      <c r="N224" s="23">
        <v>0</v>
      </c>
      <c r="O224" s="23">
        <v>0</v>
      </c>
      <c r="P224" s="23" cm="1">
        <f t="array" ref="P224">SUMPRODUCT('Charges by GXP_GIP_DETERMINED'!O$7:O$567*('Charges by GXP_GIP_DETERMINED'!$D$7:$D$567=$D224)*('Charges by GXP_GIP_DETERMINED'!$E$7:$E$567=$E224))</f>
        <v>0</v>
      </c>
      <c r="Q224" s="24">
        <f t="shared" si="37"/>
        <v>95.384793845255388</v>
      </c>
      <c r="R224" s="23">
        <v>103.08</v>
      </c>
      <c r="S224" s="23">
        <v>0</v>
      </c>
      <c r="T224" s="23">
        <v>0</v>
      </c>
      <c r="U224" s="24">
        <f t="shared" si="38"/>
        <v>103.08</v>
      </c>
      <c r="V224" s="23">
        <v>118.77</v>
      </c>
      <c r="W224" s="23">
        <v>0</v>
      </c>
      <c r="X224" s="23">
        <v>0</v>
      </c>
      <c r="Y224" s="24">
        <f t="shared" si="39"/>
        <v>118.77</v>
      </c>
      <c r="Z224" s="23">
        <v>145.29999999999998</v>
      </c>
      <c r="AA224" s="23">
        <v>0</v>
      </c>
      <c r="AB224" s="23">
        <v>0</v>
      </c>
      <c r="AC224" s="24">
        <f t="shared" si="40"/>
        <v>145.29999999999998</v>
      </c>
      <c r="AD224" s="23">
        <v>164.79</v>
      </c>
      <c r="AE224" s="23">
        <v>0</v>
      </c>
      <c r="AF224" s="23">
        <v>0</v>
      </c>
      <c r="AG224" s="24">
        <f t="shared" si="41"/>
        <v>164.79</v>
      </c>
      <c r="AH224" s="23">
        <v>184.62</v>
      </c>
      <c r="AI224" s="23">
        <v>0</v>
      </c>
      <c r="AJ224" s="23">
        <v>0</v>
      </c>
      <c r="AK224" s="24">
        <f t="shared" si="42"/>
        <v>184.62</v>
      </c>
      <c r="AN224" s="35">
        <f t="shared" si="43"/>
        <v>0.14553859439030248</v>
      </c>
      <c r="AO224" s="35">
        <f t="shared" si="44"/>
        <v>0.15221187427240968</v>
      </c>
      <c r="AP224" s="35">
        <f t="shared" si="45"/>
        <v>0.22337290561589618</v>
      </c>
      <c r="AQ224" s="35">
        <f t="shared" si="46"/>
        <v>0.13413626978664839</v>
      </c>
      <c r="AR224" s="35">
        <f t="shared" si="47"/>
        <v>0.12033497178226837</v>
      </c>
    </row>
    <row r="225" spans="2:44" x14ac:dyDescent="0.3">
      <c r="B225" s="2" t="s">
        <v>77</v>
      </c>
      <c r="C225" s="2" t="s">
        <v>287</v>
      </c>
      <c r="D225" s="2" t="s">
        <v>288</v>
      </c>
      <c r="E225" s="2" t="s">
        <v>146</v>
      </c>
      <c r="H225" s="23" cm="1">
        <f t="array" ref="H225">SUMPRODUCT('Charges by GXP_GIP_DETERMINED'!G$7:G$567*('Charges by GXP_GIP_DETERMINED'!$D$7:$D$567=$D225)*('Charges by GXP_GIP_DETERMINED'!$E$7:$E$567=$E225))</f>
        <v>155523.13374553606</v>
      </c>
      <c r="I225" s="23" cm="1">
        <f t="array" ref="I225">SUMPRODUCT('Charges by GXP_GIP_DETERMINED'!H$7:H$567*('Charges by GXP_GIP_DETERMINED'!$D$7:$D$567=$D225)*('Charges by GXP_GIP_DETERMINED'!$E$7:$E$567=$E225))</f>
        <v>0</v>
      </c>
      <c r="J225" s="23" cm="1">
        <f t="array" ref="J225">SUMPRODUCT('Charges by GXP_GIP_DETERMINED'!I$7:I$567*('Charges by GXP_GIP_DETERMINED'!$D$7:$D$567=$D225)*('Charges by GXP_GIP_DETERMINED'!$E$7:$E$567=$E225))</f>
        <v>0</v>
      </c>
      <c r="K225" s="23" cm="1">
        <f t="array" ref="K225">SUMPRODUCT('Charges by GXP_GIP_DETERMINED'!J$7:J$567*('Charges by GXP_GIP_DETERMINED'!$D$7:$D$567=$D225)*('Charges by GXP_GIP_DETERMINED'!$E$7:$E$567=$E225))</f>
        <v>0</v>
      </c>
      <c r="L225" s="24">
        <f t="shared" si="36"/>
        <v>155523.13374553606</v>
      </c>
      <c r="M225" s="23">
        <v>149265.15950785793</v>
      </c>
      <c r="N225" s="23">
        <v>0</v>
      </c>
      <c r="O225" s="23">
        <v>0</v>
      </c>
      <c r="P225" s="23" cm="1">
        <f t="array" ref="P225">SUMPRODUCT('Charges by GXP_GIP_DETERMINED'!O$7:O$567*('Charges by GXP_GIP_DETERMINED'!$D$7:$D$567=$D225)*('Charges by GXP_GIP_DETERMINED'!$E$7:$E$567=$E225))</f>
        <v>0</v>
      </c>
      <c r="Q225" s="24">
        <f t="shared" si="37"/>
        <v>149265.15950785793</v>
      </c>
      <c r="R225" s="23">
        <v>155941.92999999996</v>
      </c>
      <c r="S225" s="23">
        <v>0</v>
      </c>
      <c r="T225" s="23">
        <v>0</v>
      </c>
      <c r="U225" s="24">
        <f t="shared" si="38"/>
        <v>155941.92999999996</v>
      </c>
      <c r="V225" s="23">
        <v>162784.54999999999</v>
      </c>
      <c r="W225" s="23">
        <v>0</v>
      </c>
      <c r="X225" s="23">
        <v>0</v>
      </c>
      <c r="Y225" s="24">
        <f t="shared" si="39"/>
        <v>162784.54999999999</v>
      </c>
      <c r="Z225" s="23">
        <v>182669.81000000003</v>
      </c>
      <c r="AA225" s="23">
        <v>0</v>
      </c>
      <c r="AB225" s="23">
        <v>0</v>
      </c>
      <c r="AC225" s="24">
        <f t="shared" si="40"/>
        <v>182669.81000000003</v>
      </c>
      <c r="AD225" s="23">
        <v>189761.93000000002</v>
      </c>
      <c r="AE225" s="23">
        <v>0</v>
      </c>
      <c r="AF225" s="23">
        <v>0</v>
      </c>
      <c r="AG225" s="24">
        <f t="shared" si="41"/>
        <v>189761.93000000002</v>
      </c>
      <c r="AH225" s="23">
        <v>192421.96000000002</v>
      </c>
      <c r="AI225" s="23">
        <v>0</v>
      </c>
      <c r="AJ225" s="23">
        <v>0</v>
      </c>
      <c r="AK225" s="24">
        <f t="shared" si="42"/>
        <v>192421.96000000002</v>
      </c>
      <c r="AN225" s="35">
        <f t="shared" si="43"/>
        <v>2.6928228899318896E-3</v>
      </c>
      <c r="AO225" s="35">
        <f t="shared" si="44"/>
        <v>4.3879282499581951E-2</v>
      </c>
      <c r="AP225" s="35">
        <f t="shared" si="45"/>
        <v>0.12215692459757421</v>
      </c>
      <c r="AQ225" s="35">
        <f t="shared" si="46"/>
        <v>3.8824806354153418E-2</v>
      </c>
      <c r="AR225" s="35">
        <f t="shared" si="47"/>
        <v>1.4017722100528873E-2</v>
      </c>
    </row>
    <row r="226" spans="2:44" x14ac:dyDescent="0.3">
      <c r="B226" s="2" t="s">
        <v>77</v>
      </c>
      <c r="C226" s="2" t="s">
        <v>289</v>
      </c>
      <c r="D226" s="2" t="s">
        <v>290</v>
      </c>
      <c r="E226" s="2" t="s">
        <v>142</v>
      </c>
      <c r="F226" s="2" t="s">
        <v>143</v>
      </c>
      <c r="H226" s="23" cm="1">
        <f t="array" ref="H226">SUMPRODUCT('Charges by GXP_GIP_DETERMINED'!G$7:G$567*('Charges by GXP_GIP_DETERMINED'!$D$7:$D$567=$D226)*('Charges by GXP_GIP_DETERMINED'!$E$7:$E$567=$E226))</f>
        <v>257219.95874917918</v>
      </c>
      <c r="I226" s="23" cm="1">
        <f t="array" ref="I226">SUMPRODUCT('Charges by GXP_GIP_DETERMINED'!H$7:H$567*('Charges by GXP_GIP_DETERMINED'!$D$7:$D$567=$D226)*('Charges by GXP_GIP_DETERMINED'!$E$7:$E$567=$E226))</f>
        <v>648561.37</v>
      </c>
      <c r="J226" s="23" cm="1">
        <f t="array" ref="J226">SUMPRODUCT('Charges by GXP_GIP_DETERMINED'!I$7:I$567*('Charges by GXP_GIP_DETERMINED'!$D$7:$D$567=$D226)*('Charges by GXP_GIP_DETERMINED'!$E$7:$E$567=$E226))</f>
        <v>2268178.02</v>
      </c>
      <c r="K226" s="23" cm="1">
        <f t="array" ref="K226">SUMPRODUCT('Charges by GXP_GIP_DETERMINED'!J$7:J$567*('Charges by GXP_GIP_DETERMINED'!$D$7:$D$567=$D226)*('Charges by GXP_GIP_DETERMINED'!$E$7:$E$567=$E226))</f>
        <v>0</v>
      </c>
      <c r="L226" s="24">
        <f t="shared" si="36"/>
        <v>3173959.3487491794</v>
      </c>
      <c r="M226" s="23">
        <v>345555.84358611313</v>
      </c>
      <c r="N226" s="23">
        <v>687092.89</v>
      </c>
      <c r="O226" s="23">
        <v>2324039.83</v>
      </c>
      <c r="P226" s="23" cm="1">
        <f t="array" ref="P226">SUMPRODUCT('Charges by GXP_GIP_DETERMINED'!O$7:O$567*('Charges by GXP_GIP_DETERMINED'!$D$7:$D$567=$D226)*('Charges by GXP_GIP_DETERMINED'!$E$7:$E$567=$E226))</f>
        <v>0</v>
      </c>
      <c r="Q226" s="24">
        <f t="shared" si="37"/>
        <v>3356688.563586113</v>
      </c>
      <c r="R226" s="23">
        <v>429025.11999999994</v>
      </c>
      <c r="S226" s="23">
        <v>848708.95</v>
      </c>
      <c r="T226" s="23">
        <v>3153762.43</v>
      </c>
      <c r="U226" s="24">
        <f t="shared" si="38"/>
        <v>4431496.5</v>
      </c>
      <c r="V226" s="23">
        <v>517672.1</v>
      </c>
      <c r="W226" s="23">
        <v>898324.47999999998</v>
      </c>
      <c r="X226" s="23">
        <v>3197686.01</v>
      </c>
      <c r="Y226" s="24">
        <f t="shared" si="39"/>
        <v>4613682.59</v>
      </c>
      <c r="Z226" s="23">
        <v>654708.07000000007</v>
      </c>
      <c r="AA226" s="23">
        <v>866144.21</v>
      </c>
      <c r="AB226" s="23">
        <v>3215270.77</v>
      </c>
      <c r="AC226" s="24">
        <f t="shared" si="40"/>
        <v>4736123.05</v>
      </c>
      <c r="AD226" s="23">
        <v>763533.4</v>
      </c>
      <c r="AE226" s="23">
        <v>949813.49</v>
      </c>
      <c r="AF226" s="23">
        <v>3234929.37</v>
      </c>
      <c r="AG226" s="24">
        <f t="shared" si="41"/>
        <v>4948276.26</v>
      </c>
      <c r="AH226" s="23">
        <v>905286.24</v>
      </c>
      <c r="AI226" s="23">
        <v>968130.77</v>
      </c>
      <c r="AJ226" s="23">
        <v>3319487.03</v>
      </c>
      <c r="AK226" s="24">
        <f t="shared" si="42"/>
        <v>5192904.04</v>
      </c>
      <c r="AN226" s="35">
        <f t="shared" si="43"/>
        <v>0.39620455496583507</v>
      </c>
      <c r="AO226" s="35">
        <f t="shared" si="44"/>
        <v>4.1111640277725625E-2</v>
      </c>
      <c r="AP226" s="35">
        <f t="shared" si="45"/>
        <v>2.653855301302821E-2</v>
      </c>
      <c r="AQ226" s="35">
        <f t="shared" si="46"/>
        <v>4.4794699749196809E-2</v>
      </c>
      <c r="AR226" s="35">
        <f t="shared" si="47"/>
        <v>4.9436968986044549E-2</v>
      </c>
    </row>
    <row r="227" spans="2:44" x14ac:dyDescent="0.3">
      <c r="B227" s="2" t="s">
        <v>77</v>
      </c>
      <c r="C227" s="2" t="s">
        <v>289</v>
      </c>
      <c r="D227" s="2" t="s">
        <v>290</v>
      </c>
      <c r="E227" s="2" t="s">
        <v>144</v>
      </c>
      <c r="F227" s="2" t="s">
        <v>145</v>
      </c>
      <c r="H227" s="23" cm="1">
        <f t="array" ref="H227">SUMPRODUCT('Charges by GXP_GIP_DETERMINED'!G$7:G$567*('Charges by GXP_GIP_DETERMINED'!$D$7:$D$567=$D227)*('Charges by GXP_GIP_DETERMINED'!$E$7:$E$567=$E227))</f>
        <v>0</v>
      </c>
      <c r="I227" s="23" cm="1">
        <f t="array" ref="I227">SUMPRODUCT('Charges by GXP_GIP_DETERMINED'!H$7:H$567*('Charges by GXP_GIP_DETERMINED'!$D$7:$D$567=$D227)*('Charges by GXP_GIP_DETERMINED'!$E$7:$E$567=$E227))</f>
        <v>0</v>
      </c>
      <c r="J227" s="23" cm="1">
        <f t="array" ref="J227">SUMPRODUCT('Charges by GXP_GIP_DETERMINED'!I$7:I$567*('Charges by GXP_GIP_DETERMINED'!$D$7:$D$567=$D227)*('Charges by GXP_GIP_DETERMINED'!$E$7:$E$567=$E227))</f>
        <v>0</v>
      </c>
      <c r="K227" s="23" cm="1">
        <f t="array" ref="K227">SUMPRODUCT('Charges by GXP_GIP_DETERMINED'!J$7:J$567*('Charges by GXP_GIP_DETERMINED'!$D$7:$D$567=$D227)*('Charges by GXP_GIP_DETERMINED'!$E$7:$E$567=$E227))</f>
        <v>0</v>
      </c>
      <c r="L227" s="24">
        <f t="shared" si="36"/>
        <v>0</v>
      </c>
      <c r="M227" s="23">
        <v>0</v>
      </c>
      <c r="N227" s="23">
        <v>0</v>
      </c>
      <c r="O227" s="23">
        <v>0</v>
      </c>
      <c r="P227" s="23" cm="1">
        <f t="array" ref="P227">SUMPRODUCT('Charges by GXP_GIP_DETERMINED'!O$7:O$567*('Charges by GXP_GIP_DETERMINED'!$D$7:$D$567=$D227)*('Charges by GXP_GIP_DETERMINED'!$E$7:$E$567=$E227))</f>
        <v>0</v>
      </c>
      <c r="Q227" s="24">
        <f t="shared" si="37"/>
        <v>0</v>
      </c>
      <c r="R227" s="23">
        <v>0</v>
      </c>
      <c r="S227" s="23">
        <v>0</v>
      </c>
      <c r="T227" s="23">
        <v>0</v>
      </c>
      <c r="U227" s="24">
        <f t="shared" si="38"/>
        <v>0</v>
      </c>
      <c r="V227" s="23">
        <v>0</v>
      </c>
      <c r="W227" s="23">
        <v>0</v>
      </c>
      <c r="X227" s="23">
        <v>0</v>
      </c>
      <c r="Y227" s="24">
        <f t="shared" si="39"/>
        <v>0</v>
      </c>
      <c r="Z227" s="23">
        <v>0</v>
      </c>
      <c r="AA227" s="23">
        <v>0</v>
      </c>
      <c r="AB227" s="23">
        <v>0</v>
      </c>
      <c r="AC227" s="24">
        <f t="shared" si="40"/>
        <v>0</v>
      </c>
      <c r="AD227" s="23">
        <v>0</v>
      </c>
      <c r="AE227" s="23">
        <v>0</v>
      </c>
      <c r="AF227" s="23">
        <v>0</v>
      </c>
      <c r="AG227" s="24">
        <f t="shared" si="41"/>
        <v>0</v>
      </c>
      <c r="AH227" s="23">
        <v>0</v>
      </c>
      <c r="AI227" s="23">
        <v>0</v>
      </c>
      <c r="AJ227" s="23">
        <v>0</v>
      </c>
      <c r="AK227" s="24">
        <f t="shared" si="42"/>
        <v>0</v>
      </c>
      <c r="AN227" s="35" t="str">
        <f t="shared" si="43"/>
        <v>-</v>
      </c>
      <c r="AO227" s="35" t="str">
        <f t="shared" si="44"/>
        <v>'-</v>
      </c>
      <c r="AP227" s="35" t="str">
        <f t="shared" si="45"/>
        <v>'-</v>
      </c>
      <c r="AQ227" s="35" t="str">
        <f t="shared" si="46"/>
        <v>'-</v>
      </c>
      <c r="AR227" s="35" t="str">
        <f t="shared" si="47"/>
        <v>'-</v>
      </c>
    </row>
    <row r="228" spans="2:44" x14ac:dyDescent="0.3">
      <c r="B228" s="2" t="s">
        <v>77</v>
      </c>
      <c r="C228" s="2" t="s">
        <v>289</v>
      </c>
      <c r="D228" s="2" t="s">
        <v>290</v>
      </c>
      <c r="E228" s="2" t="s">
        <v>146</v>
      </c>
      <c r="H228" s="23" cm="1">
        <f t="array" ref="H228">SUMPRODUCT('Charges by GXP_GIP_DETERMINED'!G$7:G$567*('Charges by GXP_GIP_DETERMINED'!$D$7:$D$567=$D228)*('Charges by GXP_GIP_DETERMINED'!$E$7:$E$567=$E228))</f>
        <v>598377.27388745593</v>
      </c>
      <c r="I228" s="23" cm="1">
        <f t="array" ref="I228">SUMPRODUCT('Charges by GXP_GIP_DETERMINED'!H$7:H$567*('Charges by GXP_GIP_DETERMINED'!$D$7:$D$567=$D228)*('Charges by GXP_GIP_DETERMINED'!$E$7:$E$567=$E228))</f>
        <v>0</v>
      </c>
      <c r="J228" s="23" cm="1">
        <f t="array" ref="J228">SUMPRODUCT('Charges by GXP_GIP_DETERMINED'!I$7:I$567*('Charges by GXP_GIP_DETERMINED'!$D$7:$D$567=$D228)*('Charges by GXP_GIP_DETERMINED'!$E$7:$E$567=$E228))</f>
        <v>0</v>
      </c>
      <c r="K228" s="23" cm="1">
        <f t="array" ref="K228">SUMPRODUCT('Charges by GXP_GIP_DETERMINED'!J$7:J$567*('Charges by GXP_GIP_DETERMINED'!$D$7:$D$567=$D228)*('Charges by GXP_GIP_DETERMINED'!$E$7:$E$567=$E228))</f>
        <v>0</v>
      </c>
      <c r="L228" s="24">
        <f t="shared" si="36"/>
        <v>598377.27388745593</v>
      </c>
      <c r="M228" s="23">
        <v>584950.36600381706</v>
      </c>
      <c r="N228" s="23">
        <v>0</v>
      </c>
      <c r="O228" s="23">
        <v>0</v>
      </c>
      <c r="P228" s="23" cm="1">
        <f t="array" ref="P228">SUMPRODUCT('Charges by GXP_GIP_DETERMINED'!O$7:O$567*('Charges by GXP_GIP_DETERMINED'!$D$7:$D$567=$D228)*('Charges by GXP_GIP_DETERMINED'!$E$7:$E$567=$E228))</f>
        <v>0</v>
      </c>
      <c r="Q228" s="24">
        <f t="shared" si="37"/>
        <v>584950.36600381706</v>
      </c>
      <c r="R228" s="23">
        <v>611795.78999999992</v>
      </c>
      <c r="S228" s="23">
        <v>0</v>
      </c>
      <c r="T228" s="23">
        <v>0</v>
      </c>
      <c r="U228" s="24">
        <f t="shared" si="38"/>
        <v>611795.78999999992</v>
      </c>
      <c r="V228" s="23">
        <v>635437.64</v>
      </c>
      <c r="W228" s="23">
        <v>0</v>
      </c>
      <c r="X228" s="23">
        <v>0</v>
      </c>
      <c r="Y228" s="24">
        <f t="shared" si="39"/>
        <v>635437.64</v>
      </c>
      <c r="Z228" s="23">
        <v>714175.08</v>
      </c>
      <c r="AA228" s="23">
        <v>0</v>
      </c>
      <c r="AB228" s="23">
        <v>0</v>
      </c>
      <c r="AC228" s="24">
        <f t="shared" si="40"/>
        <v>714175.08</v>
      </c>
      <c r="AD228" s="23">
        <v>742253.86</v>
      </c>
      <c r="AE228" s="23">
        <v>0</v>
      </c>
      <c r="AF228" s="23">
        <v>0</v>
      </c>
      <c r="AG228" s="24">
        <f t="shared" si="41"/>
        <v>742253.86</v>
      </c>
      <c r="AH228" s="23">
        <v>752817.50000000012</v>
      </c>
      <c r="AI228" s="23">
        <v>0</v>
      </c>
      <c r="AJ228" s="23">
        <v>0</v>
      </c>
      <c r="AK228" s="24">
        <f t="shared" si="42"/>
        <v>752817.50000000012</v>
      </c>
      <c r="AN228" s="35">
        <f t="shared" si="43"/>
        <v>2.2424842483352414E-2</v>
      </c>
      <c r="AO228" s="35">
        <f t="shared" si="44"/>
        <v>3.8643368238934883E-2</v>
      </c>
      <c r="AP228" s="35">
        <f t="shared" si="45"/>
        <v>0.12391056972954884</v>
      </c>
      <c r="AQ228" s="35">
        <f t="shared" si="46"/>
        <v>3.9316381635718933E-2</v>
      </c>
      <c r="AR228" s="35">
        <f t="shared" si="47"/>
        <v>1.4231842458859223E-2</v>
      </c>
    </row>
    <row r="229" spans="2:44" x14ac:dyDescent="0.3">
      <c r="B229" s="2" t="s">
        <v>77</v>
      </c>
      <c r="C229" s="2" t="s">
        <v>291</v>
      </c>
      <c r="D229" s="2" t="s">
        <v>292</v>
      </c>
      <c r="E229" s="2" t="s">
        <v>142</v>
      </c>
      <c r="F229" s="2" t="s">
        <v>143</v>
      </c>
      <c r="H229" s="23" cm="1">
        <f t="array" ref="H229">SUMPRODUCT('Charges by GXP_GIP_DETERMINED'!G$7:G$567*('Charges by GXP_GIP_DETERMINED'!$D$7:$D$567=$D229)*('Charges by GXP_GIP_DETERMINED'!$E$7:$E$567=$E229))</f>
        <v>314168.76878148376</v>
      </c>
      <c r="I229" s="23" cm="1">
        <f t="array" ref="I229">SUMPRODUCT('Charges by GXP_GIP_DETERMINED'!H$7:H$567*('Charges by GXP_GIP_DETERMINED'!$D$7:$D$567=$D229)*('Charges by GXP_GIP_DETERMINED'!$E$7:$E$567=$E229))</f>
        <v>386038.98</v>
      </c>
      <c r="J229" s="23" cm="1">
        <f t="array" ref="J229">SUMPRODUCT('Charges by GXP_GIP_DETERMINED'!I$7:I$567*('Charges by GXP_GIP_DETERMINED'!$D$7:$D$567=$D229)*('Charges by GXP_GIP_DETERMINED'!$E$7:$E$567=$E229))</f>
        <v>2001333.55</v>
      </c>
      <c r="K229" s="23" cm="1">
        <f t="array" ref="K229">SUMPRODUCT('Charges by GXP_GIP_DETERMINED'!J$7:J$567*('Charges by GXP_GIP_DETERMINED'!$D$7:$D$567=$D229)*('Charges by GXP_GIP_DETERMINED'!$E$7:$E$567=$E229))</f>
        <v>0</v>
      </c>
      <c r="L229" s="24">
        <f t="shared" si="36"/>
        <v>2701541.2987814839</v>
      </c>
      <c r="M229" s="23">
        <v>355929.66888021975</v>
      </c>
      <c r="N229" s="23">
        <v>406114.65</v>
      </c>
      <c r="O229" s="23">
        <v>2103510.5</v>
      </c>
      <c r="P229" s="23" cm="1">
        <f t="array" ref="P229">SUMPRODUCT('Charges by GXP_GIP_DETERMINED'!O$7:O$567*('Charges by GXP_GIP_DETERMINED'!$D$7:$D$567=$D229)*('Charges by GXP_GIP_DETERMINED'!$E$7:$E$567=$E229))</f>
        <v>0</v>
      </c>
      <c r="Q229" s="24">
        <f t="shared" si="37"/>
        <v>2865554.8188802199</v>
      </c>
      <c r="R229" s="23">
        <v>400395.1399999999</v>
      </c>
      <c r="S229" s="23">
        <v>501639.8</v>
      </c>
      <c r="T229" s="23">
        <v>2854500.3</v>
      </c>
      <c r="U229" s="24">
        <f t="shared" si="38"/>
        <v>3756535.2399999998</v>
      </c>
      <c r="V229" s="23">
        <v>502706.8</v>
      </c>
      <c r="W229" s="23">
        <v>530965.66</v>
      </c>
      <c r="X229" s="23">
        <v>2894255.95</v>
      </c>
      <c r="Y229" s="24">
        <f t="shared" si="39"/>
        <v>3927928.41</v>
      </c>
      <c r="Z229" s="23">
        <v>661020.66000000027</v>
      </c>
      <c r="AA229" s="23">
        <v>511945.12</v>
      </c>
      <c r="AB229" s="23">
        <v>2910172.08</v>
      </c>
      <c r="AC229" s="24">
        <f t="shared" si="40"/>
        <v>4083137.8600000003</v>
      </c>
      <c r="AD229" s="23">
        <v>756350.66</v>
      </c>
      <c r="AE229" s="23">
        <v>561398.87</v>
      </c>
      <c r="AF229" s="23">
        <v>2927965.27</v>
      </c>
      <c r="AG229" s="24">
        <f t="shared" si="41"/>
        <v>4245714.8</v>
      </c>
      <c r="AH229" s="23">
        <v>855482.75999999989</v>
      </c>
      <c r="AI229" s="23">
        <v>572225.53</v>
      </c>
      <c r="AJ229" s="23">
        <v>3004499.21</v>
      </c>
      <c r="AK229" s="24">
        <f t="shared" si="42"/>
        <v>4432207.5</v>
      </c>
      <c r="AN229" s="35">
        <f t="shared" si="43"/>
        <v>0.39051557038730644</v>
      </c>
      <c r="AO229" s="35">
        <f t="shared" si="44"/>
        <v>4.5625332666918039E-2</v>
      </c>
      <c r="AP229" s="35">
        <f t="shared" si="45"/>
        <v>3.9514327604560417E-2</v>
      </c>
      <c r="AQ229" s="35">
        <f t="shared" si="46"/>
        <v>3.9816666880799323E-2</v>
      </c>
      <c r="AR229" s="35">
        <f t="shared" si="47"/>
        <v>4.3924924019861145E-2</v>
      </c>
    </row>
    <row r="230" spans="2:44" x14ac:dyDescent="0.3">
      <c r="B230" s="2" t="s">
        <v>77</v>
      </c>
      <c r="C230" s="2" t="s">
        <v>291</v>
      </c>
      <c r="D230" s="2" t="s">
        <v>292</v>
      </c>
      <c r="E230" s="2" t="s">
        <v>144</v>
      </c>
      <c r="F230" s="2" t="s">
        <v>145</v>
      </c>
      <c r="H230" s="23" cm="1">
        <f t="array" ref="H230">SUMPRODUCT('Charges by GXP_GIP_DETERMINED'!G$7:G$567*('Charges by GXP_GIP_DETERMINED'!$D$7:$D$567=$D230)*('Charges by GXP_GIP_DETERMINED'!$E$7:$E$567=$E230))</f>
        <v>0</v>
      </c>
      <c r="I230" s="23" cm="1">
        <f t="array" ref="I230">SUMPRODUCT('Charges by GXP_GIP_DETERMINED'!H$7:H$567*('Charges by GXP_GIP_DETERMINED'!$D$7:$D$567=$D230)*('Charges by GXP_GIP_DETERMINED'!$E$7:$E$567=$E230))</f>
        <v>311.02999999999997</v>
      </c>
      <c r="J230" s="23" cm="1">
        <f t="array" ref="J230">SUMPRODUCT('Charges by GXP_GIP_DETERMINED'!I$7:I$567*('Charges by GXP_GIP_DETERMINED'!$D$7:$D$567=$D230)*('Charges by GXP_GIP_DETERMINED'!$E$7:$E$567=$E230))</f>
        <v>0</v>
      </c>
      <c r="K230" s="23" cm="1">
        <f t="array" ref="K230">SUMPRODUCT('Charges by GXP_GIP_DETERMINED'!J$7:J$567*('Charges by GXP_GIP_DETERMINED'!$D$7:$D$567=$D230)*('Charges by GXP_GIP_DETERMINED'!$E$7:$E$567=$E230))</f>
        <v>0</v>
      </c>
      <c r="L230" s="24">
        <f t="shared" si="36"/>
        <v>311.02999999999997</v>
      </c>
      <c r="M230" s="23">
        <v>0</v>
      </c>
      <c r="N230" s="23">
        <v>0</v>
      </c>
      <c r="O230" s="23">
        <v>0</v>
      </c>
      <c r="P230" s="23" cm="1">
        <f t="array" ref="P230">SUMPRODUCT('Charges by GXP_GIP_DETERMINED'!O$7:O$567*('Charges by GXP_GIP_DETERMINED'!$D$7:$D$567=$D230)*('Charges by GXP_GIP_DETERMINED'!$E$7:$E$567=$E230))</f>
        <v>0</v>
      </c>
      <c r="Q230" s="24">
        <f t="shared" si="37"/>
        <v>0</v>
      </c>
      <c r="R230" s="23">
        <v>0</v>
      </c>
      <c r="S230" s="23">
        <v>0</v>
      </c>
      <c r="T230" s="23">
        <v>0</v>
      </c>
      <c r="U230" s="24">
        <f t="shared" si="38"/>
        <v>0</v>
      </c>
      <c r="V230" s="23">
        <v>0</v>
      </c>
      <c r="W230" s="23">
        <v>0</v>
      </c>
      <c r="X230" s="23">
        <v>0</v>
      </c>
      <c r="Y230" s="24">
        <f t="shared" si="39"/>
        <v>0</v>
      </c>
      <c r="Z230" s="23">
        <v>0</v>
      </c>
      <c r="AA230" s="23">
        <v>0</v>
      </c>
      <c r="AB230" s="23">
        <v>0</v>
      </c>
      <c r="AC230" s="24">
        <f t="shared" si="40"/>
        <v>0</v>
      </c>
      <c r="AD230" s="23">
        <v>0</v>
      </c>
      <c r="AE230" s="23">
        <v>0</v>
      </c>
      <c r="AF230" s="23">
        <v>0</v>
      </c>
      <c r="AG230" s="24">
        <f t="shared" si="41"/>
        <v>0</v>
      </c>
      <c r="AH230" s="23">
        <v>0</v>
      </c>
      <c r="AI230" s="23">
        <v>0</v>
      </c>
      <c r="AJ230" s="23">
        <v>0</v>
      </c>
      <c r="AK230" s="24">
        <f t="shared" si="42"/>
        <v>0</v>
      </c>
      <c r="AN230" s="35">
        <f t="shared" si="43"/>
        <v>-1</v>
      </c>
      <c r="AO230" s="35" t="str">
        <f t="shared" si="44"/>
        <v>'-</v>
      </c>
      <c r="AP230" s="35" t="str">
        <f t="shared" si="45"/>
        <v>'-</v>
      </c>
      <c r="AQ230" s="35" t="str">
        <f t="shared" si="46"/>
        <v>'-</v>
      </c>
      <c r="AR230" s="35" t="str">
        <f t="shared" si="47"/>
        <v>'-</v>
      </c>
    </row>
    <row r="231" spans="2:44" x14ac:dyDescent="0.3">
      <c r="B231" s="2" t="s">
        <v>77</v>
      </c>
      <c r="C231" s="2" t="s">
        <v>291</v>
      </c>
      <c r="D231" s="2" t="s">
        <v>292</v>
      </c>
      <c r="E231" s="2" t="s">
        <v>146</v>
      </c>
      <c r="H231" s="23" cm="1">
        <f t="array" ref="H231">SUMPRODUCT('Charges by GXP_GIP_DETERMINED'!G$7:G$567*('Charges by GXP_GIP_DETERMINED'!$D$7:$D$567=$D231)*('Charges by GXP_GIP_DETERMINED'!$E$7:$E$567=$E231))</f>
        <v>326416.92537204071</v>
      </c>
      <c r="I231" s="23" cm="1">
        <f t="array" ref="I231">SUMPRODUCT('Charges by GXP_GIP_DETERMINED'!H$7:H$567*('Charges by GXP_GIP_DETERMINED'!$D$7:$D$567=$D231)*('Charges by GXP_GIP_DETERMINED'!$E$7:$E$567=$E231))</f>
        <v>0</v>
      </c>
      <c r="J231" s="23" cm="1">
        <f t="array" ref="J231">SUMPRODUCT('Charges by GXP_GIP_DETERMINED'!I$7:I$567*('Charges by GXP_GIP_DETERMINED'!$D$7:$D$567=$D231)*('Charges by GXP_GIP_DETERMINED'!$E$7:$E$567=$E231))</f>
        <v>0</v>
      </c>
      <c r="K231" s="23" cm="1">
        <f t="array" ref="K231">SUMPRODUCT('Charges by GXP_GIP_DETERMINED'!J$7:J$567*('Charges by GXP_GIP_DETERMINED'!$D$7:$D$567=$D231)*('Charges by GXP_GIP_DETERMINED'!$E$7:$E$567=$E231))</f>
        <v>0</v>
      </c>
      <c r="L231" s="24">
        <f t="shared" si="36"/>
        <v>326416.92537204071</v>
      </c>
      <c r="M231" s="23">
        <v>318170.48985280201</v>
      </c>
      <c r="N231" s="23">
        <v>0</v>
      </c>
      <c r="O231" s="23">
        <v>0</v>
      </c>
      <c r="P231" s="23" cm="1">
        <f t="array" ref="P231">SUMPRODUCT('Charges by GXP_GIP_DETERMINED'!O$7:O$567*('Charges by GXP_GIP_DETERMINED'!$D$7:$D$567=$D231)*('Charges by GXP_GIP_DETERMINED'!$E$7:$E$567=$E231))</f>
        <v>0</v>
      </c>
      <c r="Q231" s="24">
        <f t="shared" si="37"/>
        <v>318170.48985280201</v>
      </c>
      <c r="R231" s="23">
        <v>339002.61</v>
      </c>
      <c r="S231" s="23">
        <v>0</v>
      </c>
      <c r="T231" s="23">
        <v>0</v>
      </c>
      <c r="U231" s="24">
        <f t="shared" si="38"/>
        <v>339002.61</v>
      </c>
      <c r="V231" s="23">
        <v>355627.66</v>
      </c>
      <c r="W231" s="23">
        <v>0</v>
      </c>
      <c r="X231" s="23">
        <v>0</v>
      </c>
      <c r="Y231" s="24">
        <f t="shared" si="39"/>
        <v>355627.66</v>
      </c>
      <c r="Z231" s="23">
        <v>407261.60999999993</v>
      </c>
      <c r="AA231" s="23">
        <v>0</v>
      </c>
      <c r="AB231" s="23">
        <v>0</v>
      </c>
      <c r="AC231" s="24">
        <f t="shared" si="40"/>
        <v>407261.60999999993</v>
      </c>
      <c r="AD231" s="23">
        <v>425930.04000000004</v>
      </c>
      <c r="AE231" s="23">
        <v>0</v>
      </c>
      <c r="AF231" s="23">
        <v>0</v>
      </c>
      <c r="AG231" s="24">
        <f t="shared" si="41"/>
        <v>425930.04000000004</v>
      </c>
      <c r="AH231" s="23">
        <v>432405.57</v>
      </c>
      <c r="AI231" s="23">
        <v>0</v>
      </c>
      <c r="AJ231" s="23">
        <v>0</v>
      </c>
      <c r="AK231" s="24">
        <f t="shared" si="42"/>
        <v>432405.57</v>
      </c>
      <c r="AN231" s="35">
        <f t="shared" si="43"/>
        <v>3.8557083440494022E-2</v>
      </c>
      <c r="AO231" s="35">
        <f t="shared" si="44"/>
        <v>4.9041067854905362E-2</v>
      </c>
      <c r="AP231" s="35">
        <f t="shared" si="45"/>
        <v>0.14519104053942256</v>
      </c>
      <c r="AQ231" s="35">
        <f t="shared" si="46"/>
        <v>4.5838914205539982E-2</v>
      </c>
      <c r="AR231" s="35">
        <f t="shared" si="47"/>
        <v>1.520327141048794E-2</v>
      </c>
    </row>
    <row r="232" spans="2:44" x14ac:dyDescent="0.3">
      <c r="B232" s="2" t="s">
        <v>77</v>
      </c>
      <c r="C232" s="2" t="s">
        <v>293</v>
      </c>
      <c r="D232" s="2" t="s">
        <v>294</v>
      </c>
      <c r="E232" s="2" t="s">
        <v>142</v>
      </c>
      <c r="F232" s="2" t="s">
        <v>143</v>
      </c>
      <c r="H232" s="23" cm="1">
        <f t="array" ref="H232">SUMPRODUCT('Charges by GXP_GIP_DETERMINED'!G$7:G$567*('Charges by GXP_GIP_DETERMINED'!$D$7:$D$567=$D232)*('Charges by GXP_GIP_DETERMINED'!$E$7:$E$567=$E232))</f>
        <v>333314.52154320269</v>
      </c>
      <c r="I232" s="23" cm="1">
        <f t="array" ref="I232">SUMPRODUCT('Charges by GXP_GIP_DETERMINED'!H$7:H$567*('Charges by GXP_GIP_DETERMINED'!$D$7:$D$567=$D232)*('Charges by GXP_GIP_DETERMINED'!$E$7:$E$567=$E232))</f>
        <v>417261.83</v>
      </c>
      <c r="J232" s="23" cm="1">
        <f t="array" ref="J232">SUMPRODUCT('Charges by GXP_GIP_DETERMINED'!I$7:I$567*('Charges by GXP_GIP_DETERMINED'!$D$7:$D$567=$D232)*('Charges by GXP_GIP_DETERMINED'!$E$7:$E$567=$E232))</f>
        <v>1734489.08</v>
      </c>
      <c r="K232" s="23" cm="1">
        <f t="array" ref="K232">SUMPRODUCT('Charges by GXP_GIP_DETERMINED'!J$7:J$567*('Charges by GXP_GIP_DETERMINED'!$D$7:$D$567=$D232)*('Charges by GXP_GIP_DETERMINED'!$E$7:$E$567=$E232))</f>
        <v>0</v>
      </c>
      <c r="L232" s="24">
        <f t="shared" si="36"/>
        <v>2485065.4315432031</v>
      </c>
      <c r="M232" s="23">
        <v>377620.37208906619</v>
      </c>
      <c r="N232" s="23">
        <v>438557.62</v>
      </c>
      <c r="O232" s="23">
        <v>1328830.56</v>
      </c>
      <c r="P232" s="23" cm="1">
        <f t="array" ref="P232">SUMPRODUCT('Charges by GXP_GIP_DETERMINED'!O$7:O$567*('Charges by GXP_GIP_DETERMINED'!$D$7:$D$567=$D232)*('Charges by GXP_GIP_DETERMINED'!$E$7:$E$567=$E232))</f>
        <v>0</v>
      </c>
      <c r="Q232" s="24">
        <f t="shared" si="37"/>
        <v>2145008.5520890662</v>
      </c>
      <c r="R232" s="23">
        <v>424795.63</v>
      </c>
      <c r="S232" s="23">
        <v>541713.91</v>
      </c>
      <c r="T232" s="23">
        <v>1803246.16</v>
      </c>
      <c r="U232" s="24">
        <f t="shared" si="38"/>
        <v>2769755.7</v>
      </c>
      <c r="V232" s="23">
        <v>533339.71999999986</v>
      </c>
      <c r="W232" s="23">
        <v>573382.51</v>
      </c>
      <c r="X232" s="23">
        <v>1828360.62</v>
      </c>
      <c r="Y232" s="24">
        <f t="shared" si="39"/>
        <v>2935082.85</v>
      </c>
      <c r="Z232" s="23">
        <v>701291.36999999988</v>
      </c>
      <c r="AA232" s="23">
        <v>552842.49</v>
      </c>
      <c r="AB232" s="23">
        <v>1838415.16</v>
      </c>
      <c r="AC232" s="24">
        <f t="shared" si="40"/>
        <v>3092549.0199999996</v>
      </c>
      <c r="AD232" s="23">
        <v>802426.55</v>
      </c>
      <c r="AE232" s="23">
        <v>606246.91</v>
      </c>
      <c r="AF232" s="23">
        <v>1849655.48</v>
      </c>
      <c r="AG232" s="24">
        <f t="shared" si="41"/>
        <v>3258328.94</v>
      </c>
      <c r="AH232" s="23">
        <v>907568.89999999979</v>
      </c>
      <c r="AI232" s="23">
        <v>617938.47</v>
      </c>
      <c r="AJ232" s="23">
        <v>1898003.54</v>
      </c>
      <c r="AK232" s="24">
        <f t="shared" si="42"/>
        <v>3423510.9099999997</v>
      </c>
      <c r="AN232" s="35">
        <f t="shared" si="43"/>
        <v>0.11456047186653229</v>
      </c>
      <c r="AO232" s="35">
        <f t="shared" si="44"/>
        <v>5.9690156066832811E-2</v>
      </c>
      <c r="AP232" s="35">
        <f t="shared" si="45"/>
        <v>5.3649650809686422E-2</v>
      </c>
      <c r="AQ232" s="35">
        <f t="shared" si="46"/>
        <v>5.3606238390361938E-2</v>
      </c>
      <c r="AR232" s="35">
        <f t="shared" si="47"/>
        <v>5.069530211397244E-2</v>
      </c>
    </row>
    <row r="233" spans="2:44" x14ac:dyDescent="0.3">
      <c r="B233" s="2" t="s">
        <v>77</v>
      </c>
      <c r="C233" s="2" t="s">
        <v>293</v>
      </c>
      <c r="D233" s="2" t="s">
        <v>294</v>
      </c>
      <c r="E233" s="2" t="s">
        <v>144</v>
      </c>
      <c r="F233" s="2" t="s">
        <v>145</v>
      </c>
      <c r="H233" s="23" cm="1">
        <f t="array" ref="H233">SUMPRODUCT('Charges by GXP_GIP_DETERMINED'!G$7:G$567*('Charges by GXP_GIP_DETERMINED'!$D$7:$D$567=$D233)*('Charges by GXP_GIP_DETERMINED'!$E$7:$E$567=$E233))</f>
        <v>0</v>
      </c>
      <c r="I233" s="23" cm="1">
        <f t="array" ref="I233">SUMPRODUCT('Charges by GXP_GIP_DETERMINED'!H$7:H$567*('Charges by GXP_GIP_DETERMINED'!$D$7:$D$567=$D233)*('Charges by GXP_GIP_DETERMINED'!$E$7:$E$567=$E233))</f>
        <v>0</v>
      </c>
      <c r="J233" s="23" cm="1">
        <f t="array" ref="J233">SUMPRODUCT('Charges by GXP_GIP_DETERMINED'!I$7:I$567*('Charges by GXP_GIP_DETERMINED'!$D$7:$D$567=$D233)*('Charges by GXP_GIP_DETERMINED'!$E$7:$E$567=$E233))</f>
        <v>0</v>
      </c>
      <c r="K233" s="23" cm="1">
        <f t="array" ref="K233">SUMPRODUCT('Charges by GXP_GIP_DETERMINED'!J$7:J$567*('Charges by GXP_GIP_DETERMINED'!$D$7:$D$567=$D233)*('Charges by GXP_GIP_DETERMINED'!$E$7:$E$567=$E233))</f>
        <v>0</v>
      </c>
      <c r="L233" s="24">
        <f t="shared" si="36"/>
        <v>0</v>
      </c>
      <c r="M233" s="23">
        <v>0</v>
      </c>
      <c r="N233" s="23">
        <v>0</v>
      </c>
      <c r="O233" s="23">
        <v>0</v>
      </c>
      <c r="P233" s="23" cm="1">
        <f t="array" ref="P233">SUMPRODUCT('Charges by GXP_GIP_DETERMINED'!O$7:O$567*('Charges by GXP_GIP_DETERMINED'!$D$7:$D$567=$D233)*('Charges by GXP_GIP_DETERMINED'!$E$7:$E$567=$E233))</f>
        <v>0</v>
      </c>
      <c r="Q233" s="24">
        <f t="shared" si="37"/>
        <v>0</v>
      </c>
      <c r="R233" s="23">
        <v>0</v>
      </c>
      <c r="S233" s="23">
        <v>0</v>
      </c>
      <c r="T233" s="23">
        <v>0</v>
      </c>
      <c r="U233" s="24">
        <f t="shared" si="38"/>
        <v>0</v>
      </c>
      <c r="V233" s="23">
        <v>0</v>
      </c>
      <c r="W233" s="23">
        <v>0</v>
      </c>
      <c r="X233" s="23">
        <v>0</v>
      </c>
      <c r="Y233" s="24">
        <f t="shared" si="39"/>
        <v>0</v>
      </c>
      <c r="Z233" s="23">
        <v>0</v>
      </c>
      <c r="AA233" s="23">
        <v>0</v>
      </c>
      <c r="AB233" s="23">
        <v>0</v>
      </c>
      <c r="AC233" s="24">
        <f t="shared" si="40"/>
        <v>0</v>
      </c>
      <c r="AD233" s="23">
        <v>0</v>
      </c>
      <c r="AE233" s="23">
        <v>0</v>
      </c>
      <c r="AF233" s="23">
        <v>0</v>
      </c>
      <c r="AG233" s="24">
        <f t="shared" si="41"/>
        <v>0</v>
      </c>
      <c r="AH233" s="23">
        <v>0</v>
      </c>
      <c r="AI233" s="23">
        <v>0</v>
      </c>
      <c r="AJ233" s="23">
        <v>0</v>
      </c>
      <c r="AK233" s="24">
        <f t="shared" si="42"/>
        <v>0</v>
      </c>
      <c r="AN233" s="35" t="str">
        <f t="shared" si="43"/>
        <v>-</v>
      </c>
      <c r="AO233" s="35" t="str">
        <f t="shared" si="44"/>
        <v>'-</v>
      </c>
      <c r="AP233" s="35" t="str">
        <f t="shared" si="45"/>
        <v>'-</v>
      </c>
      <c r="AQ233" s="35" t="str">
        <f t="shared" si="46"/>
        <v>'-</v>
      </c>
      <c r="AR233" s="35" t="str">
        <f t="shared" si="47"/>
        <v>'-</v>
      </c>
    </row>
    <row r="234" spans="2:44" x14ac:dyDescent="0.3">
      <c r="B234" s="2" t="s">
        <v>77</v>
      </c>
      <c r="C234" s="2" t="s">
        <v>293</v>
      </c>
      <c r="D234" s="2" t="s">
        <v>294</v>
      </c>
      <c r="E234" s="2" t="s">
        <v>146</v>
      </c>
      <c r="H234" s="23" cm="1">
        <f t="array" ref="H234">SUMPRODUCT('Charges by GXP_GIP_DETERMINED'!G$7:G$567*('Charges by GXP_GIP_DETERMINED'!$D$7:$D$567=$D234)*('Charges by GXP_GIP_DETERMINED'!$E$7:$E$567=$E234))</f>
        <v>35782.926582235508</v>
      </c>
      <c r="I234" s="23" cm="1">
        <f t="array" ref="I234">SUMPRODUCT('Charges by GXP_GIP_DETERMINED'!H$7:H$567*('Charges by GXP_GIP_DETERMINED'!$D$7:$D$567=$D234)*('Charges by GXP_GIP_DETERMINED'!$E$7:$E$567=$E234))</f>
        <v>0</v>
      </c>
      <c r="J234" s="23" cm="1">
        <f t="array" ref="J234">SUMPRODUCT('Charges by GXP_GIP_DETERMINED'!I$7:I$567*('Charges by GXP_GIP_DETERMINED'!$D$7:$D$567=$D234)*('Charges by GXP_GIP_DETERMINED'!$E$7:$E$567=$E234))</f>
        <v>0</v>
      </c>
      <c r="K234" s="23" cm="1">
        <f t="array" ref="K234">SUMPRODUCT('Charges by GXP_GIP_DETERMINED'!J$7:J$567*('Charges by GXP_GIP_DETERMINED'!$D$7:$D$567=$D234)*('Charges by GXP_GIP_DETERMINED'!$E$7:$E$567=$E234))</f>
        <v>0</v>
      </c>
      <c r="L234" s="24">
        <f t="shared" si="36"/>
        <v>35782.926582235508</v>
      </c>
      <c r="M234" s="23">
        <v>50609.202717216765</v>
      </c>
      <c r="N234" s="23">
        <v>0</v>
      </c>
      <c r="O234" s="23">
        <v>0</v>
      </c>
      <c r="P234" s="23" cm="1">
        <f t="array" ref="P234">SUMPRODUCT('Charges by GXP_GIP_DETERMINED'!O$7:O$567*('Charges by GXP_GIP_DETERMINED'!$D$7:$D$567=$D234)*('Charges by GXP_GIP_DETERMINED'!$E$7:$E$567=$E234))</f>
        <v>0</v>
      </c>
      <c r="Q234" s="24">
        <f t="shared" si="37"/>
        <v>50609.202717216765</v>
      </c>
      <c r="R234" s="23">
        <v>76149.77</v>
      </c>
      <c r="S234" s="23">
        <v>0</v>
      </c>
      <c r="T234" s="23">
        <v>0</v>
      </c>
      <c r="U234" s="24">
        <f t="shared" si="38"/>
        <v>76149.77</v>
      </c>
      <c r="V234" s="23">
        <v>86134.399999999994</v>
      </c>
      <c r="W234" s="23">
        <v>0</v>
      </c>
      <c r="X234" s="23">
        <v>0</v>
      </c>
      <c r="Y234" s="24">
        <f t="shared" si="39"/>
        <v>86134.399999999994</v>
      </c>
      <c r="Z234" s="23">
        <v>124951.63</v>
      </c>
      <c r="AA234" s="23">
        <v>0</v>
      </c>
      <c r="AB234" s="23">
        <v>0</v>
      </c>
      <c r="AC234" s="24">
        <f t="shared" si="40"/>
        <v>124951.63</v>
      </c>
      <c r="AD234" s="23">
        <v>140162.84000000003</v>
      </c>
      <c r="AE234" s="23">
        <v>0</v>
      </c>
      <c r="AF234" s="23">
        <v>0</v>
      </c>
      <c r="AG234" s="24">
        <f t="shared" si="41"/>
        <v>140162.84000000003</v>
      </c>
      <c r="AH234" s="23">
        <v>144912.58000000002</v>
      </c>
      <c r="AI234" s="23">
        <v>0</v>
      </c>
      <c r="AJ234" s="23">
        <v>0</v>
      </c>
      <c r="AK234" s="24">
        <f t="shared" si="42"/>
        <v>144912.58000000002</v>
      </c>
      <c r="AN234" s="35">
        <f t="shared" si="43"/>
        <v>1.1281034636726632</v>
      </c>
      <c r="AO234" s="35">
        <f t="shared" si="44"/>
        <v>0.13111832117155431</v>
      </c>
      <c r="AP234" s="35">
        <f t="shared" si="45"/>
        <v>0.45065885406991879</v>
      </c>
      <c r="AQ234" s="35">
        <f t="shared" si="46"/>
        <v>0.12173678726720105</v>
      </c>
      <c r="AR234" s="35">
        <f t="shared" si="47"/>
        <v>3.3887298516496855E-2</v>
      </c>
    </row>
    <row r="235" spans="2:44" x14ac:dyDescent="0.3">
      <c r="B235" s="2" t="s">
        <v>77</v>
      </c>
      <c r="C235" s="2" t="s">
        <v>295</v>
      </c>
      <c r="D235" s="2" t="s">
        <v>296</v>
      </c>
      <c r="E235" s="2" t="s">
        <v>142</v>
      </c>
      <c r="F235" s="2" t="s">
        <v>143</v>
      </c>
      <c r="H235" s="23" cm="1">
        <f t="array" ref="H235">SUMPRODUCT('Charges by GXP_GIP_DETERMINED'!G$7:G$567*('Charges by GXP_GIP_DETERMINED'!$D$7:$D$567=$D235)*('Charges by GXP_GIP_DETERMINED'!$E$7:$E$567=$E235))</f>
        <v>134325.88203222933</v>
      </c>
      <c r="I235" s="23" cm="1">
        <f t="array" ref="I235">SUMPRODUCT('Charges by GXP_GIP_DETERMINED'!H$7:H$567*('Charges by GXP_GIP_DETERMINED'!$D$7:$D$567=$D235)*('Charges by GXP_GIP_DETERMINED'!$E$7:$E$567=$E235))</f>
        <v>1244078.58</v>
      </c>
      <c r="J235" s="23" cm="1">
        <f t="array" ref="J235">SUMPRODUCT('Charges by GXP_GIP_DETERMINED'!I$7:I$567*('Charges by GXP_GIP_DETERMINED'!$D$7:$D$567=$D235)*('Charges by GXP_GIP_DETERMINED'!$E$7:$E$567=$E235))</f>
        <v>7154767.4400000004</v>
      </c>
      <c r="K235" s="23" cm="1">
        <f t="array" ref="K235">SUMPRODUCT('Charges by GXP_GIP_DETERMINED'!J$7:J$567*('Charges by GXP_GIP_DETERMINED'!$D$7:$D$567=$D235)*('Charges by GXP_GIP_DETERMINED'!$E$7:$E$567=$E235))</f>
        <v>0</v>
      </c>
      <c r="L235" s="24">
        <f t="shared" si="36"/>
        <v>8533171.90203223</v>
      </c>
      <c r="M235" s="23">
        <v>195343.51784433861</v>
      </c>
      <c r="N235" s="23">
        <v>1278617.5</v>
      </c>
      <c r="O235" s="23">
        <v>7266158.5800000001</v>
      </c>
      <c r="P235" s="23" cm="1">
        <f t="array" ref="P235">SUMPRODUCT('Charges by GXP_GIP_DETERMINED'!O$7:O$567*('Charges by GXP_GIP_DETERMINED'!$D$7:$D$567=$D235)*('Charges by GXP_GIP_DETERMINED'!$E$7:$E$567=$E235))</f>
        <v>0</v>
      </c>
      <c r="Q235" s="24">
        <f t="shared" si="37"/>
        <v>8740119.597844338</v>
      </c>
      <c r="R235" s="23">
        <v>268257.79999999993</v>
      </c>
      <c r="S235" s="23">
        <v>1579370.32</v>
      </c>
      <c r="T235" s="23">
        <v>9860303.4399999995</v>
      </c>
      <c r="U235" s="24">
        <f t="shared" si="38"/>
        <v>11707931.559999999</v>
      </c>
      <c r="V235" s="23">
        <v>408652.18000000005</v>
      </c>
      <c r="W235" s="23">
        <v>1671700.32</v>
      </c>
      <c r="X235" s="23">
        <v>9997631.4299999997</v>
      </c>
      <c r="Y235" s="24">
        <f t="shared" si="39"/>
        <v>12077983.93</v>
      </c>
      <c r="Z235" s="23">
        <v>578176.44999999995</v>
      </c>
      <c r="AA235" s="23">
        <v>1611815.75</v>
      </c>
      <c r="AB235" s="23">
        <v>10052610.529999999</v>
      </c>
      <c r="AC235" s="24">
        <f t="shared" si="40"/>
        <v>12242602.73</v>
      </c>
      <c r="AD235" s="23">
        <v>712430.27</v>
      </c>
      <c r="AE235" s="23">
        <v>1767516.69</v>
      </c>
      <c r="AF235" s="23">
        <v>10114073.560000001</v>
      </c>
      <c r="AG235" s="24">
        <f t="shared" si="41"/>
        <v>12594020.52</v>
      </c>
      <c r="AH235" s="23">
        <v>1159321.2</v>
      </c>
      <c r="AI235" s="23">
        <v>1801603.49</v>
      </c>
      <c r="AJ235" s="23">
        <v>10378444.85</v>
      </c>
      <c r="AK235" s="24">
        <f t="shared" si="42"/>
        <v>13339369.539999999</v>
      </c>
      <c r="AN235" s="35">
        <f t="shared" si="43"/>
        <v>0.37204918574436308</v>
      </c>
      <c r="AO235" s="35">
        <f t="shared" si="44"/>
        <v>3.1606980968720499E-2</v>
      </c>
      <c r="AP235" s="35">
        <f t="shared" si="45"/>
        <v>1.3629658803495426E-2</v>
      </c>
      <c r="AQ235" s="35">
        <f t="shared" si="46"/>
        <v>2.8704499994830712E-2</v>
      </c>
      <c r="AR235" s="35">
        <f t="shared" si="47"/>
        <v>5.9182770015051567E-2</v>
      </c>
    </row>
    <row r="236" spans="2:44" x14ac:dyDescent="0.3">
      <c r="B236" s="2" t="s">
        <v>77</v>
      </c>
      <c r="C236" s="2" t="s">
        <v>295</v>
      </c>
      <c r="D236" s="2" t="s">
        <v>296</v>
      </c>
      <c r="E236" s="2" t="s">
        <v>144</v>
      </c>
      <c r="F236" s="2" t="s">
        <v>145</v>
      </c>
      <c r="H236" s="23" cm="1">
        <f t="array" ref="H236">SUMPRODUCT('Charges by GXP_GIP_DETERMINED'!G$7:G$567*('Charges by GXP_GIP_DETERMINED'!$D$7:$D$567=$D236)*('Charges by GXP_GIP_DETERMINED'!$E$7:$E$567=$E236))</f>
        <v>0</v>
      </c>
      <c r="I236" s="23" cm="1">
        <f t="array" ref="I236">SUMPRODUCT('Charges by GXP_GIP_DETERMINED'!H$7:H$567*('Charges by GXP_GIP_DETERMINED'!$D$7:$D$567=$D236)*('Charges by GXP_GIP_DETERMINED'!$E$7:$E$567=$E236))</f>
        <v>0</v>
      </c>
      <c r="J236" s="23" cm="1">
        <f t="array" ref="J236">SUMPRODUCT('Charges by GXP_GIP_DETERMINED'!I$7:I$567*('Charges by GXP_GIP_DETERMINED'!$D$7:$D$567=$D236)*('Charges by GXP_GIP_DETERMINED'!$E$7:$E$567=$E236))</f>
        <v>0</v>
      </c>
      <c r="K236" s="23" cm="1">
        <f t="array" ref="K236">SUMPRODUCT('Charges by GXP_GIP_DETERMINED'!J$7:J$567*('Charges by GXP_GIP_DETERMINED'!$D$7:$D$567=$D236)*('Charges by GXP_GIP_DETERMINED'!$E$7:$E$567=$E236))</f>
        <v>0</v>
      </c>
      <c r="L236" s="24">
        <f t="shared" si="36"/>
        <v>0</v>
      </c>
      <c r="M236" s="23">
        <v>0</v>
      </c>
      <c r="N236" s="23">
        <v>0</v>
      </c>
      <c r="O236" s="23">
        <v>0</v>
      </c>
      <c r="P236" s="23" cm="1">
        <f t="array" ref="P236">SUMPRODUCT('Charges by GXP_GIP_DETERMINED'!O$7:O$567*('Charges by GXP_GIP_DETERMINED'!$D$7:$D$567=$D236)*('Charges by GXP_GIP_DETERMINED'!$E$7:$E$567=$E236))</f>
        <v>0</v>
      </c>
      <c r="Q236" s="24">
        <f t="shared" si="37"/>
        <v>0</v>
      </c>
      <c r="R236" s="23">
        <v>0</v>
      </c>
      <c r="S236" s="23">
        <v>0</v>
      </c>
      <c r="T236" s="23">
        <v>0</v>
      </c>
      <c r="U236" s="24">
        <f t="shared" si="38"/>
        <v>0</v>
      </c>
      <c r="V236" s="23">
        <v>0</v>
      </c>
      <c r="W236" s="23">
        <v>0</v>
      </c>
      <c r="X236" s="23">
        <v>0</v>
      </c>
      <c r="Y236" s="24">
        <f t="shared" si="39"/>
        <v>0</v>
      </c>
      <c r="Z236" s="23">
        <v>0</v>
      </c>
      <c r="AA236" s="23">
        <v>0</v>
      </c>
      <c r="AB236" s="23">
        <v>0</v>
      </c>
      <c r="AC236" s="24">
        <f t="shared" si="40"/>
        <v>0</v>
      </c>
      <c r="AD236" s="23">
        <v>0</v>
      </c>
      <c r="AE236" s="23">
        <v>0</v>
      </c>
      <c r="AF236" s="23">
        <v>0</v>
      </c>
      <c r="AG236" s="24">
        <f t="shared" si="41"/>
        <v>0</v>
      </c>
      <c r="AH236" s="23">
        <v>0</v>
      </c>
      <c r="AI236" s="23">
        <v>0</v>
      </c>
      <c r="AJ236" s="23">
        <v>0</v>
      </c>
      <c r="AK236" s="24">
        <f t="shared" si="42"/>
        <v>0</v>
      </c>
      <c r="AN236" s="35" t="str">
        <f t="shared" si="43"/>
        <v>-</v>
      </c>
      <c r="AO236" s="35" t="str">
        <f t="shared" si="44"/>
        <v>'-</v>
      </c>
      <c r="AP236" s="35" t="str">
        <f t="shared" si="45"/>
        <v>'-</v>
      </c>
      <c r="AQ236" s="35" t="str">
        <f t="shared" si="46"/>
        <v>'-</v>
      </c>
      <c r="AR236" s="35" t="str">
        <f t="shared" si="47"/>
        <v>'-</v>
      </c>
    </row>
    <row r="237" spans="2:44" x14ac:dyDescent="0.3">
      <c r="B237" s="2" t="s">
        <v>77</v>
      </c>
      <c r="C237" s="2" t="s">
        <v>295</v>
      </c>
      <c r="D237" s="2" t="s">
        <v>296</v>
      </c>
      <c r="E237" s="2" t="s">
        <v>146</v>
      </c>
      <c r="H237" s="23" cm="1">
        <f t="array" ref="H237">SUMPRODUCT('Charges by GXP_GIP_DETERMINED'!G$7:G$567*('Charges by GXP_GIP_DETERMINED'!$D$7:$D$567=$D237)*('Charges by GXP_GIP_DETERMINED'!$E$7:$E$567=$E237))</f>
        <v>621581.54620421294</v>
      </c>
      <c r="I237" s="23" cm="1">
        <f t="array" ref="I237">SUMPRODUCT('Charges by GXP_GIP_DETERMINED'!H$7:H$567*('Charges by GXP_GIP_DETERMINED'!$D$7:$D$567=$D237)*('Charges by GXP_GIP_DETERMINED'!$E$7:$E$567=$E237))</f>
        <v>0</v>
      </c>
      <c r="J237" s="23" cm="1">
        <f t="array" ref="J237">SUMPRODUCT('Charges by GXP_GIP_DETERMINED'!I$7:I$567*('Charges by GXP_GIP_DETERMINED'!$D$7:$D$567=$D237)*('Charges by GXP_GIP_DETERMINED'!$E$7:$E$567=$E237))</f>
        <v>0</v>
      </c>
      <c r="K237" s="23" cm="1">
        <f t="array" ref="K237">SUMPRODUCT('Charges by GXP_GIP_DETERMINED'!J$7:J$567*('Charges by GXP_GIP_DETERMINED'!$D$7:$D$567=$D237)*('Charges by GXP_GIP_DETERMINED'!$E$7:$E$567=$E237))</f>
        <v>0</v>
      </c>
      <c r="L237" s="24">
        <f t="shared" si="36"/>
        <v>621581.54620421294</v>
      </c>
      <c r="M237" s="23">
        <v>616295.30675366276</v>
      </c>
      <c r="N237" s="23">
        <v>0</v>
      </c>
      <c r="O237" s="23">
        <v>0</v>
      </c>
      <c r="P237" s="23" cm="1">
        <f t="array" ref="P237">SUMPRODUCT('Charges by GXP_GIP_DETERMINED'!O$7:O$567*('Charges by GXP_GIP_DETERMINED'!$D$7:$D$567=$D237)*('Charges by GXP_GIP_DETERMINED'!$E$7:$E$567=$E237))</f>
        <v>0</v>
      </c>
      <c r="Q237" s="24">
        <f t="shared" si="37"/>
        <v>616295.30675366276</v>
      </c>
      <c r="R237" s="23">
        <v>675307.75000000012</v>
      </c>
      <c r="S237" s="23">
        <v>0</v>
      </c>
      <c r="T237" s="23">
        <v>0</v>
      </c>
      <c r="U237" s="24">
        <f t="shared" si="38"/>
        <v>675307.75000000012</v>
      </c>
      <c r="V237" s="23">
        <v>714654.92</v>
      </c>
      <c r="W237" s="23">
        <v>0</v>
      </c>
      <c r="X237" s="23">
        <v>0</v>
      </c>
      <c r="Y237" s="24">
        <f t="shared" si="39"/>
        <v>714654.92</v>
      </c>
      <c r="Z237" s="23">
        <v>840491.67</v>
      </c>
      <c r="AA237" s="23">
        <v>0</v>
      </c>
      <c r="AB237" s="23">
        <v>0</v>
      </c>
      <c r="AC237" s="24">
        <f t="shared" si="40"/>
        <v>840491.67</v>
      </c>
      <c r="AD237" s="23">
        <v>886825.34</v>
      </c>
      <c r="AE237" s="23">
        <v>0</v>
      </c>
      <c r="AF237" s="23">
        <v>0</v>
      </c>
      <c r="AG237" s="24">
        <f t="shared" si="41"/>
        <v>886825.34</v>
      </c>
      <c r="AH237" s="23">
        <v>902329.89</v>
      </c>
      <c r="AI237" s="23">
        <v>0</v>
      </c>
      <c r="AJ237" s="23">
        <v>0</v>
      </c>
      <c r="AK237" s="24">
        <f t="shared" si="42"/>
        <v>902329.89</v>
      </c>
      <c r="AN237" s="35">
        <f t="shared" si="43"/>
        <v>8.6434682824602538E-2</v>
      </c>
      <c r="AO237" s="35">
        <f t="shared" si="44"/>
        <v>5.8265538933915506E-2</v>
      </c>
      <c r="AP237" s="35">
        <f t="shared" si="45"/>
        <v>0.17608043613552682</v>
      </c>
      <c r="AQ237" s="35">
        <f t="shared" si="46"/>
        <v>5.5126864017581489E-2</v>
      </c>
      <c r="AR237" s="35">
        <f t="shared" si="47"/>
        <v>1.7483205881329456E-2</v>
      </c>
    </row>
    <row r="238" spans="2:44" x14ac:dyDescent="0.3">
      <c r="B238" s="2" t="s">
        <v>77</v>
      </c>
      <c r="C238" s="2" t="s">
        <v>297</v>
      </c>
      <c r="D238" s="2" t="s">
        <v>298</v>
      </c>
      <c r="E238" s="2" t="s">
        <v>142</v>
      </c>
      <c r="F238" s="2" t="s">
        <v>143</v>
      </c>
      <c r="H238" s="23" cm="1">
        <f t="array" ref="H238">SUMPRODUCT('Charges by GXP_GIP_DETERMINED'!G$7:G$567*('Charges by GXP_GIP_DETERMINED'!$D$7:$D$567=$D238)*('Charges by GXP_GIP_DETERMINED'!$E$7:$E$567=$E238))</f>
        <v>25197.452272057544</v>
      </c>
      <c r="I238" s="23" cm="1">
        <f t="array" ref="I238">SUMPRODUCT('Charges by GXP_GIP_DETERMINED'!H$7:H$567*('Charges by GXP_GIP_DETERMINED'!$D$7:$D$567=$D238)*('Charges by GXP_GIP_DETERMINED'!$E$7:$E$567=$E238))</f>
        <v>113934.3</v>
      </c>
      <c r="J238" s="23" cm="1">
        <f t="array" ref="J238">SUMPRODUCT('Charges by GXP_GIP_DETERMINED'!I$7:I$567*('Charges by GXP_GIP_DETERMINED'!$D$7:$D$567=$D238)*('Charges by GXP_GIP_DETERMINED'!$E$7:$E$567=$E238))</f>
        <v>817211.2</v>
      </c>
      <c r="K238" s="23" cm="1">
        <f t="array" ref="K238">SUMPRODUCT('Charges by GXP_GIP_DETERMINED'!J$7:J$567*('Charges by GXP_GIP_DETERMINED'!$D$7:$D$567=$D238)*('Charges by GXP_GIP_DETERMINED'!$E$7:$E$567=$E238))</f>
        <v>0</v>
      </c>
      <c r="L238" s="24">
        <f t="shared" si="36"/>
        <v>956342.95227205753</v>
      </c>
      <c r="M238" s="23">
        <v>36643.41356412106</v>
      </c>
      <c r="N238" s="23">
        <v>118161.05</v>
      </c>
      <c r="O238" s="23">
        <v>848189.72</v>
      </c>
      <c r="P238" s="23" cm="1">
        <f t="array" ref="P238">SUMPRODUCT('Charges by GXP_GIP_DETERMINED'!O$7:O$567*('Charges by GXP_GIP_DETERMINED'!$D$7:$D$567=$D238)*('Charges by GXP_GIP_DETERMINED'!$E$7:$E$567=$E238))</f>
        <v>0</v>
      </c>
      <c r="Q238" s="24">
        <f t="shared" si="37"/>
        <v>1002994.183564121</v>
      </c>
      <c r="R238" s="23">
        <v>50321</v>
      </c>
      <c r="S238" s="23">
        <v>145954.56</v>
      </c>
      <c r="T238" s="23">
        <v>1151008.19</v>
      </c>
      <c r="U238" s="24">
        <f t="shared" si="38"/>
        <v>1347283.75</v>
      </c>
      <c r="V238" s="23">
        <v>76606.659999999989</v>
      </c>
      <c r="W238" s="23">
        <v>154487.06</v>
      </c>
      <c r="X238" s="23">
        <v>1167038.69</v>
      </c>
      <c r="Y238" s="24">
        <f t="shared" si="39"/>
        <v>1398132.41</v>
      </c>
      <c r="Z238" s="23">
        <v>108207.12999999999</v>
      </c>
      <c r="AA238" s="23">
        <v>148952.94</v>
      </c>
      <c r="AB238" s="23">
        <v>1173456.49</v>
      </c>
      <c r="AC238" s="24">
        <f t="shared" si="40"/>
        <v>1430616.56</v>
      </c>
      <c r="AD238" s="23">
        <v>133305.45000000001</v>
      </c>
      <c r="AE238" s="23">
        <v>163341.76000000001</v>
      </c>
      <c r="AF238" s="23">
        <v>1180631.1599999999</v>
      </c>
      <c r="AG238" s="24">
        <f t="shared" si="41"/>
        <v>1477278.3699999999</v>
      </c>
      <c r="AH238" s="23">
        <v>216520.25999999998</v>
      </c>
      <c r="AI238" s="23">
        <v>166491.82</v>
      </c>
      <c r="AJ238" s="23">
        <v>1211491.6200000001</v>
      </c>
      <c r="AK238" s="24">
        <f t="shared" si="42"/>
        <v>1594503.7000000002</v>
      </c>
      <c r="AN238" s="35">
        <f t="shared" si="43"/>
        <v>0.40878724185623394</v>
      </c>
      <c r="AO238" s="35">
        <f t="shared" si="44"/>
        <v>3.7741611594439561E-2</v>
      </c>
      <c r="AP238" s="35">
        <f t="shared" si="45"/>
        <v>2.3233958220022943E-2</v>
      </c>
      <c r="AQ238" s="35">
        <f t="shared" si="46"/>
        <v>3.2616573374489644E-2</v>
      </c>
      <c r="AR238" s="35">
        <f t="shared" si="47"/>
        <v>7.9352227975828526E-2</v>
      </c>
    </row>
    <row r="239" spans="2:44" x14ac:dyDescent="0.3">
      <c r="B239" s="2" t="s">
        <v>77</v>
      </c>
      <c r="C239" s="2" t="s">
        <v>297</v>
      </c>
      <c r="D239" s="2" t="s">
        <v>298</v>
      </c>
      <c r="E239" s="2" t="s">
        <v>144</v>
      </c>
      <c r="F239" s="2" t="s">
        <v>145</v>
      </c>
      <c r="H239" s="23" cm="1">
        <f t="array" ref="H239">SUMPRODUCT('Charges by GXP_GIP_DETERMINED'!G$7:G$567*('Charges by GXP_GIP_DETERMINED'!$D$7:$D$567=$D239)*('Charges by GXP_GIP_DETERMINED'!$E$7:$E$567=$E239))</f>
        <v>0</v>
      </c>
      <c r="I239" s="23" cm="1">
        <f t="array" ref="I239">SUMPRODUCT('Charges by GXP_GIP_DETERMINED'!H$7:H$567*('Charges by GXP_GIP_DETERMINED'!$D$7:$D$567=$D239)*('Charges by GXP_GIP_DETERMINED'!$E$7:$E$567=$E239))</f>
        <v>0</v>
      </c>
      <c r="J239" s="23" cm="1">
        <f t="array" ref="J239">SUMPRODUCT('Charges by GXP_GIP_DETERMINED'!I$7:I$567*('Charges by GXP_GIP_DETERMINED'!$D$7:$D$567=$D239)*('Charges by GXP_GIP_DETERMINED'!$E$7:$E$567=$E239))</f>
        <v>0</v>
      </c>
      <c r="K239" s="23" cm="1">
        <f t="array" ref="K239">SUMPRODUCT('Charges by GXP_GIP_DETERMINED'!J$7:J$567*('Charges by GXP_GIP_DETERMINED'!$D$7:$D$567=$D239)*('Charges by GXP_GIP_DETERMINED'!$E$7:$E$567=$E239))</f>
        <v>0</v>
      </c>
      <c r="L239" s="24">
        <f t="shared" si="36"/>
        <v>0</v>
      </c>
      <c r="M239" s="23">
        <v>0</v>
      </c>
      <c r="N239" s="23">
        <v>0</v>
      </c>
      <c r="O239" s="23">
        <v>0</v>
      </c>
      <c r="P239" s="23" cm="1">
        <f t="array" ref="P239">SUMPRODUCT('Charges by GXP_GIP_DETERMINED'!O$7:O$567*('Charges by GXP_GIP_DETERMINED'!$D$7:$D$567=$D239)*('Charges by GXP_GIP_DETERMINED'!$E$7:$E$567=$E239))</f>
        <v>0</v>
      </c>
      <c r="Q239" s="24">
        <f t="shared" si="37"/>
        <v>0</v>
      </c>
      <c r="R239" s="23">
        <v>0</v>
      </c>
      <c r="S239" s="23">
        <v>0</v>
      </c>
      <c r="T239" s="23">
        <v>0</v>
      </c>
      <c r="U239" s="24">
        <f t="shared" si="38"/>
        <v>0</v>
      </c>
      <c r="V239" s="23">
        <v>0</v>
      </c>
      <c r="W239" s="23">
        <v>0</v>
      </c>
      <c r="X239" s="23">
        <v>0</v>
      </c>
      <c r="Y239" s="24">
        <f t="shared" si="39"/>
        <v>0</v>
      </c>
      <c r="Z239" s="23">
        <v>0</v>
      </c>
      <c r="AA239" s="23">
        <v>0</v>
      </c>
      <c r="AB239" s="23">
        <v>0</v>
      </c>
      <c r="AC239" s="24">
        <f t="shared" si="40"/>
        <v>0</v>
      </c>
      <c r="AD239" s="23">
        <v>0</v>
      </c>
      <c r="AE239" s="23">
        <v>0</v>
      </c>
      <c r="AF239" s="23">
        <v>0</v>
      </c>
      <c r="AG239" s="24">
        <f t="shared" si="41"/>
        <v>0</v>
      </c>
      <c r="AH239" s="23">
        <v>0</v>
      </c>
      <c r="AI239" s="23">
        <v>0</v>
      </c>
      <c r="AJ239" s="23">
        <v>0</v>
      </c>
      <c r="AK239" s="24">
        <f t="shared" si="42"/>
        <v>0</v>
      </c>
      <c r="AN239" s="35" t="str">
        <f t="shared" si="43"/>
        <v>-</v>
      </c>
      <c r="AO239" s="35" t="str">
        <f t="shared" si="44"/>
        <v>'-</v>
      </c>
      <c r="AP239" s="35" t="str">
        <f t="shared" si="45"/>
        <v>'-</v>
      </c>
      <c r="AQ239" s="35" t="str">
        <f t="shared" si="46"/>
        <v>'-</v>
      </c>
      <c r="AR239" s="35" t="str">
        <f t="shared" si="47"/>
        <v>'-</v>
      </c>
    </row>
    <row r="240" spans="2:44" x14ac:dyDescent="0.3">
      <c r="B240" s="2" t="s">
        <v>77</v>
      </c>
      <c r="C240" s="2" t="s">
        <v>297</v>
      </c>
      <c r="D240" s="2" t="s">
        <v>298</v>
      </c>
      <c r="E240" s="2" t="s">
        <v>146</v>
      </c>
      <c r="H240" s="23" cm="1">
        <f t="array" ref="H240">SUMPRODUCT('Charges by GXP_GIP_DETERMINED'!G$7:G$567*('Charges by GXP_GIP_DETERMINED'!$D$7:$D$567=$D240)*('Charges by GXP_GIP_DETERMINED'!$E$7:$E$567=$E240))</f>
        <v>129731.78573537446</v>
      </c>
      <c r="I240" s="23" cm="1">
        <f t="array" ref="I240">SUMPRODUCT('Charges by GXP_GIP_DETERMINED'!H$7:H$567*('Charges by GXP_GIP_DETERMINED'!$D$7:$D$567=$D240)*('Charges by GXP_GIP_DETERMINED'!$E$7:$E$567=$E240))</f>
        <v>0</v>
      </c>
      <c r="J240" s="23" cm="1">
        <f t="array" ref="J240">SUMPRODUCT('Charges by GXP_GIP_DETERMINED'!I$7:I$567*('Charges by GXP_GIP_DETERMINED'!$D$7:$D$567=$D240)*('Charges by GXP_GIP_DETERMINED'!$E$7:$E$567=$E240))</f>
        <v>0</v>
      </c>
      <c r="K240" s="23" cm="1">
        <f t="array" ref="K240">SUMPRODUCT('Charges by GXP_GIP_DETERMINED'!J$7:J$567*('Charges by GXP_GIP_DETERMINED'!$D$7:$D$567=$D240)*('Charges by GXP_GIP_DETERMINED'!$E$7:$E$567=$E240))</f>
        <v>0</v>
      </c>
      <c r="L240" s="24">
        <f t="shared" si="36"/>
        <v>129731.78573537446</v>
      </c>
      <c r="M240" s="23">
        <v>126509.43452665726</v>
      </c>
      <c r="N240" s="23">
        <v>0</v>
      </c>
      <c r="O240" s="23">
        <v>0</v>
      </c>
      <c r="P240" s="23" cm="1">
        <f t="array" ref="P240">SUMPRODUCT('Charges by GXP_GIP_DETERMINED'!O$7:O$567*('Charges by GXP_GIP_DETERMINED'!$D$7:$D$567=$D240)*('Charges by GXP_GIP_DETERMINED'!$E$7:$E$567=$E240))</f>
        <v>0</v>
      </c>
      <c r="Q240" s="24">
        <f t="shared" si="37"/>
        <v>126509.43452665726</v>
      </c>
      <c r="R240" s="23">
        <v>137074.66</v>
      </c>
      <c r="S240" s="23">
        <v>0</v>
      </c>
      <c r="T240" s="23">
        <v>0</v>
      </c>
      <c r="U240" s="24">
        <f t="shared" si="38"/>
        <v>137074.66</v>
      </c>
      <c r="V240" s="23">
        <v>144942</v>
      </c>
      <c r="W240" s="23">
        <v>0</v>
      </c>
      <c r="X240" s="23">
        <v>0</v>
      </c>
      <c r="Y240" s="24">
        <f t="shared" si="39"/>
        <v>144942</v>
      </c>
      <c r="Z240" s="23">
        <v>168654.78999999998</v>
      </c>
      <c r="AA240" s="23">
        <v>0</v>
      </c>
      <c r="AB240" s="23">
        <v>0</v>
      </c>
      <c r="AC240" s="24">
        <f t="shared" si="40"/>
        <v>168654.78999999998</v>
      </c>
      <c r="AD240" s="23">
        <v>177307.71000000002</v>
      </c>
      <c r="AE240" s="23">
        <v>0</v>
      </c>
      <c r="AF240" s="23">
        <v>0</v>
      </c>
      <c r="AG240" s="24">
        <f t="shared" si="41"/>
        <v>177307.71000000002</v>
      </c>
      <c r="AH240" s="23">
        <v>180200.12</v>
      </c>
      <c r="AI240" s="23">
        <v>0</v>
      </c>
      <c r="AJ240" s="23">
        <v>0</v>
      </c>
      <c r="AK240" s="24">
        <f t="shared" si="42"/>
        <v>180200.12</v>
      </c>
      <c r="AN240" s="35">
        <f t="shared" si="43"/>
        <v>5.6600425431616808E-2</v>
      </c>
      <c r="AO240" s="35">
        <f t="shared" si="44"/>
        <v>5.7394561474746641E-2</v>
      </c>
      <c r="AP240" s="35">
        <f t="shared" si="45"/>
        <v>0.16360192352803171</v>
      </c>
      <c r="AQ240" s="35">
        <f t="shared" si="46"/>
        <v>5.1305509911696134E-2</v>
      </c>
      <c r="AR240" s="35">
        <f t="shared" si="47"/>
        <v>1.6312939803914794E-2</v>
      </c>
    </row>
    <row r="241" spans="2:44" x14ac:dyDescent="0.3">
      <c r="B241" s="2" t="s">
        <v>77</v>
      </c>
      <c r="C241" s="2" t="s">
        <v>299</v>
      </c>
      <c r="D241" s="2" t="s">
        <v>300</v>
      </c>
      <c r="E241" s="2" t="s">
        <v>142</v>
      </c>
      <c r="F241" s="2" t="s">
        <v>143</v>
      </c>
      <c r="H241" s="23" cm="1">
        <f t="array" ref="H241">SUMPRODUCT('Charges by GXP_GIP_DETERMINED'!G$7:G$567*('Charges by GXP_GIP_DETERMINED'!$D$7:$D$567=$D241)*('Charges by GXP_GIP_DETERMINED'!$E$7:$E$567=$E241))</f>
        <v>268298.41209594026</v>
      </c>
      <c r="I241" s="23" cm="1">
        <f t="array" ref="I241">SUMPRODUCT('Charges by GXP_GIP_DETERMINED'!H$7:H$567*('Charges by GXP_GIP_DETERMINED'!$D$7:$D$567=$D241)*('Charges by GXP_GIP_DETERMINED'!$E$7:$E$567=$E241))</f>
        <v>2932548.54</v>
      </c>
      <c r="J241" s="23" cm="1">
        <f t="array" ref="J241">SUMPRODUCT('Charges by GXP_GIP_DETERMINED'!I$7:I$567*('Charges by GXP_GIP_DETERMINED'!$D$7:$D$567=$D241)*('Charges by GXP_GIP_DETERMINED'!$E$7:$E$567=$E241))</f>
        <v>2368244.7000000002</v>
      </c>
      <c r="K241" s="23" cm="1">
        <f t="array" ref="K241">SUMPRODUCT('Charges by GXP_GIP_DETERMINED'!J$7:J$567*('Charges by GXP_GIP_DETERMINED'!$D$7:$D$567=$D241)*('Charges by GXP_GIP_DETERMINED'!$E$7:$E$567=$E241))</f>
        <v>0</v>
      </c>
      <c r="L241" s="24">
        <f t="shared" si="36"/>
        <v>5569091.65209594</v>
      </c>
      <c r="M241" s="23">
        <v>360438.91942871019</v>
      </c>
      <c r="N241" s="23">
        <v>3029350.87</v>
      </c>
      <c r="O241" s="23">
        <v>2431477.19</v>
      </c>
      <c r="P241" s="23" cm="1">
        <f t="array" ref="P241">SUMPRODUCT('Charges by GXP_GIP_DETERMINED'!O$7:O$567*('Charges by GXP_GIP_DETERMINED'!$D$7:$D$567=$D241)*('Charges by GXP_GIP_DETERMINED'!$E$7:$E$567=$E241))</f>
        <v>0</v>
      </c>
      <c r="Q241" s="24">
        <f t="shared" si="37"/>
        <v>5821266.9794287104</v>
      </c>
      <c r="R241" s="23">
        <v>447503.23</v>
      </c>
      <c r="S241" s="23">
        <v>3741906.27</v>
      </c>
      <c r="T241" s="23">
        <v>3299556.79</v>
      </c>
      <c r="U241" s="24">
        <f t="shared" si="38"/>
        <v>7488966.29</v>
      </c>
      <c r="V241" s="23">
        <v>539906.66999999993</v>
      </c>
      <c r="W241" s="23">
        <v>3960658.14</v>
      </c>
      <c r="X241" s="23">
        <v>3345510.91</v>
      </c>
      <c r="Y241" s="24">
        <f t="shared" si="39"/>
        <v>7846075.7200000007</v>
      </c>
      <c r="Z241" s="23">
        <v>682599.91</v>
      </c>
      <c r="AA241" s="23">
        <v>3818777.28</v>
      </c>
      <c r="AB241" s="23">
        <v>3363908.58</v>
      </c>
      <c r="AC241" s="24">
        <f t="shared" si="40"/>
        <v>7865285.7699999996</v>
      </c>
      <c r="AD241" s="23">
        <v>796007.33000000007</v>
      </c>
      <c r="AE241" s="23">
        <v>4187670.06</v>
      </c>
      <c r="AF241" s="23">
        <v>3384475.98</v>
      </c>
      <c r="AG241" s="24">
        <f t="shared" si="41"/>
        <v>8368153.370000001</v>
      </c>
      <c r="AH241" s="23">
        <v>943111.10000000009</v>
      </c>
      <c r="AI241" s="23">
        <v>4268429.8499999996</v>
      </c>
      <c r="AJ241" s="23">
        <v>3472942.63</v>
      </c>
      <c r="AK241" s="24">
        <f t="shared" si="42"/>
        <v>8684483.5799999982</v>
      </c>
      <c r="AN241" s="35">
        <f t="shared" si="43"/>
        <v>0.34473748284992056</v>
      </c>
      <c r="AO241" s="35">
        <f t="shared" si="44"/>
        <v>4.7684742616193709E-2</v>
      </c>
      <c r="AP241" s="35">
        <f t="shared" si="45"/>
        <v>2.4483640848675936E-3</v>
      </c>
      <c r="AQ241" s="35">
        <f t="shared" si="46"/>
        <v>6.3935070473606137E-2</v>
      </c>
      <c r="AR241" s="35">
        <f t="shared" si="47"/>
        <v>3.7801674516870998E-2</v>
      </c>
    </row>
    <row r="242" spans="2:44" x14ac:dyDescent="0.3">
      <c r="B242" s="2" t="s">
        <v>77</v>
      </c>
      <c r="C242" s="2" t="s">
        <v>299</v>
      </c>
      <c r="D242" s="2" t="s">
        <v>300</v>
      </c>
      <c r="E242" s="2" t="s">
        <v>144</v>
      </c>
      <c r="F242" s="2" t="s">
        <v>145</v>
      </c>
      <c r="H242" s="23" cm="1">
        <f t="array" ref="H242">SUMPRODUCT('Charges by GXP_GIP_DETERMINED'!G$7:G$567*('Charges by GXP_GIP_DETERMINED'!$D$7:$D$567=$D242)*('Charges by GXP_GIP_DETERMINED'!$E$7:$E$567=$E242))</f>
        <v>0</v>
      </c>
      <c r="I242" s="23" cm="1">
        <f t="array" ref="I242">SUMPRODUCT('Charges by GXP_GIP_DETERMINED'!H$7:H$567*('Charges by GXP_GIP_DETERMINED'!$D$7:$D$567=$D242)*('Charges by GXP_GIP_DETERMINED'!$E$7:$E$567=$E242))</f>
        <v>0</v>
      </c>
      <c r="J242" s="23" cm="1">
        <f t="array" ref="J242">SUMPRODUCT('Charges by GXP_GIP_DETERMINED'!I$7:I$567*('Charges by GXP_GIP_DETERMINED'!$D$7:$D$567=$D242)*('Charges by GXP_GIP_DETERMINED'!$E$7:$E$567=$E242))</f>
        <v>0</v>
      </c>
      <c r="K242" s="23" cm="1">
        <f t="array" ref="K242">SUMPRODUCT('Charges by GXP_GIP_DETERMINED'!J$7:J$567*('Charges by GXP_GIP_DETERMINED'!$D$7:$D$567=$D242)*('Charges by GXP_GIP_DETERMINED'!$E$7:$E$567=$E242))</f>
        <v>0</v>
      </c>
      <c r="L242" s="24">
        <f t="shared" si="36"/>
        <v>0</v>
      </c>
      <c r="M242" s="23">
        <v>0</v>
      </c>
      <c r="N242" s="23">
        <v>0</v>
      </c>
      <c r="O242" s="23">
        <v>0</v>
      </c>
      <c r="P242" s="23" cm="1">
        <f t="array" ref="P242">SUMPRODUCT('Charges by GXP_GIP_DETERMINED'!O$7:O$567*('Charges by GXP_GIP_DETERMINED'!$D$7:$D$567=$D242)*('Charges by GXP_GIP_DETERMINED'!$E$7:$E$567=$E242))</f>
        <v>0</v>
      </c>
      <c r="Q242" s="24">
        <f t="shared" si="37"/>
        <v>0</v>
      </c>
      <c r="R242" s="23">
        <v>0</v>
      </c>
      <c r="S242" s="23">
        <v>0</v>
      </c>
      <c r="T242" s="23">
        <v>0</v>
      </c>
      <c r="U242" s="24">
        <f t="shared" si="38"/>
        <v>0</v>
      </c>
      <c r="V242" s="23">
        <v>0</v>
      </c>
      <c r="W242" s="23">
        <v>0</v>
      </c>
      <c r="X242" s="23">
        <v>0</v>
      </c>
      <c r="Y242" s="24">
        <f t="shared" si="39"/>
        <v>0</v>
      </c>
      <c r="Z242" s="23">
        <v>0</v>
      </c>
      <c r="AA242" s="23">
        <v>0</v>
      </c>
      <c r="AB242" s="23">
        <v>0</v>
      </c>
      <c r="AC242" s="24">
        <f t="shared" si="40"/>
        <v>0</v>
      </c>
      <c r="AD242" s="23">
        <v>0</v>
      </c>
      <c r="AE242" s="23">
        <v>0</v>
      </c>
      <c r="AF242" s="23">
        <v>0</v>
      </c>
      <c r="AG242" s="24">
        <f t="shared" si="41"/>
        <v>0</v>
      </c>
      <c r="AH242" s="23">
        <v>0</v>
      </c>
      <c r="AI242" s="23">
        <v>0</v>
      </c>
      <c r="AJ242" s="23">
        <v>0</v>
      </c>
      <c r="AK242" s="24">
        <f t="shared" si="42"/>
        <v>0</v>
      </c>
      <c r="AN242" s="35" t="str">
        <f t="shared" si="43"/>
        <v>-</v>
      </c>
      <c r="AO242" s="35" t="str">
        <f t="shared" si="44"/>
        <v>'-</v>
      </c>
      <c r="AP242" s="35" t="str">
        <f t="shared" si="45"/>
        <v>'-</v>
      </c>
      <c r="AQ242" s="35" t="str">
        <f t="shared" si="46"/>
        <v>'-</v>
      </c>
      <c r="AR242" s="35" t="str">
        <f t="shared" si="47"/>
        <v>'-</v>
      </c>
    </row>
    <row r="243" spans="2:44" x14ac:dyDescent="0.3">
      <c r="B243" s="2" t="s">
        <v>77</v>
      </c>
      <c r="C243" s="2" t="s">
        <v>299</v>
      </c>
      <c r="D243" s="2" t="s">
        <v>300</v>
      </c>
      <c r="E243" s="2" t="s">
        <v>146</v>
      </c>
      <c r="H243" s="23" cm="1">
        <f t="array" ref="H243">SUMPRODUCT('Charges by GXP_GIP_DETERMINED'!G$7:G$567*('Charges by GXP_GIP_DETERMINED'!$D$7:$D$567=$D243)*('Charges by GXP_GIP_DETERMINED'!$E$7:$E$567=$E243))</f>
        <v>627663.87817899755</v>
      </c>
      <c r="I243" s="23" cm="1">
        <f t="array" ref="I243">SUMPRODUCT('Charges by GXP_GIP_DETERMINED'!H$7:H$567*('Charges by GXP_GIP_DETERMINED'!$D$7:$D$567=$D243)*('Charges by GXP_GIP_DETERMINED'!$E$7:$E$567=$E243))</f>
        <v>0</v>
      </c>
      <c r="J243" s="23" cm="1">
        <f t="array" ref="J243">SUMPRODUCT('Charges by GXP_GIP_DETERMINED'!I$7:I$567*('Charges by GXP_GIP_DETERMINED'!$D$7:$D$567=$D243)*('Charges by GXP_GIP_DETERMINED'!$E$7:$E$567=$E243))</f>
        <v>0</v>
      </c>
      <c r="K243" s="23" cm="1">
        <f t="array" ref="K243">SUMPRODUCT('Charges by GXP_GIP_DETERMINED'!J$7:J$567*('Charges by GXP_GIP_DETERMINED'!$D$7:$D$567=$D243)*('Charges by GXP_GIP_DETERMINED'!$E$7:$E$567=$E243))</f>
        <v>0</v>
      </c>
      <c r="L243" s="24">
        <f t="shared" si="36"/>
        <v>627663.87817899755</v>
      </c>
      <c r="M243" s="23">
        <v>612668.83096397563</v>
      </c>
      <c r="N243" s="23">
        <v>0</v>
      </c>
      <c r="O243" s="23">
        <v>0</v>
      </c>
      <c r="P243" s="23" cm="1">
        <f t="array" ref="P243">SUMPRODUCT('Charges by GXP_GIP_DETERMINED'!O$7:O$567*('Charges by GXP_GIP_DETERMINED'!$D$7:$D$567=$D243)*('Charges by GXP_GIP_DETERMINED'!$E$7:$E$567=$E243))</f>
        <v>0</v>
      </c>
      <c r="Q243" s="24">
        <f t="shared" si="37"/>
        <v>612668.83096397563</v>
      </c>
      <c r="R243" s="23">
        <v>640782.62</v>
      </c>
      <c r="S243" s="23">
        <v>0</v>
      </c>
      <c r="T243" s="23">
        <v>0</v>
      </c>
      <c r="U243" s="24">
        <f t="shared" si="38"/>
        <v>640782.62</v>
      </c>
      <c r="V243" s="23">
        <v>665748.52000000014</v>
      </c>
      <c r="W243" s="23">
        <v>0</v>
      </c>
      <c r="X243" s="23">
        <v>0</v>
      </c>
      <c r="Y243" s="24">
        <f t="shared" si="39"/>
        <v>665748.52000000014</v>
      </c>
      <c r="Z243" s="23">
        <v>748186.83999999985</v>
      </c>
      <c r="AA243" s="23">
        <v>0</v>
      </c>
      <c r="AB243" s="23">
        <v>0</v>
      </c>
      <c r="AC243" s="24">
        <f t="shared" si="40"/>
        <v>748186.83999999985</v>
      </c>
      <c r="AD243" s="23">
        <v>777573.32000000007</v>
      </c>
      <c r="AE243" s="23">
        <v>0</v>
      </c>
      <c r="AF243" s="23">
        <v>0</v>
      </c>
      <c r="AG243" s="24">
        <f t="shared" si="41"/>
        <v>777573.32000000007</v>
      </c>
      <c r="AH243" s="23">
        <v>788632.54999999993</v>
      </c>
      <c r="AI243" s="23">
        <v>0</v>
      </c>
      <c r="AJ243" s="23">
        <v>0</v>
      </c>
      <c r="AK243" s="24">
        <f t="shared" si="42"/>
        <v>788632.54999999993</v>
      </c>
      <c r="AN243" s="35">
        <f t="shared" si="43"/>
        <v>2.0900902978618241E-2</v>
      </c>
      <c r="AO243" s="35">
        <f t="shared" si="44"/>
        <v>3.896157483172713E-2</v>
      </c>
      <c r="AP243" s="35">
        <f t="shared" si="45"/>
        <v>0.12382801842353275</v>
      </c>
      <c r="AQ243" s="35">
        <f t="shared" si="46"/>
        <v>3.9276927137612105E-2</v>
      </c>
      <c r="AR243" s="35">
        <f t="shared" si="47"/>
        <v>1.422274879493024E-2</v>
      </c>
    </row>
    <row r="244" spans="2:44" x14ac:dyDescent="0.3">
      <c r="B244" s="2" t="s">
        <v>77</v>
      </c>
      <c r="C244" s="2" t="s">
        <v>301</v>
      </c>
      <c r="D244" s="2" t="s">
        <v>302</v>
      </c>
      <c r="E244" s="2" t="s">
        <v>142</v>
      </c>
      <c r="F244" s="2" t="s">
        <v>143</v>
      </c>
      <c r="H244" s="23" cm="1">
        <f t="array" ref="H244">SUMPRODUCT('Charges by GXP_GIP_DETERMINED'!G$7:G$567*('Charges by GXP_GIP_DETERMINED'!$D$7:$D$567=$D244)*('Charges by GXP_GIP_DETERMINED'!$E$7:$E$567=$E244))</f>
        <v>82042.759388832361</v>
      </c>
      <c r="I244" s="23" cm="1">
        <f t="array" ref="I244">SUMPRODUCT('Charges by GXP_GIP_DETERMINED'!H$7:H$567*('Charges by GXP_GIP_DETERMINED'!$D$7:$D$567=$D244)*('Charges by GXP_GIP_DETERMINED'!$E$7:$E$567=$E244))</f>
        <v>667189.02</v>
      </c>
      <c r="J244" s="23" cm="1">
        <f t="array" ref="J244">SUMPRODUCT('Charges by GXP_GIP_DETERMINED'!I$7:I$567*('Charges by GXP_GIP_DETERMINED'!$D$7:$D$567=$D244)*('Charges by GXP_GIP_DETERMINED'!$E$7:$E$567=$E244))</f>
        <v>2779629.93</v>
      </c>
      <c r="K244" s="23" cm="1">
        <f t="array" ref="K244">SUMPRODUCT('Charges by GXP_GIP_DETERMINED'!J$7:J$567*('Charges by GXP_GIP_DETERMINED'!$D$7:$D$567=$D244)*('Charges by GXP_GIP_DETERMINED'!$E$7:$E$567=$E244))</f>
        <v>0</v>
      </c>
      <c r="L244" s="24">
        <f t="shared" si="36"/>
        <v>3528861.7093888326</v>
      </c>
      <c r="M244" s="23">
        <v>113843.29588798987</v>
      </c>
      <c r="N244" s="23">
        <v>731523.09</v>
      </c>
      <c r="O244" s="23">
        <v>2866881.25</v>
      </c>
      <c r="P244" s="23" cm="1">
        <f t="array" ref="P244">SUMPRODUCT('Charges by GXP_GIP_DETERMINED'!O$7:O$567*('Charges by GXP_GIP_DETERMINED'!$D$7:$D$567=$D244)*('Charges by GXP_GIP_DETERMINED'!$E$7:$E$567=$E244))</f>
        <v>0</v>
      </c>
      <c r="Q244" s="24">
        <f t="shared" si="37"/>
        <v>3712247.6358879898</v>
      </c>
      <c r="R244" s="23">
        <v>140453.40000000002</v>
      </c>
      <c r="S244" s="23">
        <v>903589.9</v>
      </c>
      <c r="T244" s="23">
        <v>3890407.67</v>
      </c>
      <c r="U244" s="24">
        <f t="shared" si="38"/>
        <v>4934450.97</v>
      </c>
      <c r="V244" s="23">
        <v>187750.69</v>
      </c>
      <c r="W244" s="23">
        <v>956413.77</v>
      </c>
      <c r="X244" s="23">
        <v>3944590.77</v>
      </c>
      <c r="Y244" s="24">
        <f t="shared" si="39"/>
        <v>5088755.2300000004</v>
      </c>
      <c r="Z244" s="23">
        <v>252140.56999999998</v>
      </c>
      <c r="AA244" s="23">
        <v>922152.59</v>
      </c>
      <c r="AB244" s="23">
        <v>3966282.92</v>
      </c>
      <c r="AC244" s="24">
        <f t="shared" si="40"/>
        <v>5140576.08</v>
      </c>
      <c r="AD244" s="23">
        <v>297195.09000000003</v>
      </c>
      <c r="AE244" s="23">
        <v>1011232.26</v>
      </c>
      <c r="AF244" s="23">
        <v>3990533.31</v>
      </c>
      <c r="AG244" s="24">
        <f t="shared" si="41"/>
        <v>5298960.66</v>
      </c>
      <c r="AH244" s="23">
        <v>352453.60000000003</v>
      </c>
      <c r="AI244" s="23">
        <v>1030734.02</v>
      </c>
      <c r="AJ244" s="23">
        <v>4094841.67</v>
      </c>
      <c r="AK244" s="24">
        <f t="shared" si="42"/>
        <v>5478029.29</v>
      </c>
      <c r="AN244" s="35">
        <f t="shared" si="43"/>
        <v>0.39831236709318452</v>
      </c>
      <c r="AO244" s="35">
        <f t="shared" si="44"/>
        <v>3.127080620278222E-2</v>
      </c>
      <c r="AP244" s="35">
        <f t="shared" si="45"/>
        <v>1.0183403928429868E-2</v>
      </c>
      <c r="AQ244" s="35">
        <f t="shared" si="46"/>
        <v>3.0810667430098526E-2</v>
      </c>
      <c r="AR244" s="35">
        <f t="shared" si="47"/>
        <v>3.3793160864870497E-2</v>
      </c>
    </row>
    <row r="245" spans="2:44" x14ac:dyDescent="0.3">
      <c r="B245" s="2" t="s">
        <v>77</v>
      </c>
      <c r="C245" s="2" t="s">
        <v>301</v>
      </c>
      <c r="D245" s="2" t="s">
        <v>302</v>
      </c>
      <c r="E245" s="2" t="s">
        <v>144</v>
      </c>
      <c r="F245" s="2" t="s">
        <v>145</v>
      </c>
      <c r="H245" s="23" cm="1">
        <f t="array" ref="H245">SUMPRODUCT('Charges by GXP_GIP_DETERMINED'!G$7:G$567*('Charges by GXP_GIP_DETERMINED'!$D$7:$D$567=$D245)*('Charges by GXP_GIP_DETERMINED'!$E$7:$E$567=$E245))</f>
        <v>3168.9622311088474</v>
      </c>
      <c r="I245" s="23" cm="1">
        <f t="array" ref="I245">SUMPRODUCT('Charges by GXP_GIP_DETERMINED'!H$7:H$567*('Charges by GXP_GIP_DETERMINED'!$D$7:$D$567=$D245)*('Charges by GXP_GIP_DETERMINED'!$E$7:$E$567=$E245))</f>
        <v>140734.04</v>
      </c>
      <c r="J245" s="23" cm="1">
        <f t="array" ref="J245">SUMPRODUCT('Charges by GXP_GIP_DETERMINED'!I$7:I$567*('Charges by GXP_GIP_DETERMINED'!$D$7:$D$567=$D245)*('Charges by GXP_GIP_DETERMINED'!$E$7:$E$567=$E245))</f>
        <v>0</v>
      </c>
      <c r="K245" s="23" cm="1">
        <f t="array" ref="K245">SUMPRODUCT('Charges by GXP_GIP_DETERMINED'!J$7:J$567*('Charges by GXP_GIP_DETERMINED'!$D$7:$D$567=$D245)*('Charges by GXP_GIP_DETERMINED'!$E$7:$E$567=$E245))</f>
        <v>0</v>
      </c>
      <c r="L245" s="24">
        <f t="shared" si="36"/>
        <v>143903.00223110887</v>
      </c>
      <c r="M245" s="23">
        <v>4236.5355486009348</v>
      </c>
      <c r="N245" s="23">
        <v>120975.13</v>
      </c>
      <c r="O245" s="23">
        <v>0</v>
      </c>
      <c r="P245" s="23" cm="1">
        <f t="array" ref="P245">SUMPRODUCT('Charges by GXP_GIP_DETERMINED'!O$7:O$567*('Charges by GXP_GIP_DETERMINED'!$D$7:$D$567=$D245)*('Charges by GXP_GIP_DETERMINED'!$E$7:$E$567=$E245))</f>
        <v>0</v>
      </c>
      <c r="Q245" s="24">
        <f t="shared" si="37"/>
        <v>125211.66554860094</v>
      </c>
      <c r="R245" s="23">
        <v>5432.36</v>
      </c>
      <c r="S245" s="23">
        <v>149430.56</v>
      </c>
      <c r="T245" s="23">
        <v>0</v>
      </c>
      <c r="U245" s="24">
        <f t="shared" si="38"/>
        <v>154862.91999999998</v>
      </c>
      <c r="V245" s="23">
        <v>7248.6600000000017</v>
      </c>
      <c r="W245" s="23">
        <v>158166.26999999999</v>
      </c>
      <c r="X245" s="23">
        <v>0</v>
      </c>
      <c r="Y245" s="24">
        <f t="shared" si="39"/>
        <v>165414.93</v>
      </c>
      <c r="Z245" s="23">
        <v>9510.3499999999985</v>
      </c>
      <c r="AA245" s="23">
        <v>152500.35</v>
      </c>
      <c r="AB245" s="23">
        <v>0</v>
      </c>
      <c r="AC245" s="24">
        <f t="shared" si="40"/>
        <v>162010.70000000001</v>
      </c>
      <c r="AD245" s="23">
        <v>11321.939999999997</v>
      </c>
      <c r="AE245" s="23">
        <v>167231.84</v>
      </c>
      <c r="AF245" s="23">
        <v>0</v>
      </c>
      <c r="AG245" s="24">
        <f t="shared" si="41"/>
        <v>178553.78</v>
      </c>
      <c r="AH245" s="23">
        <v>12857.810000000001</v>
      </c>
      <c r="AI245" s="23">
        <v>170456.93</v>
      </c>
      <c r="AJ245" s="23">
        <v>0</v>
      </c>
      <c r="AK245" s="24">
        <f t="shared" si="42"/>
        <v>183314.74</v>
      </c>
      <c r="AN245" s="35">
        <f t="shared" si="43"/>
        <v>7.6161842344952824E-2</v>
      </c>
      <c r="AO245" s="35">
        <f t="shared" si="44"/>
        <v>6.8137744012575885E-2</v>
      </c>
      <c r="AP245" s="35">
        <f t="shared" si="45"/>
        <v>-2.0579944023190522E-2</v>
      </c>
      <c r="AQ245" s="35">
        <f t="shared" si="46"/>
        <v>0.10211103340705274</v>
      </c>
      <c r="AR245" s="35">
        <f t="shared" si="47"/>
        <v>2.666401125756046E-2</v>
      </c>
    </row>
    <row r="246" spans="2:44" x14ac:dyDescent="0.3">
      <c r="B246" s="2" t="s">
        <v>77</v>
      </c>
      <c r="C246" s="2" t="s">
        <v>301</v>
      </c>
      <c r="D246" s="2" t="s">
        <v>302</v>
      </c>
      <c r="E246" s="2" t="s">
        <v>146</v>
      </c>
      <c r="H246" s="23" cm="1">
        <f t="array" ref="H246">SUMPRODUCT('Charges by GXP_GIP_DETERMINED'!G$7:G$567*('Charges by GXP_GIP_DETERMINED'!$D$7:$D$567=$D246)*('Charges by GXP_GIP_DETERMINED'!$E$7:$E$567=$E246))</f>
        <v>390549.74882900051</v>
      </c>
      <c r="I246" s="23" cm="1">
        <f t="array" ref="I246">SUMPRODUCT('Charges by GXP_GIP_DETERMINED'!H$7:H$567*('Charges by GXP_GIP_DETERMINED'!$D$7:$D$567=$D246)*('Charges by GXP_GIP_DETERMINED'!$E$7:$E$567=$E246))</f>
        <v>0</v>
      </c>
      <c r="J246" s="23" cm="1">
        <f t="array" ref="J246">SUMPRODUCT('Charges by GXP_GIP_DETERMINED'!I$7:I$567*('Charges by GXP_GIP_DETERMINED'!$D$7:$D$567=$D246)*('Charges by GXP_GIP_DETERMINED'!$E$7:$E$567=$E246))</f>
        <v>0</v>
      </c>
      <c r="K246" s="23" cm="1">
        <f t="array" ref="K246">SUMPRODUCT('Charges by GXP_GIP_DETERMINED'!J$7:J$567*('Charges by GXP_GIP_DETERMINED'!$D$7:$D$567=$D246)*('Charges by GXP_GIP_DETERMINED'!$E$7:$E$567=$E246))</f>
        <v>0</v>
      </c>
      <c r="L246" s="24">
        <f t="shared" si="36"/>
        <v>390549.74882900051</v>
      </c>
      <c r="M246" s="23">
        <v>372121.08073916123</v>
      </c>
      <c r="N246" s="23">
        <v>0</v>
      </c>
      <c r="O246" s="23">
        <v>0</v>
      </c>
      <c r="P246" s="23" cm="1">
        <f t="array" ref="P246">SUMPRODUCT('Charges by GXP_GIP_DETERMINED'!O$7:O$567*('Charges by GXP_GIP_DETERMINED'!$D$7:$D$567=$D246)*('Charges by GXP_GIP_DETERMINED'!$E$7:$E$567=$E246))</f>
        <v>0</v>
      </c>
      <c r="Q246" s="24">
        <f t="shared" si="37"/>
        <v>372121.08073916123</v>
      </c>
      <c r="R246" s="23">
        <v>389117.03</v>
      </c>
      <c r="S246" s="23">
        <v>0</v>
      </c>
      <c r="T246" s="23">
        <v>0</v>
      </c>
      <c r="U246" s="24">
        <f t="shared" si="38"/>
        <v>389117.03</v>
      </c>
      <c r="V246" s="23">
        <v>407248.75999999995</v>
      </c>
      <c r="W246" s="23">
        <v>0</v>
      </c>
      <c r="X246" s="23">
        <v>0</v>
      </c>
      <c r="Y246" s="24">
        <f t="shared" si="39"/>
        <v>407248.75999999995</v>
      </c>
      <c r="Z246" s="23">
        <v>457735.96000000008</v>
      </c>
      <c r="AA246" s="23">
        <v>0</v>
      </c>
      <c r="AB246" s="23">
        <v>0</v>
      </c>
      <c r="AC246" s="24">
        <f t="shared" si="40"/>
        <v>457735.96000000008</v>
      </c>
      <c r="AD246" s="23">
        <v>475502.85</v>
      </c>
      <c r="AE246" s="23">
        <v>0</v>
      </c>
      <c r="AF246" s="23">
        <v>0</v>
      </c>
      <c r="AG246" s="24">
        <f t="shared" si="41"/>
        <v>475502.85</v>
      </c>
      <c r="AH246" s="23">
        <v>481542.15</v>
      </c>
      <c r="AI246" s="23">
        <v>0</v>
      </c>
      <c r="AJ246" s="23">
        <v>0</v>
      </c>
      <c r="AK246" s="24">
        <f t="shared" si="42"/>
        <v>481542.15</v>
      </c>
      <c r="AN246" s="35">
        <f t="shared" si="43"/>
        <v>-3.6684669067033049E-3</v>
      </c>
      <c r="AO246" s="35">
        <f t="shared" si="44"/>
        <v>4.6597112441981503E-2</v>
      </c>
      <c r="AP246" s="35">
        <f t="shared" si="45"/>
        <v>0.12397140263852524</v>
      </c>
      <c r="AQ246" s="35">
        <f t="shared" si="46"/>
        <v>3.8814713180934879E-2</v>
      </c>
      <c r="AR246" s="35">
        <f t="shared" si="47"/>
        <v>1.2700870247150053E-2</v>
      </c>
    </row>
    <row r="247" spans="2:44" x14ac:dyDescent="0.3">
      <c r="B247" s="2" t="s">
        <v>77</v>
      </c>
      <c r="C247" s="2" t="s">
        <v>303</v>
      </c>
      <c r="D247" s="2" t="s">
        <v>304</v>
      </c>
      <c r="E247" s="2" t="s">
        <v>142</v>
      </c>
      <c r="F247" s="2" t="s">
        <v>143</v>
      </c>
      <c r="H247" s="23" cm="1">
        <f t="array" ref="H247">SUMPRODUCT('Charges by GXP_GIP_DETERMINED'!G$7:G$567*('Charges by GXP_GIP_DETERMINED'!$D$7:$D$567=$D247)*('Charges by GXP_GIP_DETERMINED'!$E$7:$E$567=$E247))</f>
        <v>167303.21203861019</v>
      </c>
      <c r="I247" s="23" cm="1">
        <f t="array" ref="I247">SUMPRODUCT('Charges by GXP_GIP_DETERMINED'!H$7:H$567*('Charges by GXP_GIP_DETERMINED'!$D$7:$D$567=$D247)*('Charges by GXP_GIP_DETERMINED'!$E$7:$E$567=$E247))</f>
        <v>516418.2</v>
      </c>
      <c r="J247" s="23" cm="1">
        <f t="array" ref="J247">SUMPRODUCT('Charges by GXP_GIP_DETERMINED'!I$7:I$567*('Charges by GXP_GIP_DETERMINED'!$D$7:$D$567=$D247)*('Charges by GXP_GIP_DETERMINED'!$E$7:$E$567=$E247))</f>
        <v>839448.24</v>
      </c>
      <c r="K247" s="23" cm="1">
        <f t="array" ref="K247">SUMPRODUCT('Charges by GXP_GIP_DETERMINED'!J$7:J$567*('Charges by GXP_GIP_DETERMINED'!$D$7:$D$567=$D247)*('Charges by GXP_GIP_DETERMINED'!$E$7:$E$567=$E247))</f>
        <v>0</v>
      </c>
      <c r="L247" s="24">
        <f t="shared" si="36"/>
        <v>1523169.6520386101</v>
      </c>
      <c r="M247" s="23">
        <v>189542.00075695</v>
      </c>
      <c r="N247" s="23">
        <v>528833.88</v>
      </c>
      <c r="O247" s="23">
        <v>865153.51</v>
      </c>
      <c r="P247" s="23" cm="1">
        <f t="array" ref="P247">SUMPRODUCT('Charges by GXP_GIP_DETERMINED'!O$7:O$567*('Charges by GXP_GIP_DETERMINED'!$D$7:$D$567=$D247)*('Charges by GXP_GIP_DETERMINED'!$E$7:$E$567=$E247))</f>
        <v>0</v>
      </c>
      <c r="Q247" s="24">
        <f t="shared" si="37"/>
        <v>1583529.39075695</v>
      </c>
      <c r="R247" s="23">
        <v>213221.05</v>
      </c>
      <c r="S247" s="23">
        <v>653224.69999999995</v>
      </c>
      <c r="T247" s="23">
        <v>1174028.3500000001</v>
      </c>
      <c r="U247" s="24">
        <f t="shared" si="38"/>
        <v>2040474.1</v>
      </c>
      <c r="V247" s="23">
        <v>267678.34999999992</v>
      </c>
      <c r="W247" s="23">
        <v>691412.22</v>
      </c>
      <c r="X247" s="23">
        <v>1190379.46</v>
      </c>
      <c r="Y247" s="24">
        <f t="shared" si="39"/>
        <v>2149470.0299999998</v>
      </c>
      <c r="Z247" s="23">
        <v>351879.69999999995</v>
      </c>
      <c r="AA247" s="23">
        <v>666644.06999999995</v>
      </c>
      <c r="AB247" s="23">
        <v>1196925.6100000001</v>
      </c>
      <c r="AC247" s="24">
        <f t="shared" si="40"/>
        <v>2215449.38</v>
      </c>
      <c r="AD247" s="23">
        <v>402600.45000000007</v>
      </c>
      <c r="AE247" s="23">
        <v>731041.7</v>
      </c>
      <c r="AF247" s="23">
        <v>1204243.78</v>
      </c>
      <c r="AG247" s="24">
        <f t="shared" si="41"/>
        <v>2337885.9299999997</v>
      </c>
      <c r="AH247" s="23">
        <v>455067.59000000008</v>
      </c>
      <c r="AI247" s="23">
        <v>745139.94</v>
      </c>
      <c r="AJ247" s="23">
        <v>1235721.45</v>
      </c>
      <c r="AK247" s="24">
        <f t="shared" si="42"/>
        <v>2435928.98</v>
      </c>
      <c r="AN247" s="35">
        <f t="shared" si="43"/>
        <v>0.33962365733129585</v>
      </c>
      <c r="AO247" s="35">
        <f t="shared" si="44"/>
        <v>5.3416963243983151E-2</v>
      </c>
      <c r="AP247" s="35">
        <f t="shared" si="45"/>
        <v>3.0695636170372742E-2</v>
      </c>
      <c r="AQ247" s="35">
        <f t="shared" si="46"/>
        <v>5.5264882648774272E-2</v>
      </c>
      <c r="AR247" s="35">
        <f t="shared" si="47"/>
        <v>4.1936626908054553E-2</v>
      </c>
    </row>
    <row r="248" spans="2:44" x14ac:dyDescent="0.3">
      <c r="B248" s="2" t="s">
        <v>77</v>
      </c>
      <c r="C248" s="2" t="s">
        <v>303</v>
      </c>
      <c r="D248" s="2" t="s">
        <v>304</v>
      </c>
      <c r="E248" s="2" t="s">
        <v>144</v>
      </c>
      <c r="F248" s="2" t="s">
        <v>145</v>
      </c>
      <c r="H248" s="23" cm="1">
        <f t="array" ref="H248">SUMPRODUCT('Charges by GXP_GIP_DETERMINED'!G$7:G$567*('Charges by GXP_GIP_DETERMINED'!$D$7:$D$567=$D248)*('Charges by GXP_GIP_DETERMINED'!$E$7:$E$567=$E248))</f>
        <v>0</v>
      </c>
      <c r="I248" s="23" cm="1">
        <f t="array" ref="I248">SUMPRODUCT('Charges by GXP_GIP_DETERMINED'!H$7:H$567*('Charges by GXP_GIP_DETERMINED'!$D$7:$D$567=$D248)*('Charges by GXP_GIP_DETERMINED'!$E$7:$E$567=$E248))</f>
        <v>0</v>
      </c>
      <c r="J248" s="23" cm="1">
        <f t="array" ref="J248">SUMPRODUCT('Charges by GXP_GIP_DETERMINED'!I$7:I$567*('Charges by GXP_GIP_DETERMINED'!$D$7:$D$567=$D248)*('Charges by GXP_GIP_DETERMINED'!$E$7:$E$567=$E248))</f>
        <v>0</v>
      </c>
      <c r="K248" s="23" cm="1">
        <f t="array" ref="K248">SUMPRODUCT('Charges by GXP_GIP_DETERMINED'!J$7:J$567*('Charges by GXP_GIP_DETERMINED'!$D$7:$D$567=$D248)*('Charges by GXP_GIP_DETERMINED'!$E$7:$E$567=$E248))</f>
        <v>0</v>
      </c>
      <c r="L248" s="24">
        <f t="shared" si="36"/>
        <v>0</v>
      </c>
      <c r="M248" s="23">
        <v>0</v>
      </c>
      <c r="N248" s="23">
        <v>0</v>
      </c>
      <c r="O248" s="23">
        <v>0</v>
      </c>
      <c r="P248" s="23" cm="1">
        <f t="array" ref="P248">SUMPRODUCT('Charges by GXP_GIP_DETERMINED'!O$7:O$567*('Charges by GXP_GIP_DETERMINED'!$D$7:$D$567=$D248)*('Charges by GXP_GIP_DETERMINED'!$E$7:$E$567=$E248))</f>
        <v>0</v>
      </c>
      <c r="Q248" s="24">
        <f t="shared" si="37"/>
        <v>0</v>
      </c>
      <c r="R248" s="23">
        <v>0</v>
      </c>
      <c r="S248" s="23">
        <v>0</v>
      </c>
      <c r="T248" s="23">
        <v>0</v>
      </c>
      <c r="U248" s="24">
        <f t="shared" si="38"/>
        <v>0</v>
      </c>
      <c r="V248" s="23">
        <v>0</v>
      </c>
      <c r="W248" s="23">
        <v>0</v>
      </c>
      <c r="X248" s="23">
        <v>0</v>
      </c>
      <c r="Y248" s="24">
        <f t="shared" si="39"/>
        <v>0</v>
      </c>
      <c r="Z248" s="23">
        <v>0</v>
      </c>
      <c r="AA248" s="23">
        <v>0</v>
      </c>
      <c r="AB248" s="23">
        <v>0</v>
      </c>
      <c r="AC248" s="24">
        <f t="shared" si="40"/>
        <v>0</v>
      </c>
      <c r="AD248" s="23">
        <v>0</v>
      </c>
      <c r="AE248" s="23">
        <v>0</v>
      </c>
      <c r="AF248" s="23">
        <v>0</v>
      </c>
      <c r="AG248" s="24">
        <f t="shared" si="41"/>
        <v>0</v>
      </c>
      <c r="AH248" s="23">
        <v>0</v>
      </c>
      <c r="AI248" s="23">
        <v>0</v>
      </c>
      <c r="AJ248" s="23">
        <v>0</v>
      </c>
      <c r="AK248" s="24">
        <f t="shared" si="42"/>
        <v>0</v>
      </c>
      <c r="AN248" s="35" t="str">
        <f t="shared" si="43"/>
        <v>-</v>
      </c>
      <c r="AO248" s="35" t="str">
        <f t="shared" si="44"/>
        <v>'-</v>
      </c>
      <c r="AP248" s="35" t="str">
        <f t="shared" si="45"/>
        <v>'-</v>
      </c>
      <c r="AQ248" s="35" t="str">
        <f t="shared" si="46"/>
        <v>'-</v>
      </c>
      <c r="AR248" s="35" t="str">
        <f t="shared" si="47"/>
        <v>'-</v>
      </c>
    </row>
    <row r="249" spans="2:44" x14ac:dyDescent="0.3">
      <c r="B249" s="2" t="s">
        <v>77</v>
      </c>
      <c r="C249" s="2" t="s">
        <v>303</v>
      </c>
      <c r="D249" s="2" t="s">
        <v>304</v>
      </c>
      <c r="E249" s="2" t="s">
        <v>146</v>
      </c>
      <c r="H249" s="23" cm="1">
        <f t="array" ref="H249">SUMPRODUCT('Charges by GXP_GIP_DETERMINED'!G$7:G$567*('Charges by GXP_GIP_DETERMINED'!$D$7:$D$567=$D249)*('Charges by GXP_GIP_DETERMINED'!$E$7:$E$567=$E249))</f>
        <v>194473.03493182414</v>
      </c>
      <c r="I249" s="23" cm="1">
        <f t="array" ref="I249">SUMPRODUCT('Charges by GXP_GIP_DETERMINED'!H$7:H$567*('Charges by GXP_GIP_DETERMINED'!$D$7:$D$567=$D249)*('Charges by GXP_GIP_DETERMINED'!$E$7:$E$567=$E249))</f>
        <v>0</v>
      </c>
      <c r="J249" s="23" cm="1">
        <f t="array" ref="J249">SUMPRODUCT('Charges by GXP_GIP_DETERMINED'!I$7:I$567*('Charges by GXP_GIP_DETERMINED'!$D$7:$D$567=$D249)*('Charges by GXP_GIP_DETERMINED'!$E$7:$E$567=$E249))</f>
        <v>0</v>
      </c>
      <c r="K249" s="23" cm="1">
        <f t="array" ref="K249">SUMPRODUCT('Charges by GXP_GIP_DETERMINED'!J$7:J$567*('Charges by GXP_GIP_DETERMINED'!$D$7:$D$567=$D249)*('Charges by GXP_GIP_DETERMINED'!$E$7:$E$567=$E249))</f>
        <v>0</v>
      </c>
      <c r="L249" s="24">
        <f t="shared" si="36"/>
        <v>194473.03493182414</v>
      </c>
      <c r="M249" s="23">
        <v>188069.08847134927</v>
      </c>
      <c r="N249" s="23">
        <v>0</v>
      </c>
      <c r="O249" s="23">
        <v>0</v>
      </c>
      <c r="P249" s="23" cm="1">
        <f t="array" ref="P249">SUMPRODUCT('Charges by GXP_GIP_DETERMINED'!O$7:O$567*('Charges by GXP_GIP_DETERMINED'!$D$7:$D$567=$D249)*('Charges by GXP_GIP_DETERMINED'!$E$7:$E$567=$E249))</f>
        <v>0</v>
      </c>
      <c r="Q249" s="24">
        <f t="shared" si="37"/>
        <v>188069.08847134927</v>
      </c>
      <c r="R249" s="23">
        <v>198491.51</v>
      </c>
      <c r="S249" s="23">
        <v>0</v>
      </c>
      <c r="T249" s="23">
        <v>0</v>
      </c>
      <c r="U249" s="24">
        <f t="shared" si="38"/>
        <v>198491.51</v>
      </c>
      <c r="V249" s="23">
        <v>207739.46999999997</v>
      </c>
      <c r="W249" s="23">
        <v>0</v>
      </c>
      <c r="X249" s="23">
        <v>0</v>
      </c>
      <c r="Y249" s="24">
        <f t="shared" si="39"/>
        <v>207739.46999999997</v>
      </c>
      <c r="Z249" s="23">
        <v>235601.49999999997</v>
      </c>
      <c r="AA249" s="23">
        <v>0</v>
      </c>
      <c r="AB249" s="23">
        <v>0</v>
      </c>
      <c r="AC249" s="24">
        <f t="shared" si="40"/>
        <v>235601.49999999997</v>
      </c>
      <c r="AD249" s="23">
        <v>245629.93999999997</v>
      </c>
      <c r="AE249" s="23">
        <v>0</v>
      </c>
      <c r="AF249" s="23">
        <v>0</v>
      </c>
      <c r="AG249" s="24">
        <f t="shared" si="41"/>
        <v>245629.93999999997</v>
      </c>
      <c r="AH249" s="23">
        <v>249250.67000000004</v>
      </c>
      <c r="AI249" s="23">
        <v>0</v>
      </c>
      <c r="AJ249" s="23">
        <v>0</v>
      </c>
      <c r="AK249" s="24">
        <f t="shared" si="42"/>
        <v>249250.67000000004</v>
      </c>
      <c r="AN249" s="35">
        <f t="shared" si="43"/>
        <v>2.0663404926984485E-2</v>
      </c>
      <c r="AO249" s="35">
        <f t="shared" si="44"/>
        <v>4.6591211886090056E-2</v>
      </c>
      <c r="AP249" s="35">
        <f t="shared" si="45"/>
        <v>0.13412005912983216</v>
      </c>
      <c r="AQ249" s="35">
        <f t="shared" si="46"/>
        <v>4.2565263803498787E-2</v>
      </c>
      <c r="AR249" s="35">
        <f t="shared" si="47"/>
        <v>1.4740589034057061E-2</v>
      </c>
    </row>
    <row r="250" spans="2:44" x14ac:dyDescent="0.3">
      <c r="B250" s="2" t="s">
        <v>77</v>
      </c>
      <c r="C250" s="2" t="s">
        <v>305</v>
      </c>
      <c r="D250" s="2" t="s">
        <v>306</v>
      </c>
      <c r="E250" s="2" t="s">
        <v>142</v>
      </c>
      <c r="F250" s="2" t="s">
        <v>143</v>
      </c>
      <c r="H250" s="23" cm="1">
        <f t="array" ref="H250">SUMPRODUCT('Charges by GXP_GIP_DETERMINED'!G$7:G$567*('Charges by GXP_GIP_DETERMINED'!$D$7:$D$567=$D250)*('Charges by GXP_GIP_DETERMINED'!$E$7:$E$567=$E250))</f>
        <v>321028.91391495836</v>
      </c>
      <c r="I250" s="23" cm="1">
        <f t="array" ref="I250">SUMPRODUCT('Charges by GXP_GIP_DETERMINED'!H$7:H$567*('Charges by GXP_GIP_DETERMINED'!$D$7:$D$567=$D250)*('Charges by GXP_GIP_DETERMINED'!$E$7:$E$567=$E250))</f>
        <v>344579.3</v>
      </c>
      <c r="J250" s="23" cm="1">
        <f t="array" ref="J250">SUMPRODUCT('Charges by GXP_GIP_DETERMINED'!I$7:I$567*('Charges by GXP_GIP_DETERMINED'!$D$7:$D$567=$D250)*('Charges by GXP_GIP_DETERMINED'!$E$7:$E$567=$E250))</f>
        <v>2434955.8199999998</v>
      </c>
      <c r="K250" s="23" cm="1">
        <f t="array" ref="K250">SUMPRODUCT('Charges by GXP_GIP_DETERMINED'!J$7:J$567*('Charges by GXP_GIP_DETERMINED'!$D$7:$D$567=$D250)*('Charges by GXP_GIP_DETERMINED'!$E$7:$E$567=$E250))</f>
        <v>0</v>
      </c>
      <c r="L250" s="24">
        <f t="shared" si="36"/>
        <v>3100564.0339149581</v>
      </c>
      <c r="M250" s="23">
        <v>372063.76791557635</v>
      </c>
      <c r="N250" s="23">
        <v>356798.9</v>
      </c>
      <c r="O250" s="23">
        <v>2493677.77</v>
      </c>
      <c r="P250" s="23" cm="1">
        <f t="array" ref="P250">SUMPRODUCT('Charges by GXP_GIP_DETERMINED'!O$7:O$567*('Charges by GXP_GIP_DETERMINED'!$D$7:$D$567=$D250)*('Charges by GXP_GIP_DETERMINED'!$E$7:$E$567=$E250))</f>
        <v>0</v>
      </c>
      <c r="Q250" s="24">
        <f t="shared" si="37"/>
        <v>3222540.4379155766</v>
      </c>
      <c r="R250" s="23">
        <v>422534.76</v>
      </c>
      <c r="S250" s="23">
        <v>440724.13</v>
      </c>
      <c r="T250" s="23">
        <v>3383964.06</v>
      </c>
      <c r="U250" s="24">
        <f t="shared" si="38"/>
        <v>4247222.95</v>
      </c>
      <c r="V250" s="23">
        <v>518138.11000000004</v>
      </c>
      <c r="W250" s="23">
        <v>466488.87</v>
      </c>
      <c r="X250" s="23">
        <v>3431093.74</v>
      </c>
      <c r="Y250" s="24">
        <f t="shared" si="39"/>
        <v>4415720.7200000007</v>
      </c>
      <c r="Z250" s="23">
        <v>662343.06000000006</v>
      </c>
      <c r="AA250" s="23">
        <v>449778.05</v>
      </c>
      <c r="AB250" s="23">
        <v>3449962.06</v>
      </c>
      <c r="AC250" s="24">
        <f t="shared" si="40"/>
        <v>4562083.17</v>
      </c>
      <c r="AD250" s="23">
        <v>765305.7300000001</v>
      </c>
      <c r="AE250" s="23">
        <v>493226.48</v>
      </c>
      <c r="AF250" s="23">
        <v>3471055.6</v>
      </c>
      <c r="AG250" s="24">
        <f t="shared" si="41"/>
        <v>4729587.8100000005</v>
      </c>
      <c r="AH250" s="23">
        <v>884029.15</v>
      </c>
      <c r="AI250" s="23">
        <v>502738.42</v>
      </c>
      <c r="AJ250" s="23">
        <v>3561785.35</v>
      </c>
      <c r="AK250" s="24">
        <f t="shared" si="42"/>
        <v>4948552.92</v>
      </c>
      <c r="AN250" s="35">
        <f t="shared" si="43"/>
        <v>0.3698226850155395</v>
      </c>
      <c r="AO250" s="35">
        <f t="shared" si="44"/>
        <v>3.9672457034543029E-2</v>
      </c>
      <c r="AP250" s="35">
        <f t="shared" si="45"/>
        <v>3.3145766972327628E-2</v>
      </c>
      <c r="AQ250" s="35">
        <f t="shared" si="46"/>
        <v>3.6716700191154361E-2</v>
      </c>
      <c r="AR250" s="35">
        <f t="shared" si="47"/>
        <v>4.6296869578577482E-2</v>
      </c>
    </row>
    <row r="251" spans="2:44" x14ac:dyDescent="0.3">
      <c r="B251" s="2" t="s">
        <v>77</v>
      </c>
      <c r="C251" s="2" t="s">
        <v>305</v>
      </c>
      <c r="D251" s="2" t="s">
        <v>306</v>
      </c>
      <c r="E251" s="2" t="s">
        <v>144</v>
      </c>
      <c r="F251" s="2" t="s">
        <v>145</v>
      </c>
      <c r="H251" s="23" cm="1">
        <f t="array" ref="H251">SUMPRODUCT('Charges by GXP_GIP_DETERMINED'!G$7:G$567*('Charges by GXP_GIP_DETERMINED'!$D$7:$D$567=$D251)*('Charges by GXP_GIP_DETERMINED'!$E$7:$E$567=$E251))</f>
        <v>0</v>
      </c>
      <c r="I251" s="23" cm="1">
        <f t="array" ref="I251">SUMPRODUCT('Charges by GXP_GIP_DETERMINED'!H$7:H$567*('Charges by GXP_GIP_DETERMINED'!$D$7:$D$567=$D251)*('Charges by GXP_GIP_DETERMINED'!$E$7:$E$567=$E251))</f>
        <v>0</v>
      </c>
      <c r="J251" s="23" cm="1">
        <f t="array" ref="J251">SUMPRODUCT('Charges by GXP_GIP_DETERMINED'!I$7:I$567*('Charges by GXP_GIP_DETERMINED'!$D$7:$D$567=$D251)*('Charges by GXP_GIP_DETERMINED'!$E$7:$E$567=$E251))</f>
        <v>0</v>
      </c>
      <c r="K251" s="23" cm="1">
        <f t="array" ref="K251">SUMPRODUCT('Charges by GXP_GIP_DETERMINED'!J$7:J$567*('Charges by GXP_GIP_DETERMINED'!$D$7:$D$567=$D251)*('Charges by GXP_GIP_DETERMINED'!$E$7:$E$567=$E251))</f>
        <v>0</v>
      </c>
      <c r="L251" s="24">
        <f t="shared" si="36"/>
        <v>0</v>
      </c>
      <c r="M251" s="23">
        <v>0</v>
      </c>
      <c r="N251" s="23">
        <v>0</v>
      </c>
      <c r="O251" s="23">
        <v>0</v>
      </c>
      <c r="P251" s="23" cm="1">
        <f t="array" ref="P251">SUMPRODUCT('Charges by GXP_GIP_DETERMINED'!O$7:O$567*('Charges by GXP_GIP_DETERMINED'!$D$7:$D$567=$D251)*('Charges by GXP_GIP_DETERMINED'!$E$7:$E$567=$E251))</f>
        <v>0</v>
      </c>
      <c r="Q251" s="24">
        <f t="shared" si="37"/>
        <v>0</v>
      </c>
      <c r="R251" s="23">
        <v>0</v>
      </c>
      <c r="S251" s="23">
        <v>0</v>
      </c>
      <c r="T251" s="23">
        <v>0</v>
      </c>
      <c r="U251" s="24">
        <f t="shared" si="38"/>
        <v>0</v>
      </c>
      <c r="V251" s="23">
        <v>0</v>
      </c>
      <c r="W251" s="23">
        <v>0</v>
      </c>
      <c r="X251" s="23">
        <v>0</v>
      </c>
      <c r="Y251" s="24">
        <f t="shared" si="39"/>
        <v>0</v>
      </c>
      <c r="Z251" s="23">
        <v>0</v>
      </c>
      <c r="AA251" s="23">
        <v>0</v>
      </c>
      <c r="AB251" s="23">
        <v>0</v>
      </c>
      <c r="AC251" s="24">
        <f t="shared" si="40"/>
        <v>0</v>
      </c>
      <c r="AD251" s="23">
        <v>0</v>
      </c>
      <c r="AE251" s="23">
        <v>0</v>
      </c>
      <c r="AF251" s="23">
        <v>0</v>
      </c>
      <c r="AG251" s="24">
        <f t="shared" si="41"/>
        <v>0</v>
      </c>
      <c r="AH251" s="23">
        <v>0</v>
      </c>
      <c r="AI251" s="23">
        <v>0</v>
      </c>
      <c r="AJ251" s="23">
        <v>0</v>
      </c>
      <c r="AK251" s="24">
        <f t="shared" si="42"/>
        <v>0</v>
      </c>
      <c r="AN251" s="35" t="str">
        <f t="shared" si="43"/>
        <v>-</v>
      </c>
      <c r="AO251" s="35" t="str">
        <f t="shared" si="44"/>
        <v>'-</v>
      </c>
      <c r="AP251" s="35" t="str">
        <f t="shared" si="45"/>
        <v>'-</v>
      </c>
      <c r="AQ251" s="35" t="str">
        <f t="shared" si="46"/>
        <v>'-</v>
      </c>
      <c r="AR251" s="35" t="str">
        <f t="shared" si="47"/>
        <v>'-</v>
      </c>
    </row>
    <row r="252" spans="2:44" x14ac:dyDescent="0.3">
      <c r="B252" s="2" t="s">
        <v>77</v>
      </c>
      <c r="C252" s="2" t="s">
        <v>305</v>
      </c>
      <c r="D252" s="2" t="s">
        <v>306</v>
      </c>
      <c r="E252" s="2" t="s">
        <v>146</v>
      </c>
      <c r="H252" s="23" cm="1">
        <f t="array" ref="H252">SUMPRODUCT('Charges by GXP_GIP_DETERMINED'!G$7:G$567*('Charges by GXP_GIP_DETERMINED'!$D$7:$D$567=$D252)*('Charges by GXP_GIP_DETERMINED'!$E$7:$E$567=$E252))</f>
        <v>637278.86103830044</v>
      </c>
      <c r="I252" s="23" cm="1">
        <f t="array" ref="I252">SUMPRODUCT('Charges by GXP_GIP_DETERMINED'!H$7:H$567*('Charges by GXP_GIP_DETERMINED'!$D$7:$D$567=$D252)*('Charges by GXP_GIP_DETERMINED'!$E$7:$E$567=$E252))</f>
        <v>0</v>
      </c>
      <c r="J252" s="23" cm="1">
        <f t="array" ref="J252">SUMPRODUCT('Charges by GXP_GIP_DETERMINED'!I$7:I$567*('Charges by GXP_GIP_DETERMINED'!$D$7:$D$567=$D252)*('Charges by GXP_GIP_DETERMINED'!$E$7:$E$567=$E252))</f>
        <v>0</v>
      </c>
      <c r="K252" s="23" cm="1">
        <f t="array" ref="K252">SUMPRODUCT('Charges by GXP_GIP_DETERMINED'!J$7:J$567*('Charges by GXP_GIP_DETERMINED'!$D$7:$D$567=$D252)*('Charges by GXP_GIP_DETERMINED'!$E$7:$E$567=$E252))</f>
        <v>0</v>
      </c>
      <c r="L252" s="24">
        <f t="shared" si="36"/>
        <v>637278.86103830044</v>
      </c>
      <c r="M252" s="23">
        <v>614248.86157018808</v>
      </c>
      <c r="N252" s="23">
        <v>0</v>
      </c>
      <c r="O252" s="23">
        <v>0</v>
      </c>
      <c r="P252" s="23" cm="1">
        <f t="array" ref="P252">SUMPRODUCT('Charges by GXP_GIP_DETERMINED'!O$7:O$567*('Charges by GXP_GIP_DETERMINED'!$D$7:$D$567=$D252)*('Charges by GXP_GIP_DETERMINED'!$E$7:$E$567=$E252))</f>
        <v>0</v>
      </c>
      <c r="Q252" s="24">
        <f t="shared" si="37"/>
        <v>614248.86157018808</v>
      </c>
      <c r="R252" s="23">
        <v>643369.86</v>
      </c>
      <c r="S252" s="23">
        <v>0</v>
      </c>
      <c r="T252" s="23">
        <v>0</v>
      </c>
      <c r="U252" s="24">
        <f t="shared" si="38"/>
        <v>643369.86</v>
      </c>
      <c r="V252" s="23">
        <v>671663.73</v>
      </c>
      <c r="W252" s="23">
        <v>0</v>
      </c>
      <c r="X252" s="23">
        <v>0</v>
      </c>
      <c r="Y252" s="24">
        <f t="shared" si="39"/>
        <v>671663.73</v>
      </c>
      <c r="Z252" s="23">
        <v>755602.93</v>
      </c>
      <c r="AA252" s="23">
        <v>0</v>
      </c>
      <c r="AB252" s="23">
        <v>0</v>
      </c>
      <c r="AC252" s="24">
        <f t="shared" si="40"/>
        <v>755602.93</v>
      </c>
      <c r="AD252" s="23">
        <v>785701.37999999989</v>
      </c>
      <c r="AE252" s="23">
        <v>0</v>
      </c>
      <c r="AF252" s="23">
        <v>0</v>
      </c>
      <c r="AG252" s="24">
        <f t="shared" si="41"/>
        <v>785701.37999999989</v>
      </c>
      <c r="AH252" s="23">
        <v>797158.66</v>
      </c>
      <c r="AI252" s="23">
        <v>0</v>
      </c>
      <c r="AJ252" s="23">
        <v>0</v>
      </c>
      <c r="AK252" s="24">
        <f t="shared" si="42"/>
        <v>797158.66</v>
      </c>
      <c r="AN252" s="35">
        <f t="shared" si="43"/>
        <v>9.5578236374820325E-3</v>
      </c>
      <c r="AO252" s="35">
        <f t="shared" si="44"/>
        <v>4.3977611882533685E-2</v>
      </c>
      <c r="AP252" s="35">
        <f t="shared" si="45"/>
        <v>0.12497206005153805</v>
      </c>
      <c r="AQ252" s="35">
        <f t="shared" si="46"/>
        <v>3.9833686192825901E-2</v>
      </c>
      <c r="AR252" s="35">
        <f t="shared" si="47"/>
        <v>1.4582232247065896E-2</v>
      </c>
    </row>
    <row r="253" spans="2:44" x14ac:dyDescent="0.3">
      <c r="B253" s="2" t="s">
        <v>77</v>
      </c>
      <c r="C253" s="2" t="s">
        <v>307</v>
      </c>
      <c r="D253" s="2" t="s">
        <v>308</v>
      </c>
      <c r="E253" s="2" t="s">
        <v>142</v>
      </c>
      <c r="F253" s="2" t="s">
        <v>143</v>
      </c>
      <c r="H253" s="23" cm="1">
        <f t="array" ref="H253">SUMPRODUCT('Charges by GXP_GIP_DETERMINED'!G$7:G$567*('Charges by GXP_GIP_DETERMINED'!$D$7:$D$567=$D253)*('Charges by GXP_GIP_DETERMINED'!$E$7:$E$567=$E253))</f>
        <v>91859.831241802647</v>
      </c>
      <c r="I253" s="23" cm="1">
        <f t="array" ref="I253">SUMPRODUCT('Charges by GXP_GIP_DETERMINED'!H$7:H$567*('Charges by GXP_GIP_DETERMINED'!$D$7:$D$567=$D253)*('Charges by GXP_GIP_DETERMINED'!$E$7:$E$567=$E253))</f>
        <v>219325.53</v>
      </c>
      <c r="J253" s="23" cm="1">
        <f t="array" ref="J253">SUMPRODUCT('Charges by GXP_GIP_DETERMINED'!I$7:I$567*('Charges by GXP_GIP_DETERMINED'!$D$7:$D$567=$D253)*('Charges by GXP_GIP_DETERMINED'!$E$7:$E$567=$E253))</f>
        <v>3363352.21</v>
      </c>
      <c r="K253" s="23" cm="1">
        <f t="array" ref="K253">SUMPRODUCT('Charges by GXP_GIP_DETERMINED'!J$7:J$567*('Charges by GXP_GIP_DETERMINED'!$D$7:$D$567=$D253)*('Charges by GXP_GIP_DETERMINED'!$E$7:$E$567=$E253))</f>
        <v>0</v>
      </c>
      <c r="L253" s="24">
        <f t="shared" si="36"/>
        <v>3674537.5712418025</v>
      </c>
      <c r="M253" s="23">
        <v>133587.2307153164</v>
      </c>
      <c r="N253" s="23">
        <v>520631.33</v>
      </c>
      <c r="O253" s="23">
        <v>3262703.12</v>
      </c>
      <c r="P253" s="23" cm="1">
        <f t="array" ref="P253">SUMPRODUCT('Charges by GXP_GIP_DETERMINED'!O$7:O$567*('Charges by GXP_GIP_DETERMINED'!$D$7:$D$567=$D253)*('Charges by GXP_GIP_DETERMINED'!$E$7:$E$567=$E253))</f>
        <v>0</v>
      </c>
      <c r="Q253" s="24">
        <f t="shared" si="37"/>
        <v>3916921.6807153164</v>
      </c>
      <c r="R253" s="23">
        <v>183450.25999999995</v>
      </c>
      <c r="S253" s="23">
        <v>643092.77</v>
      </c>
      <c r="T253" s="23">
        <v>4427544.82</v>
      </c>
      <c r="U253" s="24">
        <f t="shared" si="38"/>
        <v>5254087.8500000006</v>
      </c>
      <c r="V253" s="23">
        <v>279730.95</v>
      </c>
      <c r="W253" s="23">
        <v>680687.98</v>
      </c>
      <c r="X253" s="23">
        <v>4489208.83</v>
      </c>
      <c r="Y253" s="24">
        <f t="shared" si="39"/>
        <v>5449627.7599999998</v>
      </c>
      <c r="Z253" s="23">
        <v>396739.86000000004</v>
      </c>
      <c r="AA253" s="23">
        <v>656304</v>
      </c>
      <c r="AB253" s="23">
        <v>4513895.9400000004</v>
      </c>
      <c r="AC253" s="24">
        <f t="shared" si="40"/>
        <v>5566939.8000000007</v>
      </c>
      <c r="AD253" s="23">
        <v>489012.94</v>
      </c>
      <c r="AE253" s="23">
        <v>719702.78</v>
      </c>
      <c r="AF253" s="23">
        <v>4541494.5199999996</v>
      </c>
      <c r="AG253" s="24">
        <f t="shared" si="41"/>
        <v>5750210.2399999993</v>
      </c>
      <c r="AH253" s="23">
        <v>797944.5199999999</v>
      </c>
      <c r="AI253" s="23">
        <v>733582.34</v>
      </c>
      <c r="AJ253" s="23">
        <v>4660204.43</v>
      </c>
      <c r="AK253" s="24">
        <f t="shared" si="42"/>
        <v>6191731.2899999991</v>
      </c>
      <c r="AN253" s="35">
        <f t="shared" si="43"/>
        <v>0.42986368982053769</v>
      </c>
      <c r="AO253" s="35">
        <f t="shared" si="44"/>
        <v>3.7216718787828951E-2</v>
      </c>
      <c r="AP253" s="35">
        <f t="shared" si="45"/>
        <v>2.1526615241698854E-2</v>
      </c>
      <c r="AQ253" s="35">
        <f t="shared" si="46"/>
        <v>3.2921218224777338E-2</v>
      </c>
      <c r="AR253" s="35">
        <f t="shared" si="47"/>
        <v>7.6783462094770272E-2</v>
      </c>
    </row>
    <row r="254" spans="2:44" x14ac:dyDescent="0.3">
      <c r="B254" s="2" t="s">
        <v>77</v>
      </c>
      <c r="C254" s="2" t="s">
        <v>307</v>
      </c>
      <c r="D254" s="2" t="s">
        <v>308</v>
      </c>
      <c r="E254" s="2" t="s">
        <v>144</v>
      </c>
      <c r="F254" s="2" t="s">
        <v>145</v>
      </c>
      <c r="H254" s="23" cm="1">
        <f t="array" ref="H254">SUMPRODUCT('Charges by GXP_GIP_DETERMINED'!G$7:G$567*('Charges by GXP_GIP_DETERMINED'!$D$7:$D$567=$D254)*('Charges by GXP_GIP_DETERMINED'!$E$7:$E$567=$E254))</f>
        <v>0</v>
      </c>
      <c r="I254" s="23" cm="1">
        <f t="array" ref="I254">SUMPRODUCT('Charges by GXP_GIP_DETERMINED'!H$7:H$567*('Charges by GXP_GIP_DETERMINED'!$D$7:$D$567=$D254)*('Charges by GXP_GIP_DETERMINED'!$E$7:$E$567=$E254))</f>
        <v>0</v>
      </c>
      <c r="J254" s="23" cm="1">
        <f t="array" ref="J254">SUMPRODUCT('Charges by GXP_GIP_DETERMINED'!I$7:I$567*('Charges by GXP_GIP_DETERMINED'!$D$7:$D$567=$D254)*('Charges by GXP_GIP_DETERMINED'!$E$7:$E$567=$E254))</f>
        <v>0</v>
      </c>
      <c r="K254" s="23" cm="1">
        <f t="array" ref="K254">SUMPRODUCT('Charges by GXP_GIP_DETERMINED'!J$7:J$567*('Charges by GXP_GIP_DETERMINED'!$D$7:$D$567=$D254)*('Charges by GXP_GIP_DETERMINED'!$E$7:$E$567=$E254))</f>
        <v>0</v>
      </c>
      <c r="L254" s="24">
        <f t="shared" si="36"/>
        <v>0</v>
      </c>
      <c r="M254" s="23">
        <v>0</v>
      </c>
      <c r="N254" s="23">
        <v>0</v>
      </c>
      <c r="O254" s="23">
        <v>0</v>
      </c>
      <c r="P254" s="23" cm="1">
        <f t="array" ref="P254">SUMPRODUCT('Charges by GXP_GIP_DETERMINED'!O$7:O$567*('Charges by GXP_GIP_DETERMINED'!$D$7:$D$567=$D254)*('Charges by GXP_GIP_DETERMINED'!$E$7:$E$567=$E254))</f>
        <v>0</v>
      </c>
      <c r="Q254" s="24">
        <f t="shared" si="37"/>
        <v>0</v>
      </c>
      <c r="R254" s="23">
        <v>0</v>
      </c>
      <c r="S254" s="23">
        <v>0</v>
      </c>
      <c r="T254" s="23">
        <v>0</v>
      </c>
      <c r="U254" s="24">
        <f t="shared" si="38"/>
        <v>0</v>
      </c>
      <c r="V254" s="23">
        <v>0</v>
      </c>
      <c r="W254" s="23">
        <v>0</v>
      </c>
      <c r="X254" s="23">
        <v>0</v>
      </c>
      <c r="Y254" s="24">
        <f t="shared" si="39"/>
        <v>0</v>
      </c>
      <c r="Z254" s="23">
        <v>0</v>
      </c>
      <c r="AA254" s="23">
        <v>0</v>
      </c>
      <c r="AB254" s="23">
        <v>0</v>
      </c>
      <c r="AC254" s="24">
        <f t="shared" si="40"/>
        <v>0</v>
      </c>
      <c r="AD254" s="23">
        <v>0</v>
      </c>
      <c r="AE254" s="23">
        <v>0</v>
      </c>
      <c r="AF254" s="23">
        <v>0</v>
      </c>
      <c r="AG254" s="24">
        <f t="shared" si="41"/>
        <v>0</v>
      </c>
      <c r="AH254" s="23">
        <v>0</v>
      </c>
      <c r="AI254" s="23">
        <v>0</v>
      </c>
      <c r="AJ254" s="23">
        <v>0</v>
      </c>
      <c r="AK254" s="24">
        <f t="shared" si="42"/>
        <v>0</v>
      </c>
      <c r="AN254" s="35" t="str">
        <f t="shared" si="43"/>
        <v>-</v>
      </c>
      <c r="AO254" s="35" t="str">
        <f t="shared" si="44"/>
        <v>'-</v>
      </c>
      <c r="AP254" s="35" t="str">
        <f t="shared" si="45"/>
        <v>'-</v>
      </c>
      <c r="AQ254" s="35" t="str">
        <f t="shared" si="46"/>
        <v>'-</v>
      </c>
      <c r="AR254" s="35" t="str">
        <f t="shared" si="47"/>
        <v>'-</v>
      </c>
    </row>
    <row r="255" spans="2:44" x14ac:dyDescent="0.3">
      <c r="B255" s="2" t="s">
        <v>77</v>
      </c>
      <c r="C255" s="2" t="s">
        <v>307</v>
      </c>
      <c r="D255" s="2" t="s">
        <v>308</v>
      </c>
      <c r="E255" s="2" t="s">
        <v>146</v>
      </c>
      <c r="H255" s="23" cm="1">
        <f t="array" ref="H255">SUMPRODUCT('Charges by GXP_GIP_DETERMINED'!G$7:G$567*('Charges by GXP_GIP_DETERMINED'!$D$7:$D$567=$D255)*('Charges by GXP_GIP_DETERMINED'!$E$7:$E$567=$E255))</f>
        <v>528542.98918512987</v>
      </c>
      <c r="I255" s="23" cm="1">
        <f t="array" ref="I255">SUMPRODUCT('Charges by GXP_GIP_DETERMINED'!H$7:H$567*('Charges by GXP_GIP_DETERMINED'!$D$7:$D$567=$D255)*('Charges by GXP_GIP_DETERMINED'!$E$7:$E$567=$E255))</f>
        <v>0</v>
      </c>
      <c r="J255" s="23" cm="1">
        <f t="array" ref="J255">SUMPRODUCT('Charges by GXP_GIP_DETERMINED'!I$7:I$567*('Charges by GXP_GIP_DETERMINED'!$D$7:$D$567=$D255)*('Charges by GXP_GIP_DETERMINED'!$E$7:$E$567=$E255))</f>
        <v>0</v>
      </c>
      <c r="K255" s="23" cm="1">
        <f t="array" ref="K255">SUMPRODUCT('Charges by GXP_GIP_DETERMINED'!J$7:J$567*('Charges by GXP_GIP_DETERMINED'!$D$7:$D$567=$D255)*('Charges by GXP_GIP_DETERMINED'!$E$7:$E$567=$E255))</f>
        <v>0</v>
      </c>
      <c r="L255" s="24">
        <f t="shared" si="36"/>
        <v>528542.98918512987</v>
      </c>
      <c r="M255" s="23">
        <v>514425.42791367875</v>
      </c>
      <c r="N255" s="23">
        <v>0</v>
      </c>
      <c r="O255" s="23">
        <v>0</v>
      </c>
      <c r="P255" s="23" cm="1">
        <f t="array" ref="P255">SUMPRODUCT('Charges by GXP_GIP_DETERMINED'!O$7:O$567*('Charges by GXP_GIP_DETERMINED'!$D$7:$D$567=$D255)*('Charges by GXP_GIP_DETERMINED'!$E$7:$E$567=$E255))</f>
        <v>0</v>
      </c>
      <c r="Q255" s="24">
        <f t="shared" si="37"/>
        <v>514425.42791367875</v>
      </c>
      <c r="R255" s="23">
        <v>554155.65</v>
      </c>
      <c r="S255" s="23">
        <v>0</v>
      </c>
      <c r="T255" s="23">
        <v>0</v>
      </c>
      <c r="U255" s="24">
        <f t="shared" si="38"/>
        <v>554155.65</v>
      </c>
      <c r="V255" s="23">
        <v>584912.57999999984</v>
      </c>
      <c r="W255" s="23">
        <v>0</v>
      </c>
      <c r="X255" s="23">
        <v>0</v>
      </c>
      <c r="Y255" s="24">
        <f t="shared" si="39"/>
        <v>584912.57999999984</v>
      </c>
      <c r="Z255" s="23">
        <v>676883.33000000007</v>
      </c>
      <c r="AA255" s="23">
        <v>0</v>
      </c>
      <c r="AB255" s="23">
        <v>0</v>
      </c>
      <c r="AC255" s="24">
        <f t="shared" si="40"/>
        <v>676883.33000000007</v>
      </c>
      <c r="AD255" s="23">
        <v>710313.29999999993</v>
      </c>
      <c r="AE255" s="23">
        <v>0</v>
      </c>
      <c r="AF255" s="23">
        <v>0</v>
      </c>
      <c r="AG255" s="24">
        <f t="shared" si="41"/>
        <v>710313.29999999993</v>
      </c>
      <c r="AH255" s="23">
        <v>721596.95</v>
      </c>
      <c r="AI255" s="23">
        <v>0</v>
      </c>
      <c r="AJ255" s="23">
        <v>0</v>
      </c>
      <c r="AK255" s="24">
        <f t="shared" si="42"/>
        <v>721596.95</v>
      </c>
      <c r="AN255" s="35">
        <f t="shared" si="43"/>
        <v>4.8458992624910158E-2</v>
      </c>
      <c r="AO255" s="35">
        <f t="shared" si="44"/>
        <v>5.5502330437305458E-2</v>
      </c>
      <c r="AP255" s="35">
        <f t="shared" si="45"/>
        <v>0.15723845433449268</v>
      </c>
      <c r="AQ255" s="35">
        <f t="shared" si="46"/>
        <v>4.9388082876852479E-2</v>
      </c>
      <c r="AR255" s="35">
        <f t="shared" si="47"/>
        <v>1.5885455052017328E-2</v>
      </c>
    </row>
    <row r="256" spans="2:44" x14ac:dyDescent="0.3">
      <c r="B256" s="2" t="s">
        <v>77</v>
      </c>
      <c r="C256" s="2" t="s">
        <v>309</v>
      </c>
      <c r="D256" s="2" t="s">
        <v>310</v>
      </c>
      <c r="E256" s="2" t="s">
        <v>142</v>
      </c>
      <c r="F256" s="2" t="s">
        <v>143</v>
      </c>
      <c r="H256" s="23" cm="1">
        <f t="array" ref="H256">SUMPRODUCT('Charges by GXP_GIP_DETERMINED'!G$7:G$567*('Charges by GXP_GIP_DETERMINED'!$D$7:$D$567=$D256)*('Charges by GXP_GIP_DETERMINED'!$E$7:$E$567=$E256))</f>
        <v>188334.2624769687</v>
      </c>
      <c r="I256" s="23" cm="1">
        <f t="array" ref="I256">SUMPRODUCT('Charges by GXP_GIP_DETERMINED'!H$7:H$567*('Charges by GXP_GIP_DETERMINED'!$D$7:$D$567=$D256)*('Charges by GXP_GIP_DETERMINED'!$E$7:$E$567=$E256))</f>
        <v>307787.90000000002</v>
      </c>
      <c r="J256" s="23" cm="1">
        <f t="array" ref="J256">SUMPRODUCT('Charges by GXP_GIP_DETERMINED'!I$7:I$567*('Charges by GXP_GIP_DETERMINED'!$D$7:$D$567=$D256)*('Charges by GXP_GIP_DETERMINED'!$E$7:$E$567=$E256))</f>
        <v>967311.22</v>
      </c>
      <c r="K256" s="23" cm="1">
        <f t="array" ref="K256">SUMPRODUCT('Charges by GXP_GIP_DETERMINED'!J$7:J$567*('Charges by GXP_GIP_DETERMINED'!$D$7:$D$567=$D256)*('Charges by GXP_GIP_DETERMINED'!$E$7:$E$567=$E256))</f>
        <v>0</v>
      </c>
      <c r="L256" s="24">
        <f t="shared" si="36"/>
        <v>1463433.3824769687</v>
      </c>
      <c r="M256" s="23">
        <v>213368.60319565667</v>
      </c>
      <c r="N256" s="23">
        <v>313306.51</v>
      </c>
      <c r="O256" s="23">
        <v>995209.27</v>
      </c>
      <c r="P256" s="23" cm="1">
        <f t="array" ref="P256">SUMPRODUCT('Charges by GXP_GIP_DETERMINED'!O$7:O$567*('Charges by GXP_GIP_DETERMINED'!$D$7:$D$567=$D256)*('Charges by GXP_GIP_DETERMINED'!$E$7:$E$567=$E256))</f>
        <v>0</v>
      </c>
      <c r="Q256" s="24">
        <f t="shared" si="37"/>
        <v>1521884.3831956568</v>
      </c>
      <c r="R256" s="23">
        <v>240024.25000000003</v>
      </c>
      <c r="S256" s="23">
        <v>387001.59</v>
      </c>
      <c r="T256" s="23">
        <v>1350516.27</v>
      </c>
      <c r="U256" s="24">
        <f t="shared" si="38"/>
        <v>1977542.11</v>
      </c>
      <c r="V256" s="23">
        <v>301346.59999999992</v>
      </c>
      <c r="W256" s="23">
        <v>409625.7</v>
      </c>
      <c r="X256" s="23">
        <v>1369325.4</v>
      </c>
      <c r="Y256" s="24">
        <f t="shared" si="39"/>
        <v>2080297.6999999997</v>
      </c>
      <c r="Z256" s="23">
        <v>396209.90000000008</v>
      </c>
      <c r="AA256" s="23">
        <v>394951.87</v>
      </c>
      <c r="AB256" s="23">
        <v>1376855.61</v>
      </c>
      <c r="AC256" s="24">
        <f t="shared" si="40"/>
        <v>2168017.38</v>
      </c>
      <c r="AD256" s="23">
        <v>453339.69</v>
      </c>
      <c r="AE256" s="23">
        <v>433104.1</v>
      </c>
      <c r="AF256" s="23">
        <v>1385273.89</v>
      </c>
      <c r="AG256" s="24">
        <f t="shared" si="41"/>
        <v>2271717.6799999997</v>
      </c>
      <c r="AH256" s="23">
        <v>512640.38000000006</v>
      </c>
      <c r="AI256" s="23">
        <v>441456.57</v>
      </c>
      <c r="AJ256" s="23">
        <v>1421483.5</v>
      </c>
      <c r="AK256" s="24">
        <f t="shared" si="42"/>
        <v>2375580.4500000002</v>
      </c>
      <c r="AN256" s="35">
        <f t="shared" si="43"/>
        <v>0.35130312980346567</v>
      </c>
      <c r="AO256" s="35">
        <f t="shared" si="44"/>
        <v>5.1961265188936734E-2</v>
      </c>
      <c r="AP256" s="35">
        <f t="shared" si="45"/>
        <v>4.2166887941086584E-2</v>
      </c>
      <c r="AQ256" s="35">
        <f t="shared" si="46"/>
        <v>4.7831858248295056E-2</v>
      </c>
      <c r="AR256" s="35">
        <f t="shared" si="47"/>
        <v>4.5719928543233701E-2</v>
      </c>
    </row>
    <row r="257" spans="2:44" x14ac:dyDescent="0.3">
      <c r="B257" s="2" t="s">
        <v>77</v>
      </c>
      <c r="C257" s="2" t="s">
        <v>309</v>
      </c>
      <c r="D257" s="2" t="s">
        <v>310</v>
      </c>
      <c r="E257" s="2" t="s">
        <v>144</v>
      </c>
      <c r="F257" s="2" t="s">
        <v>145</v>
      </c>
      <c r="H257" s="23" cm="1">
        <f t="array" ref="H257">SUMPRODUCT('Charges by GXP_GIP_DETERMINED'!G$7:G$567*('Charges by GXP_GIP_DETERMINED'!$D$7:$D$567=$D257)*('Charges by GXP_GIP_DETERMINED'!$E$7:$E$567=$E257))</f>
        <v>0</v>
      </c>
      <c r="I257" s="23" cm="1">
        <f t="array" ref="I257">SUMPRODUCT('Charges by GXP_GIP_DETERMINED'!H$7:H$567*('Charges by GXP_GIP_DETERMINED'!$D$7:$D$567=$D257)*('Charges by GXP_GIP_DETERMINED'!$E$7:$E$567=$E257))</f>
        <v>0</v>
      </c>
      <c r="J257" s="23" cm="1">
        <f t="array" ref="J257">SUMPRODUCT('Charges by GXP_GIP_DETERMINED'!I$7:I$567*('Charges by GXP_GIP_DETERMINED'!$D$7:$D$567=$D257)*('Charges by GXP_GIP_DETERMINED'!$E$7:$E$567=$E257))</f>
        <v>0</v>
      </c>
      <c r="K257" s="23" cm="1">
        <f t="array" ref="K257">SUMPRODUCT('Charges by GXP_GIP_DETERMINED'!J$7:J$567*('Charges by GXP_GIP_DETERMINED'!$D$7:$D$567=$D257)*('Charges by GXP_GIP_DETERMINED'!$E$7:$E$567=$E257))</f>
        <v>0</v>
      </c>
      <c r="L257" s="24">
        <f t="shared" si="36"/>
        <v>0</v>
      </c>
      <c r="M257" s="23">
        <v>0</v>
      </c>
      <c r="N257" s="23">
        <v>0</v>
      </c>
      <c r="O257" s="23">
        <v>0</v>
      </c>
      <c r="P257" s="23" cm="1">
        <f t="array" ref="P257">SUMPRODUCT('Charges by GXP_GIP_DETERMINED'!O$7:O$567*('Charges by GXP_GIP_DETERMINED'!$D$7:$D$567=$D257)*('Charges by GXP_GIP_DETERMINED'!$E$7:$E$567=$E257))</f>
        <v>0</v>
      </c>
      <c r="Q257" s="24">
        <f t="shared" si="37"/>
        <v>0</v>
      </c>
      <c r="R257" s="23">
        <v>0</v>
      </c>
      <c r="S257" s="23">
        <v>0</v>
      </c>
      <c r="T257" s="23">
        <v>0</v>
      </c>
      <c r="U257" s="24">
        <f t="shared" si="38"/>
        <v>0</v>
      </c>
      <c r="V257" s="23">
        <v>0</v>
      </c>
      <c r="W257" s="23">
        <v>0</v>
      </c>
      <c r="X257" s="23">
        <v>0</v>
      </c>
      <c r="Y257" s="24">
        <f t="shared" si="39"/>
        <v>0</v>
      </c>
      <c r="Z257" s="23">
        <v>0</v>
      </c>
      <c r="AA257" s="23">
        <v>0</v>
      </c>
      <c r="AB257" s="23">
        <v>0</v>
      </c>
      <c r="AC257" s="24">
        <f t="shared" si="40"/>
        <v>0</v>
      </c>
      <c r="AD257" s="23">
        <v>0</v>
      </c>
      <c r="AE257" s="23">
        <v>0</v>
      </c>
      <c r="AF257" s="23">
        <v>0</v>
      </c>
      <c r="AG257" s="24">
        <f t="shared" si="41"/>
        <v>0</v>
      </c>
      <c r="AH257" s="23">
        <v>0</v>
      </c>
      <c r="AI257" s="23">
        <v>0</v>
      </c>
      <c r="AJ257" s="23">
        <v>0</v>
      </c>
      <c r="AK257" s="24">
        <f t="shared" si="42"/>
        <v>0</v>
      </c>
      <c r="AN257" s="35" t="str">
        <f t="shared" si="43"/>
        <v>-</v>
      </c>
      <c r="AO257" s="35" t="str">
        <f t="shared" si="44"/>
        <v>'-</v>
      </c>
      <c r="AP257" s="35" t="str">
        <f t="shared" si="45"/>
        <v>'-</v>
      </c>
      <c r="AQ257" s="35" t="str">
        <f t="shared" si="46"/>
        <v>'-</v>
      </c>
      <c r="AR257" s="35" t="str">
        <f t="shared" si="47"/>
        <v>'-</v>
      </c>
    </row>
    <row r="258" spans="2:44" x14ac:dyDescent="0.3">
      <c r="B258" s="2" t="s">
        <v>77</v>
      </c>
      <c r="C258" s="2" t="s">
        <v>309</v>
      </c>
      <c r="D258" s="2" t="s">
        <v>310</v>
      </c>
      <c r="E258" s="2" t="s">
        <v>146</v>
      </c>
      <c r="H258" s="23" cm="1">
        <f t="array" ref="H258">SUMPRODUCT('Charges by GXP_GIP_DETERMINED'!G$7:G$567*('Charges by GXP_GIP_DETERMINED'!$D$7:$D$567=$D258)*('Charges by GXP_GIP_DETERMINED'!$E$7:$E$567=$E258))</f>
        <v>211504.13649194923</v>
      </c>
      <c r="I258" s="23" cm="1">
        <f t="array" ref="I258">SUMPRODUCT('Charges by GXP_GIP_DETERMINED'!H$7:H$567*('Charges by GXP_GIP_DETERMINED'!$D$7:$D$567=$D258)*('Charges by GXP_GIP_DETERMINED'!$E$7:$E$567=$E258))</f>
        <v>0</v>
      </c>
      <c r="J258" s="23" cm="1">
        <f t="array" ref="J258">SUMPRODUCT('Charges by GXP_GIP_DETERMINED'!I$7:I$567*('Charges by GXP_GIP_DETERMINED'!$D$7:$D$567=$D258)*('Charges by GXP_GIP_DETERMINED'!$E$7:$E$567=$E258))</f>
        <v>0</v>
      </c>
      <c r="K258" s="23" cm="1">
        <f t="array" ref="K258">SUMPRODUCT('Charges by GXP_GIP_DETERMINED'!J$7:J$567*('Charges by GXP_GIP_DETERMINED'!$D$7:$D$567=$D258)*('Charges by GXP_GIP_DETERMINED'!$E$7:$E$567=$E258))</f>
        <v>0</v>
      </c>
      <c r="L258" s="24">
        <f t="shared" si="36"/>
        <v>211504.13649194923</v>
      </c>
      <c r="M258" s="23">
        <v>204091.12792389741</v>
      </c>
      <c r="N258" s="23">
        <v>0</v>
      </c>
      <c r="O258" s="23">
        <v>0</v>
      </c>
      <c r="P258" s="23" cm="1">
        <f t="array" ref="P258">SUMPRODUCT('Charges by GXP_GIP_DETERMINED'!O$7:O$567*('Charges by GXP_GIP_DETERMINED'!$D$7:$D$567=$D258)*('Charges by GXP_GIP_DETERMINED'!$E$7:$E$567=$E258))</f>
        <v>0</v>
      </c>
      <c r="Q258" s="24">
        <f t="shared" si="37"/>
        <v>204091.12792389741</v>
      </c>
      <c r="R258" s="23">
        <v>215722.5</v>
      </c>
      <c r="S258" s="23">
        <v>0</v>
      </c>
      <c r="T258" s="23">
        <v>0</v>
      </c>
      <c r="U258" s="24">
        <f t="shared" si="38"/>
        <v>215722.5</v>
      </c>
      <c r="V258" s="23">
        <v>226122.82999999996</v>
      </c>
      <c r="W258" s="23">
        <v>0</v>
      </c>
      <c r="X258" s="23">
        <v>0</v>
      </c>
      <c r="Y258" s="24">
        <f t="shared" si="39"/>
        <v>226122.82999999996</v>
      </c>
      <c r="Z258" s="23">
        <v>256967.87</v>
      </c>
      <c r="AA258" s="23">
        <v>0</v>
      </c>
      <c r="AB258" s="23">
        <v>0</v>
      </c>
      <c r="AC258" s="24">
        <f t="shared" si="40"/>
        <v>256967.87</v>
      </c>
      <c r="AD258" s="23">
        <v>267986.63</v>
      </c>
      <c r="AE258" s="23">
        <v>0</v>
      </c>
      <c r="AF258" s="23">
        <v>0</v>
      </c>
      <c r="AG258" s="24">
        <f t="shared" si="41"/>
        <v>267986.63</v>
      </c>
      <c r="AH258" s="23">
        <v>271723.46000000002</v>
      </c>
      <c r="AI258" s="23">
        <v>0</v>
      </c>
      <c r="AJ258" s="23">
        <v>0</v>
      </c>
      <c r="AK258" s="24">
        <f t="shared" si="42"/>
        <v>271723.46000000002</v>
      </c>
      <c r="AN258" s="35">
        <f t="shared" si="43"/>
        <v>1.994459105158608E-2</v>
      </c>
      <c r="AO258" s="35">
        <f t="shared" si="44"/>
        <v>4.8211614458389729E-2</v>
      </c>
      <c r="AP258" s="35">
        <f t="shared" si="45"/>
        <v>0.13640834054659612</v>
      </c>
      <c r="AQ258" s="35">
        <f t="shared" si="46"/>
        <v>4.2879913352591448E-2</v>
      </c>
      <c r="AR258" s="35">
        <f t="shared" si="47"/>
        <v>1.3944091166040673E-2</v>
      </c>
    </row>
    <row r="259" spans="2:44" x14ac:dyDescent="0.3">
      <c r="B259" s="2" t="s">
        <v>77</v>
      </c>
      <c r="C259" s="2" t="s">
        <v>311</v>
      </c>
      <c r="D259" s="2" t="s">
        <v>312</v>
      </c>
      <c r="E259" s="2" t="s">
        <v>142</v>
      </c>
      <c r="F259" s="2" t="s">
        <v>143</v>
      </c>
      <c r="H259" s="23" cm="1">
        <f t="array" ref="H259">SUMPRODUCT('Charges by GXP_GIP_DETERMINED'!G$7:G$567*('Charges by GXP_GIP_DETERMINED'!$D$7:$D$567=$D259)*('Charges by GXP_GIP_DETERMINED'!$E$7:$E$567=$E259))</f>
        <v>70309.742956206916</v>
      </c>
      <c r="I259" s="23" cm="1">
        <f t="array" ref="I259">SUMPRODUCT('Charges by GXP_GIP_DETERMINED'!H$7:H$567*('Charges by GXP_GIP_DETERMINED'!$D$7:$D$567=$D259)*('Charges by GXP_GIP_DETERMINED'!$E$7:$E$567=$E259))</f>
        <v>260655.2</v>
      </c>
      <c r="J259" s="23" cm="1">
        <f t="array" ref="J259">SUMPRODUCT('Charges by GXP_GIP_DETERMINED'!I$7:I$567*('Charges by GXP_GIP_DETERMINED'!$D$7:$D$567=$D259)*('Charges by GXP_GIP_DETERMINED'!$E$7:$E$567=$E259))</f>
        <v>361351.89</v>
      </c>
      <c r="K259" s="23" cm="1">
        <f t="array" ref="K259">SUMPRODUCT('Charges by GXP_GIP_DETERMINED'!J$7:J$567*('Charges by GXP_GIP_DETERMINED'!$D$7:$D$567=$D259)*('Charges by GXP_GIP_DETERMINED'!$E$7:$E$567=$E259))</f>
        <v>0</v>
      </c>
      <c r="L259" s="24">
        <f t="shared" si="36"/>
        <v>692316.83295620698</v>
      </c>
      <c r="M259" s="23">
        <v>79655.669583922732</v>
      </c>
      <c r="N259" s="23">
        <v>266180.96999999997</v>
      </c>
      <c r="O259" s="23">
        <v>367548.88</v>
      </c>
      <c r="P259" s="23" cm="1">
        <f t="array" ref="P259">SUMPRODUCT('Charges by GXP_GIP_DETERMINED'!O$7:O$567*('Charges by GXP_GIP_DETERMINED'!$D$7:$D$567=$D259)*('Charges by GXP_GIP_DETERMINED'!$E$7:$E$567=$E259))</f>
        <v>0</v>
      </c>
      <c r="Q259" s="24">
        <f t="shared" si="37"/>
        <v>713385.51958392269</v>
      </c>
      <c r="R259" s="23">
        <v>89606.870000000024</v>
      </c>
      <c r="S259" s="23">
        <v>328791.31</v>
      </c>
      <c r="T259" s="23">
        <v>498770.22</v>
      </c>
      <c r="U259" s="24">
        <f t="shared" si="38"/>
        <v>917168.4</v>
      </c>
      <c r="V259" s="23">
        <v>112501.50000000003</v>
      </c>
      <c r="W259" s="23">
        <v>348012.45</v>
      </c>
      <c r="X259" s="23">
        <v>505716.77</v>
      </c>
      <c r="Y259" s="24">
        <f t="shared" si="39"/>
        <v>966230.72000000009</v>
      </c>
      <c r="Z259" s="23">
        <v>147922.27999999997</v>
      </c>
      <c r="AA259" s="23">
        <v>335545.76</v>
      </c>
      <c r="AB259" s="23">
        <v>508497.81</v>
      </c>
      <c r="AC259" s="24">
        <f t="shared" si="40"/>
        <v>991965.85</v>
      </c>
      <c r="AD259" s="23">
        <v>169252.75999999995</v>
      </c>
      <c r="AE259" s="23">
        <v>367959.38</v>
      </c>
      <c r="AF259" s="23">
        <v>511606.84</v>
      </c>
      <c r="AG259" s="24">
        <f t="shared" si="41"/>
        <v>1048818.98</v>
      </c>
      <c r="AH259" s="23">
        <v>191409.64</v>
      </c>
      <c r="AI259" s="23">
        <v>375055.53</v>
      </c>
      <c r="AJ259" s="23">
        <v>524979.69999999995</v>
      </c>
      <c r="AK259" s="24">
        <f t="shared" si="42"/>
        <v>1091444.8700000001</v>
      </c>
      <c r="AN259" s="35">
        <f t="shared" si="43"/>
        <v>0.32478130870178656</v>
      </c>
      <c r="AO259" s="35">
        <f t="shared" si="44"/>
        <v>5.3493251620967408E-2</v>
      </c>
      <c r="AP259" s="35">
        <f t="shared" si="45"/>
        <v>2.663455991132202E-2</v>
      </c>
      <c r="AQ259" s="35">
        <f t="shared" si="46"/>
        <v>5.7313596027524616E-2</v>
      </c>
      <c r="AR259" s="35">
        <f t="shared" si="47"/>
        <v>4.0641798835486576E-2</v>
      </c>
    </row>
    <row r="260" spans="2:44" x14ac:dyDescent="0.3">
      <c r="B260" s="2" t="s">
        <v>77</v>
      </c>
      <c r="C260" s="2" t="s">
        <v>311</v>
      </c>
      <c r="D260" s="2" t="s">
        <v>312</v>
      </c>
      <c r="E260" s="2" t="s">
        <v>144</v>
      </c>
      <c r="F260" s="2" t="s">
        <v>145</v>
      </c>
      <c r="H260" s="23" cm="1">
        <f t="array" ref="H260">SUMPRODUCT('Charges by GXP_GIP_DETERMINED'!G$7:G$567*('Charges by GXP_GIP_DETERMINED'!$D$7:$D$567=$D260)*('Charges by GXP_GIP_DETERMINED'!$E$7:$E$567=$E260))</f>
        <v>0</v>
      </c>
      <c r="I260" s="23" cm="1">
        <f t="array" ref="I260">SUMPRODUCT('Charges by GXP_GIP_DETERMINED'!H$7:H$567*('Charges by GXP_GIP_DETERMINED'!$D$7:$D$567=$D260)*('Charges by GXP_GIP_DETERMINED'!$E$7:$E$567=$E260))</f>
        <v>0</v>
      </c>
      <c r="J260" s="23" cm="1">
        <f t="array" ref="J260">SUMPRODUCT('Charges by GXP_GIP_DETERMINED'!I$7:I$567*('Charges by GXP_GIP_DETERMINED'!$D$7:$D$567=$D260)*('Charges by GXP_GIP_DETERMINED'!$E$7:$E$567=$E260))</f>
        <v>0</v>
      </c>
      <c r="K260" s="23" cm="1">
        <f t="array" ref="K260">SUMPRODUCT('Charges by GXP_GIP_DETERMINED'!J$7:J$567*('Charges by GXP_GIP_DETERMINED'!$D$7:$D$567=$D260)*('Charges by GXP_GIP_DETERMINED'!$E$7:$E$567=$E260))</f>
        <v>0</v>
      </c>
      <c r="L260" s="24">
        <f t="shared" si="36"/>
        <v>0</v>
      </c>
      <c r="M260" s="23">
        <v>0</v>
      </c>
      <c r="N260" s="23">
        <v>0</v>
      </c>
      <c r="O260" s="23">
        <v>0</v>
      </c>
      <c r="P260" s="23" cm="1">
        <f t="array" ref="P260">SUMPRODUCT('Charges by GXP_GIP_DETERMINED'!O$7:O$567*('Charges by GXP_GIP_DETERMINED'!$D$7:$D$567=$D260)*('Charges by GXP_GIP_DETERMINED'!$E$7:$E$567=$E260))</f>
        <v>0</v>
      </c>
      <c r="Q260" s="24">
        <f t="shared" si="37"/>
        <v>0</v>
      </c>
      <c r="R260" s="23">
        <v>0</v>
      </c>
      <c r="S260" s="23">
        <v>0</v>
      </c>
      <c r="T260" s="23">
        <v>0</v>
      </c>
      <c r="U260" s="24">
        <f t="shared" si="38"/>
        <v>0</v>
      </c>
      <c r="V260" s="23">
        <v>0</v>
      </c>
      <c r="W260" s="23">
        <v>0</v>
      </c>
      <c r="X260" s="23">
        <v>0</v>
      </c>
      <c r="Y260" s="24">
        <f t="shared" si="39"/>
        <v>0</v>
      </c>
      <c r="Z260" s="23">
        <v>0</v>
      </c>
      <c r="AA260" s="23">
        <v>0</v>
      </c>
      <c r="AB260" s="23">
        <v>0</v>
      </c>
      <c r="AC260" s="24">
        <f t="shared" si="40"/>
        <v>0</v>
      </c>
      <c r="AD260" s="23">
        <v>0</v>
      </c>
      <c r="AE260" s="23">
        <v>0</v>
      </c>
      <c r="AF260" s="23">
        <v>0</v>
      </c>
      <c r="AG260" s="24">
        <f t="shared" si="41"/>
        <v>0</v>
      </c>
      <c r="AH260" s="23">
        <v>0</v>
      </c>
      <c r="AI260" s="23">
        <v>0</v>
      </c>
      <c r="AJ260" s="23">
        <v>0</v>
      </c>
      <c r="AK260" s="24">
        <f t="shared" si="42"/>
        <v>0</v>
      </c>
      <c r="AN260" s="35" t="str">
        <f t="shared" si="43"/>
        <v>-</v>
      </c>
      <c r="AO260" s="35" t="str">
        <f t="shared" si="44"/>
        <v>'-</v>
      </c>
      <c r="AP260" s="35" t="str">
        <f t="shared" si="45"/>
        <v>'-</v>
      </c>
      <c r="AQ260" s="35" t="str">
        <f t="shared" si="46"/>
        <v>'-</v>
      </c>
      <c r="AR260" s="35" t="str">
        <f t="shared" si="47"/>
        <v>'-</v>
      </c>
    </row>
    <row r="261" spans="2:44" x14ac:dyDescent="0.3">
      <c r="B261" s="2" t="s">
        <v>77</v>
      </c>
      <c r="C261" s="2" t="s">
        <v>311</v>
      </c>
      <c r="D261" s="2" t="s">
        <v>312</v>
      </c>
      <c r="E261" s="2" t="s">
        <v>146</v>
      </c>
      <c r="H261" s="23" cm="1">
        <f t="array" ref="H261">SUMPRODUCT('Charges by GXP_GIP_DETERMINED'!G$7:G$567*('Charges by GXP_GIP_DETERMINED'!$D$7:$D$567=$D261)*('Charges by GXP_GIP_DETERMINED'!$E$7:$E$567=$E261))</f>
        <v>86002.857235550749</v>
      </c>
      <c r="I261" s="23" cm="1">
        <f t="array" ref="I261">SUMPRODUCT('Charges by GXP_GIP_DETERMINED'!H$7:H$567*('Charges by GXP_GIP_DETERMINED'!$D$7:$D$567=$D261)*('Charges by GXP_GIP_DETERMINED'!$E$7:$E$567=$E261))</f>
        <v>0</v>
      </c>
      <c r="J261" s="23" cm="1">
        <f t="array" ref="J261">SUMPRODUCT('Charges by GXP_GIP_DETERMINED'!I$7:I$567*('Charges by GXP_GIP_DETERMINED'!$D$7:$D$567=$D261)*('Charges by GXP_GIP_DETERMINED'!$E$7:$E$567=$E261))</f>
        <v>0</v>
      </c>
      <c r="K261" s="23" cm="1">
        <f t="array" ref="K261">SUMPRODUCT('Charges by GXP_GIP_DETERMINED'!J$7:J$567*('Charges by GXP_GIP_DETERMINED'!$D$7:$D$567=$D261)*('Charges by GXP_GIP_DETERMINED'!$E$7:$E$567=$E261))</f>
        <v>0</v>
      </c>
      <c r="L261" s="24">
        <f t="shared" si="36"/>
        <v>86002.857235550749</v>
      </c>
      <c r="M261" s="23">
        <v>83017.366954038735</v>
      </c>
      <c r="N261" s="23">
        <v>0</v>
      </c>
      <c r="O261" s="23">
        <v>0</v>
      </c>
      <c r="P261" s="23" cm="1">
        <f t="array" ref="P261">SUMPRODUCT('Charges by GXP_GIP_DETERMINED'!O$7:O$567*('Charges by GXP_GIP_DETERMINED'!$D$7:$D$567=$D261)*('Charges by GXP_GIP_DETERMINED'!$E$7:$E$567=$E261))</f>
        <v>0</v>
      </c>
      <c r="Q261" s="24">
        <f t="shared" si="37"/>
        <v>83017.366954038735</v>
      </c>
      <c r="R261" s="23">
        <v>87305.549999999988</v>
      </c>
      <c r="S261" s="23">
        <v>0</v>
      </c>
      <c r="T261" s="23">
        <v>0</v>
      </c>
      <c r="U261" s="24">
        <f t="shared" si="38"/>
        <v>87305.549999999988</v>
      </c>
      <c r="V261" s="23">
        <v>91279.53</v>
      </c>
      <c r="W261" s="23">
        <v>0</v>
      </c>
      <c r="X261" s="23">
        <v>0</v>
      </c>
      <c r="Y261" s="24">
        <f t="shared" si="39"/>
        <v>91279.53</v>
      </c>
      <c r="Z261" s="23">
        <v>103189.25999999998</v>
      </c>
      <c r="AA261" s="23">
        <v>0</v>
      </c>
      <c r="AB261" s="23">
        <v>0</v>
      </c>
      <c r="AC261" s="24">
        <f t="shared" si="40"/>
        <v>103189.25999999998</v>
      </c>
      <c r="AD261" s="23">
        <v>107429.78</v>
      </c>
      <c r="AE261" s="23">
        <v>0</v>
      </c>
      <c r="AF261" s="23">
        <v>0</v>
      </c>
      <c r="AG261" s="24">
        <f t="shared" si="41"/>
        <v>107429.78</v>
      </c>
      <c r="AH261" s="23">
        <v>108910.62</v>
      </c>
      <c r="AI261" s="23">
        <v>0</v>
      </c>
      <c r="AJ261" s="23">
        <v>0</v>
      </c>
      <c r="AK261" s="24">
        <f t="shared" si="42"/>
        <v>108910.62</v>
      </c>
      <c r="AN261" s="35">
        <f t="shared" si="43"/>
        <v>1.5147087042484353E-2</v>
      </c>
      <c r="AO261" s="35">
        <f t="shared" si="44"/>
        <v>4.5518068438948234E-2</v>
      </c>
      <c r="AP261" s="35">
        <f t="shared" si="45"/>
        <v>0.13047536506815915</v>
      </c>
      <c r="AQ261" s="35">
        <f t="shared" si="46"/>
        <v>4.1094586781609044E-2</v>
      </c>
      <c r="AR261" s="35">
        <f t="shared" si="47"/>
        <v>1.3784259820694089E-2</v>
      </c>
    </row>
    <row r="262" spans="2:44" x14ac:dyDescent="0.3">
      <c r="B262" s="2" t="s">
        <v>77</v>
      </c>
      <c r="C262" s="2" t="s">
        <v>313</v>
      </c>
      <c r="D262" s="2" t="s">
        <v>314</v>
      </c>
      <c r="E262" s="2" t="s">
        <v>142</v>
      </c>
      <c r="F262" s="2" t="s">
        <v>143</v>
      </c>
      <c r="H262" s="23" cm="1">
        <f t="array" ref="H262">SUMPRODUCT('Charges by GXP_GIP_DETERMINED'!G$7:G$567*('Charges by GXP_GIP_DETERMINED'!$D$7:$D$567=$D262)*('Charges by GXP_GIP_DETERMINED'!$E$7:$E$567=$E262))</f>
        <v>0</v>
      </c>
      <c r="I262" s="23" cm="1">
        <f t="array" ref="I262">SUMPRODUCT('Charges by GXP_GIP_DETERMINED'!H$7:H$567*('Charges by GXP_GIP_DETERMINED'!$D$7:$D$567=$D262)*('Charges by GXP_GIP_DETERMINED'!$E$7:$E$567=$E262))</f>
        <v>0</v>
      </c>
      <c r="J262" s="23" cm="1">
        <f t="array" ref="J262">SUMPRODUCT('Charges by GXP_GIP_DETERMINED'!I$7:I$567*('Charges by GXP_GIP_DETERMINED'!$D$7:$D$567=$D262)*('Charges by GXP_GIP_DETERMINED'!$E$7:$E$567=$E262))</f>
        <v>895040.84</v>
      </c>
      <c r="K262" s="23" cm="1">
        <f t="array" ref="K262">SUMPRODUCT('Charges by GXP_GIP_DETERMINED'!J$7:J$567*('Charges by GXP_GIP_DETERMINED'!$D$7:$D$567=$D262)*('Charges by GXP_GIP_DETERMINED'!$E$7:$E$567=$E262))</f>
        <v>0</v>
      </c>
      <c r="L262" s="24">
        <f t="shared" si="36"/>
        <v>895040.84</v>
      </c>
      <c r="M262" s="23">
        <v>0</v>
      </c>
      <c r="N262" s="23">
        <v>0</v>
      </c>
      <c r="O262" s="23">
        <v>774679.94</v>
      </c>
      <c r="P262" s="23" cm="1">
        <f t="array" ref="P262">SUMPRODUCT('Charges by GXP_GIP_DETERMINED'!O$7:O$567*('Charges by GXP_GIP_DETERMINED'!$D$7:$D$567=$D262)*('Charges by GXP_GIP_DETERMINED'!$E$7:$E$567=$E262))</f>
        <v>0</v>
      </c>
      <c r="Q262" s="24">
        <f t="shared" si="37"/>
        <v>774679.94</v>
      </c>
      <c r="R262" s="23">
        <v>0</v>
      </c>
      <c r="S262" s="23">
        <v>0</v>
      </c>
      <c r="T262" s="23">
        <v>1051254.1399999999</v>
      </c>
      <c r="U262" s="24">
        <f t="shared" si="38"/>
        <v>1051254.1399999999</v>
      </c>
      <c r="V262" s="23">
        <v>0</v>
      </c>
      <c r="W262" s="23">
        <v>0</v>
      </c>
      <c r="X262" s="23">
        <v>1065895.33</v>
      </c>
      <c r="Y262" s="24">
        <f t="shared" si="39"/>
        <v>1065895.33</v>
      </c>
      <c r="Z262" s="23">
        <v>0</v>
      </c>
      <c r="AA262" s="23">
        <v>0</v>
      </c>
      <c r="AB262" s="23">
        <v>1071756.92</v>
      </c>
      <c r="AC262" s="24">
        <f t="shared" si="40"/>
        <v>1071756.92</v>
      </c>
      <c r="AD262" s="23">
        <v>0</v>
      </c>
      <c r="AE262" s="23">
        <v>0</v>
      </c>
      <c r="AF262" s="23">
        <v>1078309.79</v>
      </c>
      <c r="AG262" s="24">
        <f t="shared" si="41"/>
        <v>1078309.79</v>
      </c>
      <c r="AH262" s="23">
        <v>0</v>
      </c>
      <c r="AI262" s="23">
        <v>0</v>
      </c>
      <c r="AJ262" s="23">
        <v>1106495.67</v>
      </c>
      <c r="AK262" s="24">
        <f t="shared" si="42"/>
        <v>1106495.67</v>
      </c>
      <c r="AN262" s="35">
        <f t="shared" si="43"/>
        <v>0.17453203587894373</v>
      </c>
      <c r="AO262" s="35">
        <f t="shared" si="44"/>
        <v>1.3927355377644668E-2</v>
      </c>
      <c r="AP262" s="35">
        <f t="shared" si="45"/>
        <v>5.4992172636687542E-3</v>
      </c>
      <c r="AQ262" s="35">
        <f t="shared" si="46"/>
        <v>6.1141382693383761E-3</v>
      </c>
      <c r="AR262" s="35">
        <f t="shared" si="47"/>
        <v>2.6138944727562841E-2</v>
      </c>
    </row>
    <row r="263" spans="2:44" x14ac:dyDescent="0.3">
      <c r="B263" s="2" t="s">
        <v>77</v>
      </c>
      <c r="C263" s="2" t="s">
        <v>313</v>
      </c>
      <c r="D263" s="2" t="s">
        <v>314</v>
      </c>
      <c r="E263" s="2" t="s">
        <v>144</v>
      </c>
      <c r="F263" s="2" t="s">
        <v>145</v>
      </c>
      <c r="H263" s="23" cm="1">
        <f t="array" ref="H263">SUMPRODUCT('Charges by GXP_GIP_DETERMINED'!G$7:G$567*('Charges by GXP_GIP_DETERMINED'!$D$7:$D$567=$D263)*('Charges by GXP_GIP_DETERMINED'!$E$7:$E$567=$E263))</f>
        <v>0</v>
      </c>
      <c r="I263" s="23" cm="1">
        <f t="array" ref="I263">SUMPRODUCT('Charges by GXP_GIP_DETERMINED'!H$7:H$567*('Charges by GXP_GIP_DETERMINED'!$D$7:$D$567=$D263)*('Charges by GXP_GIP_DETERMINED'!$E$7:$E$567=$E263))</f>
        <v>0</v>
      </c>
      <c r="J263" s="23" cm="1">
        <f t="array" ref="J263">SUMPRODUCT('Charges by GXP_GIP_DETERMINED'!I$7:I$567*('Charges by GXP_GIP_DETERMINED'!$D$7:$D$567=$D263)*('Charges by GXP_GIP_DETERMINED'!$E$7:$E$567=$E263))</f>
        <v>0</v>
      </c>
      <c r="K263" s="23" cm="1">
        <f t="array" ref="K263">SUMPRODUCT('Charges by GXP_GIP_DETERMINED'!J$7:J$567*('Charges by GXP_GIP_DETERMINED'!$D$7:$D$567=$D263)*('Charges by GXP_GIP_DETERMINED'!$E$7:$E$567=$E263))</f>
        <v>0</v>
      </c>
      <c r="L263" s="24">
        <f t="shared" ref="L263:L326" si="48">SUM(H263:K263)</f>
        <v>0</v>
      </c>
      <c r="M263" s="23">
        <v>0</v>
      </c>
      <c r="N263" s="23">
        <v>0</v>
      </c>
      <c r="O263" s="23">
        <v>0</v>
      </c>
      <c r="P263" s="23" cm="1">
        <f t="array" ref="P263">SUMPRODUCT('Charges by GXP_GIP_DETERMINED'!O$7:O$567*('Charges by GXP_GIP_DETERMINED'!$D$7:$D$567=$D263)*('Charges by GXP_GIP_DETERMINED'!$E$7:$E$567=$E263))</f>
        <v>0</v>
      </c>
      <c r="Q263" s="24">
        <f t="shared" ref="Q263:Q326" si="49">SUM(M263:P263)</f>
        <v>0</v>
      </c>
      <c r="R263" s="23">
        <v>0</v>
      </c>
      <c r="S263" s="23">
        <v>0</v>
      </c>
      <c r="T263" s="23">
        <v>0</v>
      </c>
      <c r="U263" s="24">
        <f t="shared" ref="U263:U326" si="50">SUM(R263:T263)</f>
        <v>0</v>
      </c>
      <c r="V263" s="23">
        <v>0</v>
      </c>
      <c r="W263" s="23">
        <v>0</v>
      </c>
      <c r="X263" s="23">
        <v>0</v>
      </c>
      <c r="Y263" s="24">
        <f t="shared" ref="Y263:Y326" si="51">SUM(V263:X263)</f>
        <v>0</v>
      </c>
      <c r="Z263" s="23">
        <v>0</v>
      </c>
      <c r="AA263" s="23">
        <v>0</v>
      </c>
      <c r="AB263" s="23">
        <v>0</v>
      </c>
      <c r="AC263" s="24">
        <f t="shared" ref="AC263:AC326" si="52">SUM(Z263:AB263)</f>
        <v>0</v>
      </c>
      <c r="AD263" s="23">
        <v>0</v>
      </c>
      <c r="AE263" s="23">
        <v>0</v>
      </c>
      <c r="AF263" s="23">
        <v>0</v>
      </c>
      <c r="AG263" s="24">
        <f t="shared" ref="AG263:AG326" si="53">SUM(AD263:AF263)</f>
        <v>0</v>
      </c>
      <c r="AH263" s="23">
        <v>0</v>
      </c>
      <c r="AI263" s="23">
        <v>0</v>
      </c>
      <c r="AJ263" s="23">
        <v>0</v>
      </c>
      <c r="AK263" s="24">
        <f t="shared" ref="AK263:AK326" si="54">SUM(AH263:AJ263)</f>
        <v>0</v>
      </c>
      <c r="AN263" s="35" t="str">
        <f t="shared" ref="AN263:AN326" si="55">IFERROR(U263/L263-1,"-")</f>
        <v>-</v>
      </c>
      <c r="AO263" s="35" t="str">
        <f t="shared" ref="AO263:AO326" si="56">IFERROR(Y263/U263-1,"'-")</f>
        <v>'-</v>
      </c>
      <c r="AP263" s="35" t="str">
        <f t="shared" ref="AP263:AP326" si="57">IFERROR(AC263/Y263-1,"'-")</f>
        <v>'-</v>
      </c>
      <c r="AQ263" s="35" t="str">
        <f t="shared" ref="AQ263:AQ326" si="58">IFERROR(AG263/AC263-1,"'-")</f>
        <v>'-</v>
      </c>
      <c r="AR263" s="35" t="str">
        <f t="shared" ref="AR263:AR326" si="59">IFERROR(AK263/AG263-1,"'-")</f>
        <v>'-</v>
      </c>
    </row>
    <row r="264" spans="2:44" x14ac:dyDescent="0.3">
      <c r="B264" s="2" t="s">
        <v>77</v>
      </c>
      <c r="C264" s="2" t="s">
        <v>313</v>
      </c>
      <c r="D264" s="2" t="s">
        <v>314</v>
      </c>
      <c r="E264" s="2" t="s">
        <v>146</v>
      </c>
      <c r="H264" s="23" cm="1">
        <f t="array" ref="H264">SUMPRODUCT('Charges by GXP_GIP_DETERMINED'!G$7:G$567*('Charges by GXP_GIP_DETERMINED'!$D$7:$D$567=$D264)*('Charges by GXP_GIP_DETERMINED'!$E$7:$E$567=$E264))</f>
        <v>0</v>
      </c>
      <c r="I264" s="23" cm="1">
        <f t="array" ref="I264">SUMPRODUCT('Charges by GXP_GIP_DETERMINED'!H$7:H$567*('Charges by GXP_GIP_DETERMINED'!$D$7:$D$567=$D264)*('Charges by GXP_GIP_DETERMINED'!$E$7:$E$567=$E264))</f>
        <v>0</v>
      </c>
      <c r="J264" s="23" cm="1">
        <f t="array" ref="J264">SUMPRODUCT('Charges by GXP_GIP_DETERMINED'!I$7:I$567*('Charges by GXP_GIP_DETERMINED'!$D$7:$D$567=$D264)*('Charges by GXP_GIP_DETERMINED'!$E$7:$E$567=$E264))</f>
        <v>0</v>
      </c>
      <c r="K264" s="23" cm="1">
        <f t="array" ref="K264">SUMPRODUCT('Charges by GXP_GIP_DETERMINED'!J$7:J$567*('Charges by GXP_GIP_DETERMINED'!$D$7:$D$567=$D264)*('Charges by GXP_GIP_DETERMINED'!$E$7:$E$567=$E264))</f>
        <v>0</v>
      </c>
      <c r="L264" s="24">
        <f t="shared" si="48"/>
        <v>0</v>
      </c>
      <c r="M264" s="23">
        <v>0</v>
      </c>
      <c r="N264" s="23">
        <v>0</v>
      </c>
      <c r="O264" s="23">
        <v>0</v>
      </c>
      <c r="P264" s="23" cm="1">
        <f t="array" ref="P264">SUMPRODUCT('Charges by GXP_GIP_DETERMINED'!O$7:O$567*('Charges by GXP_GIP_DETERMINED'!$D$7:$D$567=$D264)*('Charges by GXP_GIP_DETERMINED'!$E$7:$E$567=$E264))</f>
        <v>0</v>
      </c>
      <c r="Q264" s="24">
        <f t="shared" si="49"/>
        <v>0</v>
      </c>
      <c r="R264" s="23">
        <v>0</v>
      </c>
      <c r="S264" s="23">
        <v>0</v>
      </c>
      <c r="T264" s="23">
        <v>0</v>
      </c>
      <c r="U264" s="24">
        <f t="shared" si="50"/>
        <v>0</v>
      </c>
      <c r="V264" s="23">
        <v>0</v>
      </c>
      <c r="W264" s="23">
        <v>0</v>
      </c>
      <c r="X264" s="23">
        <v>0</v>
      </c>
      <c r="Y264" s="24">
        <f t="shared" si="51"/>
        <v>0</v>
      </c>
      <c r="Z264" s="23">
        <v>0</v>
      </c>
      <c r="AA264" s="23">
        <v>0</v>
      </c>
      <c r="AB264" s="23">
        <v>0</v>
      </c>
      <c r="AC264" s="24">
        <f t="shared" si="52"/>
        <v>0</v>
      </c>
      <c r="AD264" s="23">
        <v>0</v>
      </c>
      <c r="AE264" s="23">
        <v>0</v>
      </c>
      <c r="AF264" s="23">
        <v>0</v>
      </c>
      <c r="AG264" s="24">
        <f t="shared" si="53"/>
        <v>0</v>
      </c>
      <c r="AH264" s="23">
        <v>0</v>
      </c>
      <c r="AI264" s="23">
        <v>0</v>
      </c>
      <c r="AJ264" s="23">
        <v>0</v>
      </c>
      <c r="AK264" s="24">
        <f t="shared" si="54"/>
        <v>0</v>
      </c>
      <c r="AN264" s="35" t="str">
        <f t="shared" si="55"/>
        <v>-</v>
      </c>
      <c r="AO264" s="35" t="str">
        <f t="shared" si="56"/>
        <v>'-</v>
      </c>
      <c r="AP264" s="35" t="str">
        <f t="shared" si="57"/>
        <v>'-</v>
      </c>
      <c r="AQ264" s="35" t="str">
        <f t="shared" si="58"/>
        <v>'-</v>
      </c>
      <c r="AR264" s="35" t="str">
        <f t="shared" si="59"/>
        <v>'-</v>
      </c>
    </row>
    <row r="265" spans="2:44" x14ac:dyDescent="0.3">
      <c r="B265" s="2" t="s">
        <v>77</v>
      </c>
      <c r="C265" s="2" t="s">
        <v>245</v>
      </c>
      <c r="D265" s="2" t="s">
        <v>315</v>
      </c>
      <c r="E265" s="2" t="s">
        <v>142</v>
      </c>
      <c r="F265" s="2" t="s">
        <v>143</v>
      </c>
      <c r="H265" s="23" cm="1">
        <f t="array" ref="H265">SUMPRODUCT('Charges by GXP_GIP_DETERMINED'!G$7:G$567*('Charges by GXP_GIP_DETERMINED'!$D$7:$D$567=$D265)*('Charges by GXP_GIP_DETERMINED'!$E$7:$E$567=$E265))</f>
        <v>17283.431588492844</v>
      </c>
      <c r="I265" s="23" cm="1">
        <f t="array" ref="I265">SUMPRODUCT('Charges by GXP_GIP_DETERMINED'!H$7:H$567*('Charges by GXP_GIP_DETERMINED'!$D$7:$D$567=$D265)*('Charges by GXP_GIP_DETERMINED'!$E$7:$E$567=$E265))</f>
        <v>78882.62</v>
      </c>
      <c r="J265" s="23" cm="1">
        <f t="array" ref="J265">SUMPRODUCT('Charges by GXP_GIP_DETERMINED'!I$7:I$567*('Charges by GXP_GIP_DETERMINED'!$D$7:$D$567=$D265)*('Charges by GXP_GIP_DETERMINED'!$E$7:$E$567=$E265))</f>
        <v>105625.94</v>
      </c>
      <c r="K265" s="23" cm="1">
        <f t="array" ref="K265">SUMPRODUCT('Charges by GXP_GIP_DETERMINED'!J$7:J$567*('Charges by GXP_GIP_DETERMINED'!$D$7:$D$567=$D265)*('Charges by GXP_GIP_DETERMINED'!$E$7:$E$567=$E265))</f>
        <v>0</v>
      </c>
      <c r="L265" s="24">
        <f t="shared" si="48"/>
        <v>201791.99158849285</v>
      </c>
      <c r="M265" s="23">
        <v>19580.832521723074</v>
      </c>
      <c r="N265" s="23">
        <v>81284.12</v>
      </c>
      <c r="O265" s="23">
        <v>113091.96</v>
      </c>
      <c r="P265" s="23" cm="1">
        <f t="array" ref="P265">SUMPRODUCT('Charges by GXP_GIP_DETERMINED'!O$7:O$567*('Charges by GXP_GIP_DETERMINED'!$D$7:$D$567=$D265)*('Charges by GXP_GIP_DETERMINED'!$E$7:$E$567=$E265))</f>
        <v>0</v>
      </c>
      <c r="Q265" s="24">
        <f t="shared" si="49"/>
        <v>213956.91252172308</v>
      </c>
      <c r="R265" s="23">
        <v>22027.019999999993</v>
      </c>
      <c r="S265" s="23">
        <v>100403.54</v>
      </c>
      <c r="T265" s="23">
        <v>153467.75</v>
      </c>
      <c r="U265" s="24">
        <f t="shared" si="50"/>
        <v>275898.31</v>
      </c>
      <c r="V265" s="23">
        <v>27654.489999999998</v>
      </c>
      <c r="W265" s="23">
        <v>106273.13</v>
      </c>
      <c r="X265" s="23">
        <v>155605.16</v>
      </c>
      <c r="Y265" s="24">
        <f t="shared" si="51"/>
        <v>289532.78000000003</v>
      </c>
      <c r="Z265" s="23">
        <v>36359.839999999997</v>
      </c>
      <c r="AA265" s="23">
        <v>102466.16</v>
      </c>
      <c r="AB265" s="23">
        <v>156460.85999999999</v>
      </c>
      <c r="AC265" s="24">
        <f t="shared" si="52"/>
        <v>295286.86</v>
      </c>
      <c r="AD265" s="23">
        <v>41602.520000000011</v>
      </c>
      <c r="AE265" s="23">
        <v>112364.36</v>
      </c>
      <c r="AF265" s="23">
        <v>157417.48000000001</v>
      </c>
      <c r="AG265" s="24">
        <f t="shared" si="53"/>
        <v>311384.36</v>
      </c>
      <c r="AH265" s="23">
        <v>47043.700000000012</v>
      </c>
      <c r="AI265" s="23">
        <v>114531.32</v>
      </c>
      <c r="AJ265" s="23">
        <v>161532.21</v>
      </c>
      <c r="AK265" s="24">
        <f t="shared" si="54"/>
        <v>323107.23</v>
      </c>
      <c r="AN265" s="35">
        <f t="shared" si="55"/>
        <v>0.36724112700482925</v>
      </c>
      <c r="AO265" s="35">
        <f t="shared" si="56"/>
        <v>4.9418461461398611E-2</v>
      </c>
      <c r="AP265" s="35">
        <f t="shared" si="57"/>
        <v>1.9873673716668483E-2</v>
      </c>
      <c r="AQ265" s="35">
        <f t="shared" si="58"/>
        <v>5.451478606261051E-2</v>
      </c>
      <c r="AR265" s="35">
        <f t="shared" si="59"/>
        <v>3.764758769515586E-2</v>
      </c>
    </row>
    <row r="266" spans="2:44" x14ac:dyDescent="0.3">
      <c r="B266" s="2" t="s">
        <v>77</v>
      </c>
      <c r="C266" s="2" t="s">
        <v>245</v>
      </c>
      <c r="D266" s="2" t="s">
        <v>315</v>
      </c>
      <c r="E266" s="2" t="s">
        <v>144</v>
      </c>
      <c r="F266" s="2" t="s">
        <v>145</v>
      </c>
      <c r="H266" s="23" cm="1">
        <f t="array" ref="H266">SUMPRODUCT('Charges by GXP_GIP_DETERMINED'!G$7:G$567*('Charges by GXP_GIP_DETERMINED'!$D$7:$D$567=$D266)*('Charges by GXP_GIP_DETERMINED'!$E$7:$E$567=$E266))</f>
        <v>0</v>
      </c>
      <c r="I266" s="23" cm="1">
        <f t="array" ref="I266">SUMPRODUCT('Charges by GXP_GIP_DETERMINED'!H$7:H$567*('Charges by GXP_GIP_DETERMINED'!$D$7:$D$567=$D266)*('Charges by GXP_GIP_DETERMINED'!$E$7:$E$567=$E266))</f>
        <v>0</v>
      </c>
      <c r="J266" s="23" cm="1">
        <f t="array" ref="J266">SUMPRODUCT('Charges by GXP_GIP_DETERMINED'!I$7:I$567*('Charges by GXP_GIP_DETERMINED'!$D$7:$D$567=$D266)*('Charges by GXP_GIP_DETERMINED'!$E$7:$E$567=$E266))</f>
        <v>0</v>
      </c>
      <c r="K266" s="23" cm="1">
        <f t="array" ref="K266">SUMPRODUCT('Charges by GXP_GIP_DETERMINED'!J$7:J$567*('Charges by GXP_GIP_DETERMINED'!$D$7:$D$567=$D266)*('Charges by GXP_GIP_DETERMINED'!$E$7:$E$567=$E266))</f>
        <v>0</v>
      </c>
      <c r="L266" s="24">
        <f t="shared" si="48"/>
        <v>0</v>
      </c>
      <c r="M266" s="23">
        <v>0</v>
      </c>
      <c r="N266" s="23">
        <v>0</v>
      </c>
      <c r="O266" s="23">
        <v>0</v>
      </c>
      <c r="P266" s="23" cm="1">
        <f t="array" ref="P266">SUMPRODUCT('Charges by GXP_GIP_DETERMINED'!O$7:O$567*('Charges by GXP_GIP_DETERMINED'!$D$7:$D$567=$D266)*('Charges by GXP_GIP_DETERMINED'!$E$7:$E$567=$E266))</f>
        <v>0</v>
      </c>
      <c r="Q266" s="24">
        <f t="shared" si="49"/>
        <v>0</v>
      </c>
      <c r="R266" s="23">
        <v>0</v>
      </c>
      <c r="S266" s="23">
        <v>0</v>
      </c>
      <c r="T266" s="23">
        <v>0</v>
      </c>
      <c r="U266" s="24">
        <f t="shared" si="50"/>
        <v>0</v>
      </c>
      <c r="V266" s="23">
        <v>0</v>
      </c>
      <c r="W266" s="23">
        <v>0</v>
      </c>
      <c r="X266" s="23">
        <v>0</v>
      </c>
      <c r="Y266" s="24">
        <f t="shared" si="51"/>
        <v>0</v>
      </c>
      <c r="Z266" s="23">
        <v>0</v>
      </c>
      <c r="AA266" s="23">
        <v>0</v>
      </c>
      <c r="AB266" s="23">
        <v>0</v>
      </c>
      <c r="AC266" s="24">
        <f t="shared" si="52"/>
        <v>0</v>
      </c>
      <c r="AD266" s="23">
        <v>0</v>
      </c>
      <c r="AE266" s="23">
        <v>0</v>
      </c>
      <c r="AF266" s="23">
        <v>0</v>
      </c>
      <c r="AG266" s="24">
        <f t="shared" si="53"/>
        <v>0</v>
      </c>
      <c r="AH266" s="23">
        <v>0</v>
      </c>
      <c r="AI266" s="23">
        <v>0</v>
      </c>
      <c r="AJ266" s="23">
        <v>0</v>
      </c>
      <c r="AK266" s="24">
        <f t="shared" si="54"/>
        <v>0</v>
      </c>
      <c r="AN266" s="35" t="str">
        <f t="shared" si="55"/>
        <v>-</v>
      </c>
      <c r="AO266" s="35" t="str">
        <f t="shared" si="56"/>
        <v>'-</v>
      </c>
      <c r="AP266" s="35" t="str">
        <f t="shared" si="57"/>
        <v>'-</v>
      </c>
      <c r="AQ266" s="35" t="str">
        <f t="shared" si="58"/>
        <v>'-</v>
      </c>
      <c r="AR266" s="35" t="str">
        <f t="shared" si="59"/>
        <v>'-</v>
      </c>
    </row>
    <row r="267" spans="2:44" x14ac:dyDescent="0.3">
      <c r="B267" s="2" t="s">
        <v>77</v>
      </c>
      <c r="C267" s="2" t="s">
        <v>245</v>
      </c>
      <c r="D267" s="2" t="s">
        <v>315</v>
      </c>
      <c r="E267" s="2" t="s">
        <v>146</v>
      </c>
      <c r="H267" s="23" cm="1">
        <f t="array" ref="H267">SUMPRODUCT('Charges by GXP_GIP_DETERMINED'!G$7:G$567*('Charges by GXP_GIP_DETERMINED'!$D$7:$D$567=$D267)*('Charges by GXP_GIP_DETERMINED'!$E$7:$E$567=$E267))</f>
        <v>23991.192103635523</v>
      </c>
      <c r="I267" s="23" cm="1">
        <f t="array" ref="I267">SUMPRODUCT('Charges by GXP_GIP_DETERMINED'!H$7:H$567*('Charges by GXP_GIP_DETERMINED'!$D$7:$D$567=$D267)*('Charges by GXP_GIP_DETERMINED'!$E$7:$E$567=$E267))</f>
        <v>0</v>
      </c>
      <c r="J267" s="23" cm="1">
        <f t="array" ref="J267">SUMPRODUCT('Charges by GXP_GIP_DETERMINED'!I$7:I$567*('Charges by GXP_GIP_DETERMINED'!$D$7:$D$567=$D267)*('Charges by GXP_GIP_DETERMINED'!$E$7:$E$567=$E267))</f>
        <v>0</v>
      </c>
      <c r="K267" s="23" cm="1">
        <f t="array" ref="K267">SUMPRODUCT('Charges by GXP_GIP_DETERMINED'!J$7:J$567*('Charges by GXP_GIP_DETERMINED'!$D$7:$D$567=$D267)*('Charges by GXP_GIP_DETERMINED'!$E$7:$E$567=$E267))</f>
        <v>0</v>
      </c>
      <c r="L267" s="24">
        <f t="shared" si="48"/>
        <v>23991.192103635523</v>
      </c>
      <c r="M267" s="23">
        <v>23104.499548061351</v>
      </c>
      <c r="N267" s="23">
        <v>0</v>
      </c>
      <c r="O267" s="23">
        <v>0</v>
      </c>
      <c r="P267" s="23" cm="1">
        <f t="array" ref="P267">SUMPRODUCT('Charges by GXP_GIP_DETERMINED'!O$7:O$567*('Charges by GXP_GIP_DETERMINED'!$D$7:$D$567=$D267)*('Charges by GXP_GIP_DETERMINED'!$E$7:$E$567=$E267))</f>
        <v>0</v>
      </c>
      <c r="Q267" s="24">
        <f t="shared" si="49"/>
        <v>23104.499548061351</v>
      </c>
      <c r="R267" s="23">
        <v>24136.379999999997</v>
      </c>
      <c r="S267" s="23">
        <v>0</v>
      </c>
      <c r="T267" s="23">
        <v>0</v>
      </c>
      <c r="U267" s="24">
        <f t="shared" si="50"/>
        <v>24136.379999999997</v>
      </c>
      <c r="V267" s="23">
        <v>25165.84</v>
      </c>
      <c r="W267" s="23">
        <v>0</v>
      </c>
      <c r="X267" s="23">
        <v>0</v>
      </c>
      <c r="Y267" s="24">
        <f t="shared" si="51"/>
        <v>25165.84</v>
      </c>
      <c r="Z267" s="23">
        <v>28252.499999999996</v>
      </c>
      <c r="AA267" s="23">
        <v>0</v>
      </c>
      <c r="AB267" s="23">
        <v>0</v>
      </c>
      <c r="AC267" s="24">
        <f t="shared" si="52"/>
        <v>28252.499999999996</v>
      </c>
      <c r="AD267" s="23">
        <v>29343.120000000003</v>
      </c>
      <c r="AE267" s="23">
        <v>0</v>
      </c>
      <c r="AF267" s="23">
        <v>0</v>
      </c>
      <c r="AG267" s="24">
        <f t="shared" si="53"/>
        <v>29343.120000000003</v>
      </c>
      <c r="AH267" s="23">
        <v>29733.83</v>
      </c>
      <c r="AI267" s="23">
        <v>0</v>
      </c>
      <c r="AJ267" s="23">
        <v>0</v>
      </c>
      <c r="AK267" s="24">
        <f t="shared" si="54"/>
        <v>29733.83</v>
      </c>
      <c r="AN267" s="35">
        <f t="shared" si="55"/>
        <v>6.0517166357261232E-3</v>
      </c>
      <c r="AO267" s="35">
        <f t="shared" si="56"/>
        <v>4.2651797825523197E-2</v>
      </c>
      <c r="AP267" s="35">
        <f t="shared" si="57"/>
        <v>0.12265277058107316</v>
      </c>
      <c r="AQ267" s="35">
        <f t="shared" si="58"/>
        <v>3.8602601539686976E-2</v>
      </c>
      <c r="AR267" s="35">
        <f t="shared" si="59"/>
        <v>1.3315216650444883E-2</v>
      </c>
    </row>
    <row r="268" spans="2:44" x14ac:dyDescent="0.3">
      <c r="B268" s="2" t="s">
        <v>77</v>
      </c>
      <c r="C268" s="2" t="s">
        <v>316</v>
      </c>
      <c r="D268" s="2" t="s">
        <v>317</v>
      </c>
      <c r="E268" s="2" t="s">
        <v>142</v>
      </c>
      <c r="F268" s="2" t="s">
        <v>143</v>
      </c>
      <c r="H268" s="23" cm="1">
        <f t="array" ref="H268">SUMPRODUCT('Charges by GXP_GIP_DETERMINED'!G$7:G$567*('Charges by GXP_GIP_DETERMINED'!$D$7:$D$567=$D268)*('Charges by GXP_GIP_DETERMINED'!$E$7:$E$567=$E268))</f>
        <v>101642.86806907087</v>
      </c>
      <c r="I268" s="23" cm="1">
        <f t="array" ref="I268">SUMPRODUCT('Charges by GXP_GIP_DETERMINED'!H$7:H$567*('Charges by GXP_GIP_DETERMINED'!$D$7:$D$567=$D268)*('Charges by GXP_GIP_DETERMINED'!$E$7:$E$567=$E268))</f>
        <v>1286776.8500000001</v>
      </c>
      <c r="J268" s="23" cm="1">
        <f t="array" ref="J268">SUMPRODUCT('Charges by GXP_GIP_DETERMINED'!I$7:I$567*('Charges by GXP_GIP_DETERMINED'!$D$7:$D$567=$D268)*('Charges by GXP_GIP_DETERMINED'!$E$7:$E$567=$E268))</f>
        <v>528129.68999999994</v>
      </c>
      <c r="K268" s="23" cm="1">
        <f t="array" ref="K268">SUMPRODUCT('Charges by GXP_GIP_DETERMINED'!J$7:J$567*('Charges by GXP_GIP_DETERMINED'!$D$7:$D$567=$D268)*('Charges by GXP_GIP_DETERMINED'!$E$7:$E$567=$E268))</f>
        <v>0</v>
      </c>
      <c r="L268" s="24">
        <f t="shared" si="48"/>
        <v>1916549.4080690709</v>
      </c>
      <c r="M268" s="23">
        <v>115153.75202853887</v>
      </c>
      <c r="N268" s="23">
        <v>1323875.76</v>
      </c>
      <c r="O268" s="23">
        <v>542841.42000000004</v>
      </c>
      <c r="P268" s="23" cm="1">
        <f t="array" ref="P268">SUMPRODUCT('Charges by GXP_GIP_DETERMINED'!O$7:O$567*('Charges by GXP_GIP_DETERMINED'!$D$7:$D$567=$D268)*('Charges by GXP_GIP_DETERMINED'!$E$7:$E$567=$E268))</f>
        <v>0</v>
      </c>
      <c r="Q268" s="24">
        <f t="shared" si="49"/>
        <v>1981870.932028539</v>
      </c>
      <c r="R268" s="23">
        <v>129539.66000000003</v>
      </c>
      <c r="S268" s="23">
        <v>1635274.1</v>
      </c>
      <c r="T268" s="23">
        <v>736645.24</v>
      </c>
      <c r="U268" s="24">
        <f t="shared" si="50"/>
        <v>2501459</v>
      </c>
      <c r="V268" s="23">
        <v>162637.34000000008</v>
      </c>
      <c r="W268" s="23">
        <v>1730872.23</v>
      </c>
      <c r="X268" s="23">
        <v>746904.76</v>
      </c>
      <c r="Y268" s="24">
        <f t="shared" si="51"/>
        <v>2640414.33</v>
      </c>
      <c r="Z268" s="23">
        <v>213844.1</v>
      </c>
      <c r="AA268" s="23">
        <v>1668867.98</v>
      </c>
      <c r="AB268" s="23">
        <v>751012.15</v>
      </c>
      <c r="AC268" s="24">
        <f t="shared" si="52"/>
        <v>2633724.23</v>
      </c>
      <c r="AD268" s="23">
        <v>244680.82</v>
      </c>
      <c r="AE268" s="23">
        <v>1830080.14</v>
      </c>
      <c r="AF268" s="23">
        <v>755603.94</v>
      </c>
      <c r="AG268" s="24">
        <f t="shared" si="53"/>
        <v>2830364.9</v>
      </c>
      <c r="AH268" s="23">
        <v>276714.57</v>
      </c>
      <c r="AI268" s="23">
        <v>1865373.49</v>
      </c>
      <c r="AJ268" s="23">
        <v>775354.64</v>
      </c>
      <c r="AK268" s="24">
        <f t="shared" si="54"/>
        <v>2917442.7</v>
      </c>
      <c r="AN268" s="35">
        <f t="shared" si="55"/>
        <v>0.30518889284478568</v>
      </c>
      <c r="AO268" s="35">
        <f t="shared" si="56"/>
        <v>5.5549713187383887E-2</v>
      </c>
      <c r="AP268" s="35">
        <f t="shared" si="57"/>
        <v>-2.5337311360524861E-3</v>
      </c>
      <c r="AQ268" s="35">
        <f t="shared" si="58"/>
        <v>7.4662589104858457E-2</v>
      </c>
      <c r="AR268" s="35">
        <f t="shared" si="59"/>
        <v>3.076557372514066E-2</v>
      </c>
    </row>
    <row r="269" spans="2:44" x14ac:dyDescent="0.3">
      <c r="B269" s="2" t="s">
        <v>77</v>
      </c>
      <c r="C269" s="2" t="s">
        <v>316</v>
      </c>
      <c r="D269" s="2" t="s">
        <v>317</v>
      </c>
      <c r="E269" s="2" t="s">
        <v>144</v>
      </c>
      <c r="F269" s="2" t="s">
        <v>145</v>
      </c>
      <c r="H269" s="23" cm="1">
        <f t="array" ref="H269">SUMPRODUCT('Charges by GXP_GIP_DETERMINED'!G$7:G$567*('Charges by GXP_GIP_DETERMINED'!$D$7:$D$567=$D269)*('Charges by GXP_GIP_DETERMINED'!$E$7:$E$567=$E269))</f>
        <v>0</v>
      </c>
      <c r="I269" s="23" cm="1">
        <f t="array" ref="I269">SUMPRODUCT('Charges by GXP_GIP_DETERMINED'!H$7:H$567*('Charges by GXP_GIP_DETERMINED'!$D$7:$D$567=$D269)*('Charges by GXP_GIP_DETERMINED'!$E$7:$E$567=$E269))</f>
        <v>0</v>
      </c>
      <c r="J269" s="23" cm="1">
        <f t="array" ref="J269">SUMPRODUCT('Charges by GXP_GIP_DETERMINED'!I$7:I$567*('Charges by GXP_GIP_DETERMINED'!$D$7:$D$567=$D269)*('Charges by GXP_GIP_DETERMINED'!$E$7:$E$567=$E269))</f>
        <v>0</v>
      </c>
      <c r="K269" s="23" cm="1">
        <f t="array" ref="K269">SUMPRODUCT('Charges by GXP_GIP_DETERMINED'!J$7:J$567*('Charges by GXP_GIP_DETERMINED'!$D$7:$D$567=$D269)*('Charges by GXP_GIP_DETERMINED'!$E$7:$E$567=$E269))</f>
        <v>0</v>
      </c>
      <c r="L269" s="24">
        <f t="shared" si="48"/>
        <v>0</v>
      </c>
      <c r="M269" s="23">
        <v>0</v>
      </c>
      <c r="N269" s="23">
        <v>0</v>
      </c>
      <c r="O269" s="23">
        <v>0</v>
      </c>
      <c r="P269" s="23" cm="1">
        <f t="array" ref="P269">SUMPRODUCT('Charges by GXP_GIP_DETERMINED'!O$7:O$567*('Charges by GXP_GIP_DETERMINED'!$D$7:$D$567=$D269)*('Charges by GXP_GIP_DETERMINED'!$E$7:$E$567=$E269))</f>
        <v>0</v>
      </c>
      <c r="Q269" s="24">
        <f t="shared" si="49"/>
        <v>0</v>
      </c>
      <c r="R269" s="23">
        <v>0</v>
      </c>
      <c r="S269" s="23">
        <v>0</v>
      </c>
      <c r="T269" s="23">
        <v>0</v>
      </c>
      <c r="U269" s="24">
        <f t="shared" si="50"/>
        <v>0</v>
      </c>
      <c r="V269" s="23">
        <v>0</v>
      </c>
      <c r="W269" s="23">
        <v>0</v>
      </c>
      <c r="X269" s="23">
        <v>0</v>
      </c>
      <c r="Y269" s="24">
        <f t="shared" si="51"/>
        <v>0</v>
      </c>
      <c r="Z269" s="23">
        <v>0</v>
      </c>
      <c r="AA269" s="23">
        <v>0</v>
      </c>
      <c r="AB269" s="23">
        <v>0</v>
      </c>
      <c r="AC269" s="24">
        <f t="shared" si="52"/>
        <v>0</v>
      </c>
      <c r="AD269" s="23">
        <v>0</v>
      </c>
      <c r="AE269" s="23">
        <v>0</v>
      </c>
      <c r="AF269" s="23">
        <v>0</v>
      </c>
      <c r="AG269" s="24">
        <f t="shared" si="53"/>
        <v>0</v>
      </c>
      <c r="AH269" s="23">
        <v>0</v>
      </c>
      <c r="AI269" s="23">
        <v>0</v>
      </c>
      <c r="AJ269" s="23">
        <v>0</v>
      </c>
      <c r="AK269" s="24">
        <f t="shared" si="54"/>
        <v>0</v>
      </c>
      <c r="AN269" s="35" t="str">
        <f t="shared" si="55"/>
        <v>-</v>
      </c>
      <c r="AO269" s="35" t="str">
        <f t="shared" si="56"/>
        <v>'-</v>
      </c>
      <c r="AP269" s="35" t="str">
        <f t="shared" si="57"/>
        <v>'-</v>
      </c>
      <c r="AQ269" s="35" t="str">
        <f t="shared" si="58"/>
        <v>'-</v>
      </c>
      <c r="AR269" s="35" t="str">
        <f t="shared" si="59"/>
        <v>'-</v>
      </c>
    </row>
    <row r="270" spans="2:44" x14ac:dyDescent="0.3">
      <c r="B270" s="2" t="s">
        <v>77</v>
      </c>
      <c r="C270" s="2" t="s">
        <v>316</v>
      </c>
      <c r="D270" s="2" t="s">
        <v>317</v>
      </c>
      <c r="E270" s="2" t="s">
        <v>146</v>
      </c>
      <c r="H270" s="23" cm="1">
        <f t="array" ref="H270">SUMPRODUCT('Charges by GXP_GIP_DETERMINED'!G$7:G$567*('Charges by GXP_GIP_DETERMINED'!$D$7:$D$567=$D270)*('Charges by GXP_GIP_DETERMINED'!$E$7:$E$567=$E270))</f>
        <v>110912.37386809141</v>
      </c>
      <c r="I270" s="23" cm="1">
        <f t="array" ref="I270">SUMPRODUCT('Charges by GXP_GIP_DETERMINED'!H$7:H$567*('Charges by GXP_GIP_DETERMINED'!$D$7:$D$567=$D270)*('Charges by GXP_GIP_DETERMINED'!$E$7:$E$567=$E270))</f>
        <v>0</v>
      </c>
      <c r="J270" s="23" cm="1">
        <f t="array" ref="J270">SUMPRODUCT('Charges by GXP_GIP_DETERMINED'!I$7:I$567*('Charges by GXP_GIP_DETERMINED'!$D$7:$D$567=$D270)*('Charges by GXP_GIP_DETERMINED'!$E$7:$E$567=$E270))</f>
        <v>0</v>
      </c>
      <c r="K270" s="23" cm="1">
        <f t="array" ref="K270">SUMPRODUCT('Charges by GXP_GIP_DETERMINED'!J$7:J$567*('Charges by GXP_GIP_DETERMINED'!$D$7:$D$567=$D270)*('Charges by GXP_GIP_DETERMINED'!$E$7:$E$567=$E270))</f>
        <v>0</v>
      </c>
      <c r="L270" s="24">
        <f t="shared" si="48"/>
        <v>110912.37386809141</v>
      </c>
      <c r="M270" s="23">
        <v>108123.03407159397</v>
      </c>
      <c r="N270" s="23">
        <v>0</v>
      </c>
      <c r="O270" s="23">
        <v>0</v>
      </c>
      <c r="P270" s="23" cm="1">
        <f t="array" ref="P270">SUMPRODUCT('Charges by GXP_GIP_DETERMINED'!O$7:O$567*('Charges by GXP_GIP_DETERMINED'!$D$7:$D$567=$D270)*('Charges by GXP_GIP_DETERMINED'!$E$7:$E$567=$E270))</f>
        <v>0</v>
      </c>
      <c r="Q270" s="24">
        <f t="shared" si="49"/>
        <v>108123.03407159397</v>
      </c>
      <c r="R270" s="23">
        <v>114499.57999999999</v>
      </c>
      <c r="S270" s="23">
        <v>0</v>
      </c>
      <c r="T270" s="23">
        <v>0</v>
      </c>
      <c r="U270" s="24">
        <f t="shared" si="50"/>
        <v>114499.57999999999</v>
      </c>
      <c r="V270" s="23">
        <v>119775.82999999999</v>
      </c>
      <c r="W270" s="23">
        <v>0</v>
      </c>
      <c r="X270" s="23">
        <v>0</v>
      </c>
      <c r="Y270" s="24">
        <f t="shared" si="51"/>
        <v>119775.82999999999</v>
      </c>
      <c r="Z270" s="23">
        <v>136369.73000000001</v>
      </c>
      <c r="AA270" s="23">
        <v>0</v>
      </c>
      <c r="AB270" s="23">
        <v>0</v>
      </c>
      <c r="AC270" s="24">
        <f t="shared" si="52"/>
        <v>136369.73000000001</v>
      </c>
      <c r="AD270" s="23">
        <v>142333.64000000001</v>
      </c>
      <c r="AE270" s="23">
        <v>0</v>
      </c>
      <c r="AF270" s="23">
        <v>0</v>
      </c>
      <c r="AG270" s="24">
        <f t="shared" si="53"/>
        <v>142333.64000000001</v>
      </c>
      <c r="AH270" s="23">
        <v>144411.41999999998</v>
      </c>
      <c r="AI270" s="23">
        <v>0</v>
      </c>
      <c r="AJ270" s="23">
        <v>0</v>
      </c>
      <c r="AK270" s="24">
        <f t="shared" si="54"/>
        <v>144411.41999999998</v>
      </c>
      <c r="AN270" s="35">
        <f t="shared" si="55"/>
        <v>3.2342704486470142E-2</v>
      </c>
      <c r="AO270" s="35">
        <f t="shared" si="56"/>
        <v>4.608095505677845E-2</v>
      </c>
      <c r="AP270" s="35">
        <f t="shared" si="57"/>
        <v>0.13854130670603593</v>
      </c>
      <c r="AQ270" s="35">
        <f t="shared" si="58"/>
        <v>4.3733385700770899E-2</v>
      </c>
      <c r="AR270" s="35">
        <f t="shared" si="59"/>
        <v>1.4597954496210264E-2</v>
      </c>
    </row>
    <row r="271" spans="2:44" x14ac:dyDescent="0.3">
      <c r="B271" s="2" t="s">
        <v>77</v>
      </c>
      <c r="C271" s="2" t="s">
        <v>318</v>
      </c>
      <c r="D271" s="2" t="s">
        <v>319</v>
      </c>
      <c r="E271" s="2" t="s">
        <v>142</v>
      </c>
      <c r="F271" s="2" t="s">
        <v>143</v>
      </c>
      <c r="H271" s="23" cm="1">
        <f t="array" ref="H271">SUMPRODUCT('Charges by GXP_GIP_DETERMINED'!G$7:G$567*('Charges by GXP_GIP_DETERMINED'!$D$7:$D$567=$D271)*('Charges by GXP_GIP_DETERMINED'!$E$7:$E$567=$E271))</f>
        <v>234536.59682700579</v>
      </c>
      <c r="I271" s="23" cm="1">
        <f t="array" ref="I271">SUMPRODUCT('Charges by GXP_GIP_DETERMINED'!H$7:H$567*('Charges by GXP_GIP_DETERMINED'!$D$7:$D$567=$D271)*('Charges by GXP_GIP_DETERMINED'!$E$7:$E$567=$E271))</f>
        <v>290047.84000000003</v>
      </c>
      <c r="J271" s="23" cm="1">
        <f t="array" ref="J271">SUMPRODUCT('Charges by GXP_GIP_DETERMINED'!I$7:I$567*('Charges by GXP_GIP_DETERMINED'!$D$7:$D$567=$D271)*('Charges by GXP_GIP_DETERMINED'!$E$7:$E$567=$E271))</f>
        <v>2018011.33</v>
      </c>
      <c r="K271" s="23" cm="1">
        <f t="array" ref="K271">SUMPRODUCT('Charges by GXP_GIP_DETERMINED'!J$7:J$567*('Charges by GXP_GIP_DETERMINED'!$D$7:$D$567=$D271)*('Charges by GXP_GIP_DETERMINED'!$E$7:$E$567=$E271))</f>
        <v>0</v>
      </c>
      <c r="L271" s="24">
        <f t="shared" si="48"/>
        <v>2542595.7668270059</v>
      </c>
      <c r="M271" s="23">
        <v>315082.43845114147</v>
      </c>
      <c r="N271" s="23">
        <v>310082.26</v>
      </c>
      <c r="O271" s="23">
        <v>2120474.2999999998</v>
      </c>
      <c r="P271" s="23" cm="1">
        <f t="array" ref="P271">SUMPRODUCT('Charges by GXP_GIP_DETERMINED'!O$7:O$567*('Charges by GXP_GIP_DETERMINED'!$D$7:$D$567=$D271)*('Charges by GXP_GIP_DETERMINED'!$E$7:$E$567=$E271))</f>
        <v>0</v>
      </c>
      <c r="Q271" s="24">
        <f t="shared" si="49"/>
        <v>2745638.9984511412</v>
      </c>
      <c r="R271" s="23">
        <v>391190.83999999997</v>
      </c>
      <c r="S271" s="23">
        <v>383018.94</v>
      </c>
      <c r="T271" s="23">
        <v>2877520.47</v>
      </c>
      <c r="U271" s="24">
        <f t="shared" si="50"/>
        <v>3651730.25</v>
      </c>
      <c r="V271" s="23">
        <v>471783.98000000004</v>
      </c>
      <c r="W271" s="23">
        <v>405410.23</v>
      </c>
      <c r="X271" s="23">
        <v>2917596.73</v>
      </c>
      <c r="Y271" s="24">
        <f t="shared" si="51"/>
        <v>3794790.94</v>
      </c>
      <c r="Z271" s="23">
        <v>595794.38000000012</v>
      </c>
      <c r="AA271" s="23">
        <v>390887.4</v>
      </c>
      <c r="AB271" s="23">
        <v>2933641.21</v>
      </c>
      <c r="AC271" s="24">
        <f t="shared" si="52"/>
        <v>3920322.99</v>
      </c>
      <c r="AD271" s="23">
        <v>694619.23</v>
      </c>
      <c r="AE271" s="23">
        <v>428647.01</v>
      </c>
      <c r="AF271" s="23">
        <v>2951577.9</v>
      </c>
      <c r="AG271" s="24">
        <f t="shared" si="53"/>
        <v>4074844.1399999997</v>
      </c>
      <c r="AH271" s="23">
        <v>820973.29</v>
      </c>
      <c r="AI271" s="23">
        <v>436913.53</v>
      </c>
      <c r="AJ271" s="23">
        <v>3028729.05</v>
      </c>
      <c r="AK271" s="24">
        <f t="shared" si="54"/>
        <v>4286615.87</v>
      </c>
      <c r="AN271" s="35">
        <f t="shared" si="55"/>
        <v>0.43622132060619356</v>
      </c>
      <c r="AO271" s="35">
        <f t="shared" si="56"/>
        <v>3.9176138489418699E-2</v>
      </c>
      <c r="AP271" s="35">
        <f t="shared" si="57"/>
        <v>3.3080096370210033E-2</v>
      </c>
      <c r="AQ271" s="35">
        <f t="shared" si="58"/>
        <v>3.9415413065238214E-2</v>
      </c>
      <c r="AR271" s="35">
        <f t="shared" si="59"/>
        <v>5.1970510459818486E-2</v>
      </c>
    </row>
    <row r="272" spans="2:44" x14ac:dyDescent="0.3">
      <c r="B272" s="2" t="s">
        <v>77</v>
      </c>
      <c r="C272" s="2" t="s">
        <v>318</v>
      </c>
      <c r="D272" s="2" t="s">
        <v>319</v>
      </c>
      <c r="E272" s="2" t="s">
        <v>144</v>
      </c>
      <c r="F272" s="2" t="s">
        <v>145</v>
      </c>
      <c r="H272" s="23" cm="1">
        <f t="array" ref="H272">SUMPRODUCT('Charges by GXP_GIP_DETERMINED'!G$7:G$567*('Charges by GXP_GIP_DETERMINED'!$D$7:$D$567=$D272)*('Charges by GXP_GIP_DETERMINED'!$E$7:$E$567=$E272))</f>
        <v>0</v>
      </c>
      <c r="I272" s="23" cm="1">
        <f t="array" ref="I272">SUMPRODUCT('Charges by GXP_GIP_DETERMINED'!H$7:H$567*('Charges by GXP_GIP_DETERMINED'!$D$7:$D$567=$D272)*('Charges by GXP_GIP_DETERMINED'!$E$7:$E$567=$E272))</f>
        <v>0</v>
      </c>
      <c r="J272" s="23" cm="1">
        <f t="array" ref="J272">SUMPRODUCT('Charges by GXP_GIP_DETERMINED'!I$7:I$567*('Charges by GXP_GIP_DETERMINED'!$D$7:$D$567=$D272)*('Charges by GXP_GIP_DETERMINED'!$E$7:$E$567=$E272))</f>
        <v>0</v>
      </c>
      <c r="K272" s="23" cm="1">
        <f t="array" ref="K272">SUMPRODUCT('Charges by GXP_GIP_DETERMINED'!J$7:J$567*('Charges by GXP_GIP_DETERMINED'!$D$7:$D$567=$D272)*('Charges by GXP_GIP_DETERMINED'!$E$7:$E$567=$E272))</f>
        <v>0</v>
      </c>
      <c r="L272" s="24">
        <f t="shared" si="48"/>
        <v>0</v>
      </c>
      <c r="M272" s="23">
        <v>0</v>
      </c>
      <c r="N272" s="23">
        <v>0</v>
      </c>
      <c r="O272" s="23">
        <v>0</v>
      </c>
      <c r="P272" s="23" cm="1">
        <f t="array" ref="P272">SUMPRODUCT('Charges by GXP_GIP_DETERMINED'!O$7:O$567*('Charges by GXP_GIP_DETERMINED'!$D$7:$D$567=$D272)*('Charges by GXP_GIP_DETERMINED'!$E$7:$E$567=$E272))</f>
        <v>0</v>
      </c>
      <c r="Q272" s="24">
        <f t="shared" si="49"/>
        <v>0</v>
      </c>
      <c r="R272" s="23">
        <v>0</v>
      </c>
      <c r="S272" s="23">
        <v>0</v>
      </c>
      <c r="T272" s="23">
        <v>0</v>
      </c>
      <c r="U272" s="24">
        <f t="shared" si="50"/>
        <v>0</v>
      </c>
      <c r="V272" s="23">
        <v>0</v>
      </c>
      <c r="W272" s="23">
        <v>0</v>
      </c>
      <c r="X272" s="23">
        <v>0</v>
      </c>
      <c r="Y272" s="24">
        <f t="shared" si="51"/>
        <v>0</v>
      </c>
      <c r="Z272" s="23">
        <v>0</v>
      </c>
      <c r="AA272" s="23">
        <v>0</v>
      </c>
      <c r="AB272" s="23">
        <v>0</v>
      </c>
      <c r="AC272" s="24">
        <f t="shared" si="52"/>
        <v>0</v>
      </c>
      <c r="AD272" s="23">
        <v>0</v>
      </c>
      <c r="AE272" s="23">
        <v>0</v>
      </c>
      <c r="AF272" s="23">
        <v>0</v>
      </c>
      <c r="AG272" s="24">
        <f t="shared" si="53"/>
        <v>0</v>
      </c>
      <c r="AH272" s="23">
        <v>0</v>
      </c>
      <c r="AI272" s="23">
        <v>0</v>
      </c>
      <c r="AJ272" s="23">
        <v>0</v>
      </c>
      <c r="AK272" s="24">
        <f t="shared" si="54"/>
        <v>0</v>
      </c>
      <c r="AN272" s="35" t="str">
        <f t="shared" si="55"/>
        <v>-</v>
      </c>
      <c r="AO272" s="35" t="str">
        <f t="shared" si="56"/>
        <v>'-</v>
      </c>
      <c r="AP272" s="35" t="str">
        <f t="shared" si="57"/>
        <v>'-</v>
      </c>
      <c r="AQ272" s="35" t="str">
        <f t="shared" si="58"/>
        <v>'-</v>
      </c>
      <c r="AR272" s="35" t="str">
        <f t="shared" si="59"/>
        <v>'-</v>
      </c>
    </row>
    <row r="273" spans="2:44" x14ac:dyDescent="0.3">
      <c r="B273" s="2" t="s">
        <v>77</v>
      </c>
      <c r="C273" s="2" t="s">
        <v>318</v>
      </c>
      <c r="D273" s="2" t="s">
        <v>319</v>
      </c>
      <c r="E273" s="2" t="s">
        <v>146</v>
      </c>
      <c r="H273" s="23" cm="1">
        <f t="array" ref="H273">SUMPRODUCT('Charges by GXP_GIP_DETERMINED'!G$7:G$567*('Charges by GXP_GIP_DETERMINED'!$D$7:$D$567=$D273)*('Charges by GXP_GIP_DETERMINED'!$E$7:$E$567=$E273))</f>
        <v>454926.09699481539</v>
      </c>
      <c r="I273" s="23" cm="1">
        <f t="array" ref="I273">SUMPRODUCT('Charges by GXP_GIP_DETERMINED'!H$7:H$567*('Charges by GXP_GIP_DETERMINED'!$D$7:$D$567=$D273)*('Charges by GXP_GIP_DETERMINED'!$E$7:$E$567=$E273))</f>
        <v>0</v>
      </c>
      <c r="J273" s="23" cm="1">
        <f t="array" ref="J273">SUMPRODUCT('Charges by GXP_GIP_DETERMINED'!I$7:I$567*('Charges by GXP_GIP_DETERMINED'!$D$7:$D$567=$D273)*('Charges by GXP_GIP_DETERMINED'!$E$7:$E$567=$E273))</f>
        <v>0</v>
      </c>
      <c r="K273" s="23" cm="1">
        <f t="array" ref="K273">SUMPRODUCT('Charges by GXP_GIP_DETERMINED'!J$7:J$567*('Charges by GXP_GIP_DETERMINED'!$D$7:$D$567=$D273)*('Charges by GXP_GIP_DETERMINED'!$E$7:$E$567=$E273))</f>
        <v>0</v>
      </c>
      <c r="L273" s="24">
        <f t="shared" si="48"/>
        <v>454926.09699481539</v>
      </c>
      <c r="M273" s="23">
        <v>447748.81034357205</v>
      </c>
      <c r="N273" s="23">
        <v>0</v>
      </c>
      <c r="O273" s="23">
        <v>0</v>
      </c>
      <c r="P273" s="23" cm="1">
        <f t="array" ref="P273">SUMPRODUCT('Charges by GXP_GIP_DETERMINED'!O$7:O$567*('Charges by GXP_GIP_DETERMINED'!$D$7:$D$567=$D273)*('Charges by GXP_GIP_DETERMINED'!$E$7:$E$567=$E273))</f>
        <v>0</v>
      </c>
      <c r="Q273" s="24">
        <f t="shared" si="49"/>
        <v>447748.81034357205</v>
      </c>
      <c r="R273" s="23">
        <v>473148.40999999992</v>
      </c>
      <c r="S273" s="23">
        <v>0</v>
      </c>
      <c r="T273" s="23">
        <v>0</v>
      </c>
      <c r="U273" s="24">
        <f t="shared" si="50"/>
        <v>473148.40999999992</v>
      </c>
      <c r="V273" s="23">
        <v>492757.46000000008</v>
      </c>
      <c r="W273" s="23">
        <v>0</v>
      </c>
      <c r="X273" s="23">
        <v>0</v>
      </c>
      <c r="Y273" s="24">
        <f t="shared" si="51"/>
        <v>492757.46000000008</v>
      </c>
      <c r="Z273" s="23">
        <v>559597.48</v>
      </c>
      <c r="AA273" s="23">
        <v>0</v>
      </c>
      <c r="AB273" s="23">
        <v>0</v>
      </c>
      <c r="AC273" s="24">
        <f t="shared" si="52"/>
        <v>559597.48</v>
      </c>
      <c r="AD273" s="23">
        <v>583728.82000000007</v>
      </c>
      <c r="AE273" s="23">
        <v>0</v>
      </c>
      <c r="AF273" s="23">
        <v>0</v>
      </c>
      <c r="AG273" s="24">
        <f t="shared" si="53"/>
        <v>583728.82000000007</v>
      </c>
      <c r="AH273" s="23">
        <v>592696.92000000004</v>
      </c>
      <c r="AI273" s="23">
        <v>0</v>
      </c>
      <c r="AJ273" s="23">
        <v>0</v>
      </c>
      <c r="AK273" s="24">
        <f t="shared" si="54"/>
        <v>592696.92000000004</v>
      </c>
      <c r="AN273" s="35">
        <f t="shared" si="55"/>
        <v>4.0055545561265449E-2</v>
      </c>
      <c r="AO273" s="35">
        <f t="shared" si="56"/>
        <v>4.1443761799812906E-2</v>
      </c>
      <c r="AP273" s="35">
        <f t="shared" si="57"/>
        <v>0.13564486674641096</v>
      </c>
      <c r="AQ273" s="35">
        <f t="shared" si="58"/>
        <v>4.3122674533845551E-2</v>
      </c>
      <c r="AR273" s="35">
        <f t="shared" si="59"/>
        <v>1.5363469633039584E-2</v>
      </c>
    </row>
    <row r="274" spans="2:44" x14ac:dyDescent="0.3">
      <c r="B274" s="2" t="s">
        <v>77</v>
      </c>
      <c r="C274" s="2" t="s">
        <v>320</v>
      </c>
      <c r="D274" s="2" t="s">
        <v>321</v>
      </c>
      <c r="E274" s="2" t="s">
        <v>142</v>
      </c>
      <c r="F274" s="2" t="s">
        <v>143</v>
      </c>
      <c r="H274" s="23" cm="1">
        <f t="array" ref="H274">SUMPRODUCT('Charges by GXP_GIP_DETERMINED'!G$7:G$567*('Charges by GXP_GIP_DETERMINED'!$D$7:$D$567=$D274)*('Charges by GXP_GIP_DETERMINED'!$E$7:$E$567=$E274))</f>
        <v>268231.57365269004</v>
      </c>
      <c r="I274" s="23" cm="1">
        <f t="array" ref="I274">SUMPRODUCT('Charges by GXP_GIP_DETERMINED'!H$7:H$567*('Charges by GXP_GIP_DETERMINED'!$D$7:$D$567=$D274)*('Charges by GXP_GIP_DETERMINED'!$E$7:$E$567=$E274))</f>
        <v>396767.82</v>
      </c>
      <c r="J274" s="23" cm="1">
        <f t="array" ref="J274">SUMPRODUCT('Charges by GXP_GIP_DETERMINED'!I$7:I$567*('Charges by GXP_GIP_DETERMINED'!$D$7:$D$567=$D274)*('Charges by GXP_GIP_DETERMINED'!$E$7:$E$567=$E274))</f>
        <v>1706692.78</v>
      </c>
      <c r="K274" s="23" cm="1">
        <f t="array" ref="K274">SUMPRODUCT('Charges by GXP_GIP_DETERMINED'!J$7:J$567*('Charges by GXP_GIP_DETERMINED'!$D$7:$D$567=$D274)*('Charges by GXP_GIP_DETERMINED'!$E$7:$E$567=$E274))</f>
        <v>0</v>
      </c>
      <c r="L274" s="24">
        <f t="shared" si="48"/>
        <v>2371692.1736526899</v>
      </c>
      <c r="M274" s="23">
        <v>303886.26966266648</v>
      </c>
      <c r="N274" s="23">
        <v>408813.72</v>
      </c>
      <c r="O274" s="23">
        <v>1718997.83</v>
      </c>
      <c r="P274" s="23" cm="1">
        <f t="array" ref="P274">SUMPRODUCT('Charges by GXP_GIP_DETERMINED'!O$7:O$567*('Charges by GXP_GIP_DETERMINED'!$D$7:$D$567=$D274)*('Charges by GXP_GIP_DETERMINED'!$E$7:$E$567=$E274))</f>
        <v>0</v>
      </c>
      <c r="Q274" s="24">
        <f t="shared" si="49"/>
        <v>2431697.8196626664</v>
      </c>
      <c r="R274" s="23">
        <v>341850.07</v>
      </c>
      <c r="S274" s="23">
        <v>504973.73</v>
      </c>
      <c r="T274" s="23">
        <v>2332709.92</v>
      </c>
      <c r="U274" s="24">
        <f t="shared" si="50"/>
        <v>3179533.7199999997</v>
      </c>
      <c r="V274" s="23">
        <v>429195.32</v>
      </c>
      <c r="W274" s="23">
        <v>534494.5</v>
      </c>
      <c r="X274" s="23">
        <v>2365198.41</v>
      </c>
      <c r="Y274" s="24">
        <f t="shared" si="51"/>
        <v>3328888.2300000004</v>
      </c>
      <c r="Z274" s="23">
        <v>564334.6399999999</v>
      </c>
      <c r="AA274" s="23">
        <v>515347.55</v>
      </c>
      <c r="AB274" s="23">
        <v>2378205.14</v>
      </c>
      <c r="AC274" s="24">
        <f t="shared" si="52"/>
        <v>3457887.33</v>
      </c>
      <c r="AD274" s="23">
        <v>645714.40999999992</v>
      </c>
      <c r="AE274" s="23">
        <v>565129.97</v>
      </c>
      <c r="AF274" s="23">
        <v>2392745.81</v>
      </c>
      <c r="AG274" s="24">
        <f t="shared" si="53"/>
        <v>3603590.19</v>
      </c>
      <c r="AH274" s="23">
        <v>730270.90999999992</v>
      </c>
      <c r="AI274" s="23">
        <v>576028.57999999996</v>
      </c>
      <c r="AJ274" s="23">
        <v>2455289.6800000002</v>
      </c>
      <c r="AK274" s="24">
        <f t="shared" si="54"/>
        <v>3761589.17</v>
      </c>
      <c r="AN274" s="35">
        <f t="shared" si="55"/>
        <v>0.34061821147014082</v>
      </c>
      <c r="AO274" s="35">
        <f t="shared" si="56"/>
        <v>4.6973714749595663E-2</v>
      </c>
      <c r="AP274" s="35">
        <f t="shared" si="57"/>
        <v>3.8751406201463112E-2</v>
      </c>
      <c r="AQ274" s="35">
        <f t="shared" si="58"/>
        <v>4.2136381580714977E-2</v>
      </c>
      <c r="AR274" s="35">
        <f t="shared" si="59"/>
        <v>4.384488015270116E-2</v>
      </c>
    </row>
    <row r="275" spans="2:44" x14ac:dyDescent="0.3">
      <c r="B275" s="2" t="s">
        <v>77</v>
      </c>
      <c r="C275" s="2" t="s">
        <v>320</v>
      </c>
      <c r="D275" s="2" t="s">
        <v>321</v>
      </c>
      <c r="E275" s="2" t="s">
        <v>144</v>
      </c>
      <c r="F275" s="2" t="s">
        <v>145</v>
      </c>
      <c r="H275" s="23" cm="1">
        <f t="array" ref="H275">SUMPRODUCT('Charges by GXP_GIP_DETERMINED'!G$7:G$567*('Charges by GXP_GIP_DETERMINED'!$D$7:$D$567=$D275)*('Charges by GXP_GIP_DETERMINED'!$E$7:$E$567=$E275))</f>
        <v>0</v>
      </c>
      <c r="I275" s="23" cm="1">
        <f t="array" ref="I275">SUMPRODUCT('Charges by GXP_GIP_DETERMINED'!H$7:H$567*('Charges by GXP_GIP_DETERMINED'!$D$7:$D$567=$D275)*('Charges by GXP_GIP_DETERMINED'!$E$7:$E$567=$E275))</f>
        <v>0</v>
      </c>
      <c r="J275" s="23" cm="1">
        <f t="array" ref="J275">SUMPRODUCT('Charges by GXP_GIP_DETERMINED'!I$7:I$567*('Charges by GXP_GIP_DETERMINED'!$D$7:$D$567=$D275)*('Charges by GXP_GIP_DETERMINED'!$E$7:$E$567=$E275))</f>
        <v>0</v>
      </c>
      <c r="K275" s="23" cm="1">
        <f t="array" ref="K275">SUMPRODUCT('Charges by GXP_GIP_DETERMINED'!J$7:J$567*('Charges by GXP_GIP_DETERMINED'!$D$7:$D$567=$D275)*('Charges by GXP_GIP_DETERMINED'!$E$7:$E$567=$E275))</f>
        <v>0</v>
      </c>
      <c r="L275" s="24">
        <f t="shared" si="48"/>
        <v>0</v>
      </c>
      <c r="M275" s="23">
        <v>0</v>
      </c>
      <c r="N275" s="23">
        <v>0</v>
      </c>
      <c r="O275" s="23">
        <v>0</v>
      </c>
      <c r="P275" s="23" cm="1">
        <f t="array" ref="P275">SUMPRODUCT('Charges by GXP_GIP_DETERMINED'!O$7:O$567*('Charges by GXP_GIP_DETERMINED'!$D$7:$D$567=$D275)*('Charges by GXP_GIP_DETERMINED'!$E$7:$E$567=$E275))</f>
        <v>0</v>
      </c>
      <c r="Q275" s="24">
        <f t="shared" si="49"/>
        <v>0</v>
      </c>
      <c r="R275" s="23">
        <v>0</v>
      </c>
      <c r="S275" s="23">
        <v>0</v>
      </c>
      <c r="T275" s="23">
        <v>0</v>
      </c>
      <c r="U275" s="24">
        <f t="shared" si="50"/>
        <v>0</v>
      </c>
      <c r="V275" s="23">
        <v>0</v>
      </c>
      <c r="W275" s="23">
        <v>0</v>
      </c>
      <c r="X275" s="23">
        <v>0</v>
      </c>
      <c r="Y275" s="24">
        <f t="shared" si="51"/>
        <v>0</v>
      </c>
      <c r="Z275" s="23">
        <v>0</v>
      </c>
      <c r="AA275" s="23">
        <v>0</v>
      </c>
      <c r="AB275" s="23">
        <v>0</v>
      </c>
      <c r="AC275" s="24">
        <f t="shared" si="52"/>
        <v>0</v>
      </c>
      <c r="AD275" s="23">
        <v>0</v>
      </c>
      <c r="AE275" s="23">
        <v>0</v>
      </c>
      <c r="AF275" s="23">
        <v>0</v>
      </c>
      <c r="AG275" s="24">
        <f t="shared" si="53"/>
        <v>0</v>
      </c>
      <c r="AH275" s="23">
        <v>0</v>
      </c>
      <c r="AI275" s="23">
        <v>0</v>
      </c>
      <c r="AJ275" s="23">
        <v>0</v>
      </c>
      <c r="AK275" s="24">
        <f t="shared" si="54"/>
        <v>0</v>
      </c>
      <c r="AN275" s="35" t="str">
        <f t="shared" si="55"/>
        <v>-</v>
      </c>
      <c r="AO275" s="35" t="str">
        <f t="shared" si="56"/>
        <v>'-</v>
      </c>
      <c r="AP275" s="35" t="str">
        <f t="shared" si="57"/>
        <v>'-</v>
      </c>
      <c r="AQ275" s="35" t="str">
        <f t="shared" si="58"/>
        <v>'-</v>
      </c>
      <c r="AR275" s="35" t="str">
        <f t="shared" si="59"/>
        <v>'-</v>
      </c>
    </row>
    <row r="276" spans="2:44" x14ac:dyDescent="0.3">
      <c r="B276" s="2" t="s">
        <v>77</v>
      </c>
      <c r="C276" s="2" t="s">
        <v>320</v>
      </c>
      <c r="D276" s="2" t="s">
        <v>321</v>
      </c>
      <c r="E276" s="2" t="s">
        <v>146</v>
      </c>
      <c r="H276" s="23" cm="1">
        <f t="array" ref="H276">SUMPRODUCT('Charges by GXP_GIP_DETERMINED'!G$7:G$567*('Charges by GXP_GIP_DETERMINED'!$D$7:$D$567=$D276)*('Charges by GXP_GIP_DETERMINED'!$E$7:$E$567=$E276))</f>
        <v>300811.35658997146</v>
      </c>
      <c r="I276" s="23" cm="1">
        <f t="array" ref="I276">SUMPRODUCT('Charges by GXP_GIP_DETERMINED'!H$7:H$567*('Charges by GXP_GIP_DETERMINED'!$D$7:$D$567=$D276)*('Charges by GXP_GIP_DETERMINED'!$E$7:$E$567=$E276))</f>
        <v>0</v>
      </c>
      <c r="J276" s="23" cm="1">
        <f t="array" ref="J276">SUMPRODUCT('Charges by GXP_GIP_DETERMINED'!I$7:I$567*('Charges by GXP_GIP_DETERMINED'!$D$7:$D$567=$D276)*('Charges by GXP_GIP_DETERMINED'!$E$7:$E$567=$E276))</f>
        <v>0</v>
      </c>
      <c r="K276" s="23" cm="1">
        <f t="array" ref="K276">SUMPRODUCT('Charges by GXP_GIP_DETERMINED'!J$7:J$567*('Charges by GXP_GIP_DETERMINED'!$D$7:$D$567=$D276)*('Charges by GXP_GIP_DETERMINED'!$E$7:$E$567=$E276))</f>
        <v>0</v>
      </c>
      <c r="L276" s="24">
        <f t="shared" si="48"/>
        <v>300811.35658997146</v>
      </c>
      <c r="M276" s="23">
        <v>292406.41879940289</v>
      </c>
      <c r="N276" s="23">
        <v>0</v>
      </c>
      <c r="O276" s="23">
        <v>0</v>
      </c>
      <c r="P276" s="23" cm="1">
        <f t="array" ref="P276">SUMPRODUCT('Charges by GXP_GIP_DETERMINED'!O$7:O$567*('Charges by GXP_GIP_DETERMINED'!$D$7:$D$567=$D276)*('Charges by GXP_GIP_DETERMINED'!$E$7:$E$567=$E276))</f>
        <v>0</v>
      </c>
      <c r="Q276" s="24">
        <f t="shared" si="49"/>
        <v>292406.41879940289</v>
      </c>
      <c r="R276" s="23">
        <v>309233.47000000003</v>
      </c>
      <c r="S276" s="23">
        <v>0</v>
      </c>
      <c r="T276" s="23">
        <v>0</v>
      </c>
      <c r="U276" s="24">
        <f t="shared" si="50"/>
        <v>309233.47000000003</v>
      </c>
      <c r="V276" s="23">
        <v>323533.19</v>
      </c>
      <c r="W276" s="23">
        <v>0</v>
      </c>
      <c r="X276" s="23">
        <v>0</v>
      </c>
      <c r="Y276" s="24">
        <f t="shared" si="51"/>
        <v>323533.19</v>
      </c>
      <c r="Z276" s="23">
        <v>367866.69000000006</v>
      </c>
      <c r="AA276" s="23">
        <v>0</v>
      </c>
      <c r="AB276" s="23">
        <v>0</v>
      </c>
      <c r="AC276" s="24">
        <f t="shared" si="52"/>
        <v>367866.69000000006</v>
      </c>
      <c r="AD276" s="23">
        <v>383760.16000000003</v>
      </c>
      <c r="AE276" s="23">
        <v>0</v>
      </c>
      <c r="AF276" s="23">
        <v>0</v>
      </c>
      <c r="AG276" s="24">
        <f t="shared" si="53"/>
        <v>383760.16000000003</v>
      </c>
      <c r="AH276" s="23">
        <v>389265.79000000004</v>
      </c>
      <c r="AI276" s="23">
        <v>0</v>
      </c>
      <c r="AJ276" s="23">
        <v>0</v>
      </c>
      <c r="AK276" s="24">
        <f t="shared" si="54"/>
        <v>389265.79000000004</v>
      </c>
      <c r="AN276" s="35">
        <f t="shared" si="55"/>
        <v>2.7997990187280442E-2</v>
      </c>
      <c r="AO276" s="35">
        <f t="shared" si="56"/>
        <v>4.6242471747964364E-2</v>
      </c>
      <c r="AP276" s="35">
        <f t="shared" si="57"/>
        <v>0.13702921792969702</v>
      </c>
      <c r="AQ276" s="35">
        <f t="shared" si="58"/>
        <v>4.3204428212839652E-2</v>
      </c>
      <c r="AR276" s="35">
        <f t="shared" si="59"/>
        <v>1.4346538733984282E-2</v>
      </c>
    </row>
    <row r="277" spans="2:44" x14ac:dyDescent="0.3">
      <c r="B277" s="2" t="s">
        <v>77</v>
      </c>
      <c r="C277" s="2" t="s">
        <v>322</v>
      </c>
      <c r="D277" s="2" t="s">
        <v>323</v>
      </c>
      <c r="E277" s="2" t="s">
        <v>142</v>
      </c>
      <c r="F277" s="2" t="s">
        <v>143</v>
      </c>
      <c r="H277" s="23" cm="1">
        <f t="array" ref="H277">SUMPRODUCT('Charges by GXP_GIP_DETERMINED'!G$7:G$567*('Charges by GXP_GIP_DETERMINED'!$D$7:$D$567=$D277)*('Charges by GXP_GIP_DETERMINED'!$E$7:$E$567=$E277))</f>
        <v>130717.65678591392</v>
      </c>
      <c r="I277" s="23" cm="1">
        <f t="array" ref="I277">SUMPRODUCT('Charges by GXP_GIP_DETERMINED'!H$7:H$567*('Charges by GXP_GIP_DETERMINED'!$D$7:$D$567=$D277)*('Charges by GXP_GIP_DETERMINED'!$E$7:$E$567=$E277))</f>
        <v>997717.29</v>
      </c>
      <c r="J277" s="23" cm="1">
        <f t="array" ref="J277">SUMPRODUCT('Charges by GXP_GIP_DETERMINED'!I$7:I$567*('Charges by GXP_GIP_DETERMINED'!$D$7:$D$567=$D277)*('Charges by GXP_GIP_DETERMINED'!$E$7:$E$567=$E277))</f>
        <v>5787189.5099999998</v>
      </c>
      <c r="K277" s="23" cm="1">
        <f t="array" ref="K277">SUMPRODUCT('Charges by GXP_GIP_DETERMINED'!J$7:J$567*('Charges by GXP_GIP_DETERMINED'!$D$7:$D$567=$D277)*('Charges by GXP_GIP_DETERMINED'!$E$7:$E$567=$E277))</f>
        <v>0</v>
      </c>
      <c r="L277" s="24">
        <f t="shared" si="48"/>
        <v>6915624.4567859136</v>
      </c>
      <c r="M277" s="23">
        <v>190096.25345887049</v>
      </c>
      <c r="N277" s="23">
        <v>1024304.49</v>
      </c>
      <c r="O277" s="23">
        <v>6067383.7800000003</v>
      </c>
      <c r="P277" s="23" cm="1">
        <f t="array" ref="P277">SUMPRODUCT('Charges by GXP_GIP_DETERMINED'!O$7:O$567*('Charges by GXP_GIP_DETERMINED'!$D$7:$D$567=$D277)*('Charges by GXP_GIP_DETERMINED'!$E$7:$E$567=$E277))</f>
        <v>0</v>
      </c>
      <c r="Q277" s="24">
        <f t="shared" si="49"/>
        <v>7281784.5234588711</v>
      </c>
      <c r="R277" s="23">
        <v>261051.93000000002</v>
      </c>
      <c r="S277" s="23">
        <v>1265238.51</v>
      </c>
      <c r="T277" s="23">
        <v>8233545.21</v>
      </c>
      <c r="U277" s="24">
        <f t="shared" si="50"/>
        <v>9759835.6500000004</v>
      </c>
      <c r="V277" s="23">
        <v>397043.81</v>
      </c>
      <c r="W277" s="23">
        <v>1339204.3700000001</v>
      </c>
      <c r="X277" s="23">
        <v>8348216.75</v>
      </c>
      <c r="Y277" s="24">
        <f t="shared" si="51"/>
        <v>10084464.93</v>
      </c>
      <c r="Z277" s="23">
        <v>559501.31000000006</v>
      </c>
      <c r="AA277" s="23">
        <v>1291230.6599999999</v>
      </c>
      <c r="AB277" s="23">
        <v>8394125.3699999992</v>
      </c>
      <c r="AC277" s="24">
        <f t="shared" si="52"/>
        <v>10244857.34</v>
      </c>
      <c r="AD277" s="23">
        <v>689071.01</v>
      </c>
      <c r="AE277" s="23">
        <v>1415963.16</v>
      </c>
      <c r="AF277" s="23">
        <v>8445448.1999999993</v>
      </c>
      <c r="AG277" s="24">
        <f t="shared" si="53"/>
        <v>10550482.369999999</v>
      </c>
      <c r="AH277" s="23">
        <v>1116216.9400000002</v>
      </c>
      <c r="AI277" s="23">
        <v>1443270.21</v>
      </c>
      <c r="AJ277" s="23">
        <v>8666203.3599999994</v>
      </c>
      <c r="AK277" s="24">
        <f t="shared" si="54"/>
        <v>11225690.51</v>
      </c>
      <c r="AN277" s="35">
        <f t="shared" si="55"/>
        <v>0.41127322788952525</v>
      </c>
      <c r="AO277" s="35">
        <f t="shared" si="56"/>
        <v>3.3261756820669452E-2</v>
      </c>
      <c r="AP277" s="35">
        <f t="shared" si="57"/>
        <v>1.590490037035619E-2</v>
      </c>
      <c r="AQ277" s="35">
        <f t="shared" si="58"/>
        <v>2.983204351774793E-2</v>
      </c>
      <c r="AR277" s="35">
        <f t="shared" si="59"/>
        <v>6.3997845436900125E-2</v>
      </c>
    </row>
    <row r="278" spans="2:44" x14ac:dyDescent="0.3">
      <c r="B278" s="2" t="s">
        <v>77</v>
      </c>
      <c r="C278" s="2" t="s">
        <v>322</v>
      </c>
      <c r="D278" s="2" t="s">
        <v>323</v>
      </c>
      <c r="E278" s="2" t="s">
        <v>144</v>
      </c>
      <c r="F278" s="2" t="s">
        <v>145</v>
      </c>
      <c r="H278" s="23" cm="1">
        <f t="array" ref="H278">SUMPRODUCT('Charges by GXP_GIP_DETERMINED'!G$7:G$567*('Charges by GXP_GIP_DETERMINED'!$D$7:$D$567=$D278)*('Charges by GXP_GIP_DETERMINED'!$E$7:$E$567=$E278))</f>
        <v>1.382013871201246</v>
      </c>
      <c r="I278" s="23" cm="1">
        <f t="array" ref="I278">SUMPRODUCT('Charges by GXP_GIP_DETERMINED'!H$7:H$567*('Charges by GXP_GIP_DETERMINED'!$D$7:$D$567=$D278)*('Charges by GXP_GIP_DETERMINED'!$E$7:$E$567=$E278))</f>
        <v>0</v>
      </c>
      <c r="J278" s="23" cm="1">
        <f t="array" ref="J278">SUMPRODUCT('Charges by GXP_GIP_DETERMINED'!I$7:I$567*('Charges by GXP_GIP_DETERMINED'!$D$7:$D$567=$D278)*('Charges by GXP_GIP_DETERMINED'!$E$7:$E$567=$E278))</f>
        <v>0</v>
      </c>
      <c r="K278" s="23" cm="1">
        <f t="array" ref="K278">SUMPRODUCT('Charges by GXP_GIP_DETERMINED'!J$7:J$567*('Charges by GXP_GIP_DETERMINED'!$D$7:$D$567=$D278)*('Charges by GXP_GIP_DETERMINED'!$E$7:$E$567=$E278))</f>
        <v>0</v>
      </c>
      <c r="L278" s="24">
        <f t="shared" si="48"/>
        <v>1.382013871201246</v>
      </c>
      <c r="M278" s="23">
        <v>1.9948748172035442</v>
      </c>
      <c r="N278" s="23">
        <v>820.2</v>
      </c>
      <c r="O278" s="23">
        <v>0</v>
      </c>
      <c r="P278" s="23" cm="1">
        <f t="array" ref="P278">SUMPRODUCT('Charges by GXP_GIP_DETERMINED'!O$7:O$567*('Charges by GXP_GIP_DETERMINED'!$D$7:$D$567=$D278)*('Charges by GXP_GIP_DETERMINED'!$E$7:$E$567=$E278))</f>
        <v>0</v>
      </c>
      <c r="Q278" s="24">
        <f t="shared" si="49"/>
        <v>822.19487481720364</v>
      </c>
      <c r="R278" s="23">
        <v>2.759999999999998</v>
      </c>
      <c r="S278" s="23">
        <v>1013.13</v>
      </c>
      <c r="T278" s="23">
        <v>0</v>
      </c>
      <c r="U278" s="24">
        <f t="shared" si="50"/>
        <v>1015.89</v>
      </c>
      <c r="V278" s="23">
        <v>4.1099999999999994</v>
      </c>
      <c r="W278" s="23">
        <v>1072.3499999999999</v>
      </c>
      <c r="X278" s="23">
        <v>0</v>
      </c>
      <c r="Y278" s="24">
        <f t="shared" si="51"/>
        <v>1076.4599999999998</v>
      </c>
      <c r="Z278" s="23">
        <v>5.5499999999999989</v>
      </c>
      <c r="AA278" s="23">
        <v>1033.94</v>
      </c>
      <c r="AB278" s="23">
        <v>0</v>
      </c>
      <c r="AC278" s="24">
        <f t="shared" si="52"/>
        <v>1039.49</v>
      </c>
      <c r="AD278" s="23">
        <v>6.8000000000000007</v>
      </c>
      <c r="AE278" s="23">
        <v>1133.82</v>
      </c>
      <c r="AF278" s="23">
        <v>0</v>
      </c>
      <c r="AG278" s="24">
        <f t="shared" si="53"/>
        <v>1140.6199999999999</v>
      </c>
      <c r="AH278" s="23">
        <v>10.449999999999998</v>
      </c>
      <c r="AI278" s="23">
        <v>1155.68</v>
      </c>
      <c r="AJ278" s="23">
        <v>0</v>
      </c>
      <c r="AK278" s="24">
        <f t="shared" si="54"/>
        <v>1166.1300000000001</v>
      </c>
      <c r="AN278" s="35">
        <f t="shared" si="55"/>
        <v>734.07945265193962</v>
      </c>
      <c r="AO278" s="35">
        <f t="shared" si="56"/>
        <v>5.9622596934707284E-2</v>
      </c>
      <c r="AP278" s="35">
        <f t="shared" si="57"/>
        <v>-3.4344053657358153E-2</v>
      </c>
      <c r="AQ278" s="35">
        <f t="shared" si="58"/>
        <v>9.7288093199549674E-2</v>
      </c>
      <c r="AR278" s="35">
        <f t="shared" si="59"/>
        <v>2.2365029545335258E-2</v>
      </c>
    </row>
    <row r="279" spans="2:44" x14ac:dyDescent="0.3">
      <c r="B279" s="2" t="s">
        <v>77</v>
      </c>
      <c r="C279" s="2" t="s">
        <v>322</v>
      </c>
      <c r="D279" s="2" t="s">
        <v>323</v>
      </c>
      <c r="E279" s="2" t="s">
        <v>146</v>
      </c>
      <c r="H279" s="23" cm="1">
        <f t="array" ref="H279">SUMPRODUCT('Charges by GXP_GIP_DETERMINED'!G$7:G$567*('Charges by GXP_GIP_DETERMINED'!$D$7:$D$567=$D279)*('Charges by GXP_GIP_DETERMINED'!$E$7:$E$567=$E279))</f>
        <v>626117.46801610035</v>
      </c>
      <c r="I279" s="23" cm="1">
        <f t="array" ref="I279">SUMPRODUCT('Charges by GXP_GIP_DETERMINED'!H$7:H$567*('Charges by GXP_GIP_DETERMINED'!$D$7:$D$567=$D279)*('Charges by GXP_GIP_DETERMINED'!$E$7:$E$567=$E279))</f>
        <v>0</v>
      </c>
      <c r="J279" s="23" cm="1">
        <f t="array" ref="J279">SUMPRODUCT('Charges by GXP_GIP_DETERMINED'!I$7:I$567*('Charges by GXP_GIP_DETERMINED'!$D$7:$D$567=$D279)*('Charges by GXP_GIP_DETERMINED'!$E$7:$E$567=$E279))</f>
        <v>0</v>
      </c>
      <c r="K279" s="23" cm="1">
        <f t="array" ref="K279">SUMPRODUCT('Charges by GXP_GIP_DETERMINED'!J$7:J$567*('Charges by GXP_GIP_DETERMINED'!$D$7:$D$567=$D279)*('Charges by GXP_GIP_DETERMINED'!$E$7:$E$567=$E279))</f>
        <v>0</v>
      </c>
      <c r="L279" s="24">
        <f t="shared" si="48"/>
        <v>626117.46801610035</v>
      </c>
      <c r="M279" s="23">
        <v>612045.64552404615</v>
      </c>
      <c r="N279" s="23">
        <v>0</v>
      </c>
      <c r="O279" s="23">
        <v>0</v>
      </c>
      <c r="P279" s="23" cm="1">
        <f t="array" ref="P279">SUMPRODUCT('Charges by GXP_GIP_DETERMINED'!O$7:O$567*('Charges by GXP_GIP_DETERMINED'!$D$7:$D$567=$D279)*('Charges by GXP_GIP_DETERMINED'!$E$7:$E$567=$E279))</f>
        <v>0</v>
      </c>
      <c r="Q279" s="24">
        <f t="shared" si="49"/>
        <v>612045.64552404615</v>
      </c>
      <c r="R279" s="23">
        <v>665333.97</v>
      </c>
      <c r="S279" s="23">
        <v>0</v>
      </c>
      <c r="T279" s="23">
        <v>0</v>
      </c>
      <c r="U279" s="24">
        <f t="shared" si="50"/>
        <v>665333.97</v>
      </c>
      <c r="V279" s="23">
        <v>703979.25999999989</v>
      </c>
      <c r="W279" s="23">
        <v>0</v>
      </c>
      <c r="X279" s="23">
        <v>0</v>
      </c>
      <c r="Y279" s="24">
        <f t="shared" si="51"/>
        <v>703979.25999999989</v>
      </c>
      <c r="Z279" s="23">
        <v>821721.29</v>
      </c>
      <c r="AA279" s="23">
        <v>0</v>
      </c>
      <c r="AB279" s="23">
        <v>0</v>
      </c>
      <c r="AC279" s="24">
        <f t="shared" si="52"/>
        <v>821721.29</v>
      </c>
      <c r="AD279" s="23">
        <v>864763.25000000012</v>
      </c>
      <c r="AE279" s="23">
        <v>0</v>
      </c>
      <c r="AF279" s="23">
        <v>0</v>
      </c>
      <c r="AG279" s="24">
        <f t="shared" si="53"/>
        <v>864763.25000000012</v>
      </c>
      <c r="AH279" s="23">
        <v>879058.28</v>
      </c>
      <c r="AI279" s="23">
        <v>0</v>
      </c>
      <c r="AJ279" s="23">
        <v>0</v>
      </c>
      <c r="AK279" s="24">
        <f t="shared" si="54"/>
        <v>879058.28</v>
      </c>
      <c r="AN279" s="35">
        <f t="shared" si="55"/>
        <v>6.2634416043622076E-2</v>
      </c>
      <c r="AO279" s="35">
        <f t="shared" si="56"/>
        <v>5.8084047624984425E-2</v>
      </c>
      <c r="AP279" s="35">
        <f t="shared" si="57"/>
        <v>0.16725212899027753</v>
      </c>
      <c r="AQ279" s="35">
        <f t="shared" si="58"/>
        <v>5.238024196744373E-2</v>
      </c>
      <c r="AR279" s="35">
        <f t="shared" si="59"/>
        <v>1.6530570650406196E-2</v>
      </c>
    </row>
    <row r="280" spans="2:44" x14ac:dyDescent="0.3">
      <c r="B280" s="2" t="s">
        <v>77</v>
      </c>
      <c r="C280" s="2" t="s">
        <v>324</v>
      </c>
      <c r="D280" s="2" t="s">
        <v>325</v>
      </c>
      <c r="E280" s="2" t="s">
        <v>142</v>
      </c>
      <c r="F280" s="2" t="s">
        <v>143</v>
      </c>
      <c r="H280" s="23" cm="1">
        <f t="array" ref="H280">SUMPRODUCT('Charges by GXP_GIP_DETERMINED'!G$7:G$567*('Charges by GXP_GIP_DETERMINED'!$D$7:$D$567=$D280)*('Charges by GXP_GIP_DETERMINED'!$E$7:$E$567=$E280))</f>
        <v>70047.934977079305</v>
      </c>
      <c r="I280" s="23" cm="1">
        <f t="array" ref="I280">SUMPRODUCT('Charges by GXP_GIP_DETERMINED'!H$7:H$567*('Charges by GXP_GIP_DETERMINED'!$D$7:$D$567=$D280)*('Charges by GXP_GIP_DETERMINED'!$E$7:$E$567=$E280))</f>
        <v>252313.17</v>
      </c>
      <c r="J280" s="23" cm="1">
        <f t="array" ref="J280">SUMPRODUCT('Charges by GXP_GIP_DETERMINED'!I$7:I$567*('Charges by GXP_GIP_DETERMINED'!$D$7:$D$567=$D280)*('Charges by GXP_GIP_DETERMINED'!$E$7:$E$567=$E280))</f>
        <v>1862352.05</v>
      </c>
      <c r="K280" s="23" cm="1">
        <f t="array" ref="K280">SUMPRODUCT('Charges by GXP_GIP_DETERMINED'!J$7:J$567*('Charges by GXP_GIP_DETERMINED'!$D$7:$D$567=$D280)*('Charges by GXP_GIP_DETERMINED'!$E$7:$E$567=$E280))</f>
        <v>0</v>
      </c>
      <c r="L280" s="24">
        <f t="shared" si="48"/>
        <v>2184713.1549770795</v>
      </c>
      <c r="M280" s="23">
        <v>101867.26518843524</v>
      </c>
      <c r="N280" s="23">
        <v>263543.14</v>
      </c>
      <c r="O280" s="23">
        <v>2188329.4700000002</v>
      </c>
      <c r="P280" s="23" cm="1">
        <f t="array" ref="P280">SUMPRODUCT('Charges by GXP_GIP_DETERMINED'!O$7:O$567*('Charges by GXP_GIP_DETERMINED'!$D$7:$D$567=$D280)*('Charges by GXP_GIP_DETERMINED'!$E$7:$E$567=$E280))</f>
        <v>0</v>
      </c>
      <c r="Q280" s="24">
        <f t="shared" si="49"/>
        <v>2553739.8751884354</v>
      </c>
      <c r="R280" s="23">
        <v>139890.43999999997</v>
      </c>
      <c r="S280" s="23">
        <v>325533.02</v>
      </c>
      <c r="T280" s="23">
        <v>2969601.11</v>
      </c>
      <c r="U280" s="24">
        <f t="shared" si="50"/>
        <v>3435024.57</v>
      </c>
      <c r="V280" s="23">
        <v>212366.39</v>
      </c>
      <c r="W280" s="23">
        <v>344563.68</v>
      </c>
      <c r="X280" s="23">
        <v>3010959.81</v>
      </c>
      <c r="Y280" s="24">
        <f t="shared" si="51"/>
        <v>3567889.88</v>
      </c>
      <c r="Z280" s="23">
        <v>297837.21999999997</v>
      </c>
      <c r="AA280" s="23">
        <v>332220.53000000003</v>
      </c>
      <c r="AB280" s="23">
        <v>3027517.72</v>
      </c>
      <c r="AC280" s="24">
        <f t="shared" si="52"/>
        <v>3657575.47</v>
      </c>
      <c r="AD280" s="23">
        <v>366589.94000000006</v>
      </c>
      <c r="AE280" s="23">
        <v>364312.94</v>
      </c>
      <c r="AF280" s="23">
        <v>3046028.38</v>
      </c>
      <c r="AG280" s="24">
        <f t="shared" si="53"/>
        <v>3776931.26</v>
      </c>
      <c r="AH280" s="23">
        <v>590601.66</v>
      </c>
      <c r="AI280" s="23">
        <v>371338.76</v>
      </c>
      <c r="AJ280" s="23">
        <v>3125648.37</v>
      </c>
      <c r="AK280" s="24">
        <f t="shared" si="54"/>
        <v>4087588.79</v>
      </c>
      <c r="AN280" s="35">
        <f t="shared" si="55"/>
        <v>0.57230003498378612</v>
      </c>
      <c r="AO280" s="35">
        <f t="shared" si="56"/>
        <v>3.8679580682009496E-2</v>
      </c>
      <c r="AP280" s="35">
        <f t="shared" si="57"/>
        <v>2.5136871657036819E-2</v>
      </c>
      <c r="AQ280" s="35">
        <f t="shared" si="58"/>
        <v>3.2632488646912261E-2</v>
      </c>
      <c r="AR280" s="35">
        <f t="shared" si="59"/>
        <v>8.2251306315805239E-2</v>
      </c>
    </row>
    <row r="281" spans="2:44" x14ac:dyDescent="0.3">
      <c r="B281" s="2" t="s">
        <v>77</v>
      </c>
      <c r="C281" s="2" t="s">
        <v>324</v>
      </c>
      <c r="D281" s="2" t="s">
        <v>325</v>
      </c>
      <c r="E281" s="2" t="s">
        <v>144</v>
      </c>
      <c r="F281" s="2" t="s">
        <v>145</v>
      </c>
      <c r="H281" s="23" cm="1">
        <f t="array" ref="H281">SUMPRODUCT('Charges by GXP_GIP_DETERMINED'!G$7:G$567*('Charges by GXP_GIP_DETERMINED'!$D$7:$D$567=$D281)*('Charges by GXP_GIP_DETERMINED'!$E$7:$E$567=$E281))</f>
        <v>0</v>
      </c>
      <c r="I281" s="23" cm="1">
        <f t="array" ref="I281">SUMPRODUCT('Charges by GXP_GIP_DETERMINED'!H$7:H$567*('Charges by GXP_GIP_DETERMINED'!$D$7:$D$567=$D281)*('Charges by GXP_GIP_DETERMINED'!$E$7:$E$567=$E281))</f>
        <v>0</v>
      </c>
      <c r="J281" s="23" cm="1">
        <f t="array" ref="J281">SUMPRODUCT('Charges by GXP_GIP_DETERMINED'!I$7:I$567*('Charges by GXP_GIP_DETERMINED'!$D$7:$D$567=$D281)*('Charges by GXP_GIP_DETERMINED'!$E$7:$E$567=$E281))</f>
        <v>0</v>
      </c>
      <c r="K281" s="23" cm="1">
        <f t="array" ref="K281">SUMPRODUCT('Charges by GXP_GIP_DETERMINED'!J$7:J$567*('Charges by GXP_GIP_DETERMINED'!$D$7:$D$567=$D281)*('Charges by GXP_GIP_DETERMINED'!$E$7:$E$567=$E281))</f>
        <v>0</v>
      </c>
      <c r="L281" s="24">
        <f t="shared" si="48"/>
        <v>0</v>
      </c>
      <c r="M281" s="23">
        <v>0</v>
      </c>
      <c r="N281" s="23">
        <v>0</v>
      </c>
      <c r="O281" s="23">
        <v>0</v>
      </c>
      <c r="P281" s="23" cm="1">
        <f t="array" ref="P281">SUMPRODUCT('Charges by GXP_GIP_DETERMINED'!O$7:O$567*('Charges by GXP_GIP_DETERMINED'!$D$7:$D$567=$D281)*('Charges by GXP_GIP_DETERMINED'!$E$7:$E$567=$E281))</f>
        <v>0</v>
      </c>
      <c r="Q281" s="24">
        <f t="shared" si="49"/>
        <v>0</v>
      </c>
      <c r="R281" s="23">
        <v>0</v>
      </c>
      <c r="S281" s="23">
        <v>0</v>
      </c>
      <c r="T281" s="23">
        <v>0</v>
      </c>
      <c r="U281" s="24">
        <f t="shared" si="50"/>
        <v>0</v>
      </c>
      <c r="V281" s="23">
        <v>0</v>
      </c>
      <c r="W281" s="23">
        <v>0</v>
      </c>
      <c r="X281" s="23">
        <v>0</v>
      </c>
      <c r="Y281" s="24">
        <f t="shared" si="51"/>
        <v>0</v>
      </c>
      <c r="Z281" s="23">
        <v>0</v>
      </c>
      <c r="AA281" s="23">
        <v>0</v>
      </c>
      <c r="AB281" s="23">
        <v>0</v>
      </c>
      <c r="AC281" s="24">
        <f t="shared" si="52"/>
        <v>0</v>
      </c>
      <c r="AD281" s="23">
        <v>0</v>
      </c>
      <c r="AE281" s="23">
        <v>0</v>
      </c>
      <c r="AF281" s="23">
        <v>0</v>
      </c>
      <c r="AG281" s="24">
        <f t="shared" si="53"/>
        <v>0</v>
      </c>
      <c r="AH281" s="23">
        <v>0</v>
      </c>
      <c r="AI281" s="23">
        <v>0</v>
      </c>
      <c r="AJ281" s="23">
        <v>0</v>
      </c>
      <c r="AK281" s="24">
        <f t="shared" si="54"/>
        <v>0</v>
      </c>
      <c r="AN281" s="35" t="str">
        <f t="shared" si="55"/>
        <v>-</v>
      </c>
      <c r="AO281" s="35" t="str">
        <f t="shared" si="56"/>
        <v>'-</v>
      </c>
      <c r="AP281" s="35" t="str">
        <f t="shared" si="57"/>
        <v>'-</v>
      </c>
      <c r="AQ281" s="35" t="str">
        <f t="shared" si="58"/>
        <v>'-</v>
      </c>
      <c r="AR281" s="35" t="str">
        <f t="shared" si="59"/>
        <v>'-</v>
      </c>
    </row>
    <row r="282" spans="2:44" x14ac:dyDescent="0.3">
      <c r="B282" s="2" t="s">
        <v>77</v>
      </c>
      <c r="C282" s="2" t="s">
        <v>324</v>
      </c>
      <c r="D282" s="2" t="s">
        <v>325</v>
      </c>
      <c r="E282" s="2" t="s">
        <v>146</v>
      </c>
      <c r="H282" s="23" cm="1">
        <f t="array" ref="H282">SUMPRODUCT('Charges by GXP_GIP_DETERMINED'!G$7:G$567*('Charges by GXP_GIP_DETERMINED'!$D$7:$D$567=$D282)*('Charges by GXP_GIP_DETERMINED'!$E$7:$E$567=$E282))</f>
        <v>263430.00740365579</v>
      </c>
      <c r="I282" s="23" cm="1">
        <f t="array" ref="I282">SUMPRODUCT('Charges by GXP_GIP_DETERMINED'!H$7:H$567*('Charges by GXP_GIP_DETERMINED'!$D$7:$D$567=$D282)*('Charges by GXP_GIP_DETERMINED'!$E$7:$E$567=$E282))</f>
        <v>0</v>
      </c>
      <c r="J282" s="23" cm="1">
        <f t="array" ref="J282">SUMPRODUCT('Charges by GXP_GIP_DETERMINED'!I$7:I$567*('Charges by GXP_GIP_DETERMINED'!$D$7:$D$567=$D282)*('Charges by GXP_GIP_DETERMINED'!$E$7:$E$567=$E282))</f>
        <v>0</v>
      </c>
      <c r="K282" s="23" cm="1">
        <f t="array" ref="K282">SUMPRODUCT('Charges by GXP_GIP_DETERMINED'!J$7:J$567*('Charges by GXP_GIP_DETERMINED'!$D$7:$D$567=$D282)*('Charges by GXP_GIP_DETERMINED'!$E$7:$E$567=$E282))</f>
        <v>0</v>
      </c>
      <c r="L282" s="24">
        <f t="shared" si="48"/>
        <v>263430.00740365579</v>
      </c>
      <c r="M282" s="23">
        <v>260574.14171100451</v>
      </c>
      <c r="N282" s="23">
        <v>0</v>
      </c>
      <c r="O282" s="23">
        <v>0</v>
      </c>
      <c r="P282" s="23" cm="1">
        <f t="array" ref="P282">SUMPRODUCT('Charges by GXP_GIP_DETERMINED'!O$7:O$567*('Charges by GXP_GIP_DETERMINED'!$D$7:$D$567=$D282)*('Charges by GXP_GIP_DETERMINED'!$E$7:$E$567=$E282))</f>
        <v>0</v>
      </c>
      <c r="Q282" s="24">
        <f t="shared" si="49"/>
        <v>260574.14171100451</v>
      </c>
      <c r="R282" s="23">
        <v>288661.2</v>
      </c>
      <c r="S282" s="23">
        <v>0</v>
      </c>
      <c r="T282" s="23">
        <v>0</v>
      </c>
      <c r="U282" s="24">
        <f t="shared" si="50"/>
        <v>288661.2</v>
      </c>
      <c r="V282" s="23">
        <v>306871.62999999995</v>
      </c>
      <c r="W282" s="23">
        <v>0</v>
      </c>
      <c r="X282" s="23">
        <v>0</v>
      </c>
      <c r="Y282" s="24">
        <f t="shared" si="51"/>
        <v>306871.62999999995</v>
      </c>
      <c r="Z282" s="23">
        <v>364421.79000000004</v>
      </c>
      <c r="AA282" s="23">
        <v>0</v>
      </c>
      <c r="AB282" s="23">
        <v>0</v>
      </c>
      <c r="AC282" s="24">
        <f t="shared" si="52"/>
        <v>364421.79000000004</v>
      </c>
      <c r="AD282" s="23">
        <v>385686.32999999996</v>
      </c>
      <c r="AE282" s="23">
        <v>0</v>
      </c>
      <c r="AF282" s="23">
        <v>0</v>
      </c>
      <c r="AG282" s="24">
        <f t="shared" si="53"/>
        <v>385686.32999999996</v>
      </c>
      <c r="AH282" s="23">
        <v>392628.26</v>
      </c>
      <c r="AI282" s="23">
        <v>0</v>
      </c>
      <c r="AJ282" s="23">
        <v>0</v>
      </c>
      <c r="AK282" s="24">
        <f t="shared" si="54"/>
        <v>392628.26</v>
      </c>
      <c r="AN282" s="35">
        <f t="shared" si="55"/>
        <v>9.5779493175514707E-2</v>
      </c>
      <c r="AO282" s="35">
        <f t="shared" si="56"/>
        <v>6.3085825181908639E-2</v>
      </c>
      <c r="AP282" s="35">
        <f t="shared" si="57"/>
        <v>0.18753822241567297</v>
      </c>
      <c r="AQ282" s="35">
        <f t="shared" si="58"/>
        <v>5.8351450389396042E-2</v>
      </c>
      <c r="AR282" s="35">
        <f t="shared" si="59"/>
        <v>1.7998900816630137E-2</v>
      </c>
    </row>
    <row r="283" spans="2:44" x14ac:dyDescent="0.3">
      <c r="B283" s="2" t="s">
        <v>77</v>
      </c>
      <c r="C283" s="2" t="s">
        <v>326</v>
      </c>
      <c r="D283" s="2" t="s">
        <v>327</v>
      </c>
      <c r="E283" s="2" t="s">
        <v>142</v>
      </c>
      <c r="F283" s="2" t="s">
        <v>143</v>
      </c>
      <c r="H283" s="23" cm="1">
        <f t="array" ref="H283">SUMPRODUCT('Charges by GXP_GIP_DETERMINED'!G$7:G$567*('Charges by GXP_GIP_DETERMINED'!$D$7:$D$567=$D283)*('Charges by GXP_GIP_DETERMINED'!$E$7:$E$567=$E283))</f>
        <v>313301.81818721927</v>
      </c>
      <c r="I283" s="23" cm="1">
        <f t="array" ref="I283">SUMPRODUCT('Charges by GXP_GIP_DETERMINED'!H$7:H$567*('Charges by GXP_GIP_DETERMINED'!$D$7:$D$567=$D283)*('Charges by GXP_GIP_DETERMINED'!$E$7:$E$567=$E283))</f>
        <v>377202.88</v>
      </c>
      <c r="J283" s="23" cm="1">
        <f t="array" ref="J283">SUMPRODUCT('Charges by GXP_GIP_DETERMINED'!I$7:I$567*('Charges by GXP_GIP_DETERMINED'!$D$7:$D$567=$D283)*('Charges by GXP_GIP_DETERMINED'!$E$7:$E$567=$E283))</f>
        <v>1584389.06</v>
      </c>
      <c r="K283" s="23" cm="1">
        <f t="array" ref="K283">SUMPRODUCT('Charges by GXP_GIP_DETERMINED'!J$7:J$567*('Charges by GXP_GIP_DETERMINED'!$D$7:$D$567=$D283)*('Charges by GXP_GIP_DETERMINED'!$E$7:$E$567=$E283))</f>
        <v>0</v>
      </c>
      <c r="L283" s="24">
        <f t="shared" si="48"/>
        <v>2274893.7581872195</v>
      </c>
      <c r="M283" s="23">
        <v>354947.47968059545</v>
      </c>
      <c r="N283" s="23">
        <v>388855.85</v>
      </c>
      <c r="O283" s="23">
        <v>1628524.26</v>
      </c>
      <c r="P283" s="23" cm="1">
        <f t="array" ref="P283">SUMPRODUCT('Charges by GXP_GIP_DETERMINED'!O$7:O$567*('Charges by GXP_GIP_DETERMINED'!$D$7:$D$567=$D283)*('Charges by GXP_GIP_DETERMINED'!$E$7:$E$567=$E283))</f>
        <v>0</v>
      </c>
      <c r="Q283" s="24">
        <f t="shared" si="49"/>
        <v>2372327.5896805953</v>
      </c>
      <c r="R283" s="23">
        <v>399290.22999999992</v>
      </c>
      <c r="S283" s="23">
        <v>480321.43</v>
      </c>
      <c r="T283" s="23">
        <v>2209935.7200000002</v>
      </c>
      <c r="U283" s="24">
        <f t="shared" si="50"/>
        <v>3089547.38</v>
      </c>
      <c r="V283" s="23">
        <v>501286.73000000004</v>
      </c>
      <c r="W283" s="23">
        <v>508401.02</v>
      </c>
      <c r="X283" s="23">
        <v>2240714.2799999998</v>
      </c>
      <c r="Y283" s="24">
        <f t="shared" si="51"/>
        <v>3250402.03</v>
      </c>
      <c r="Z283" s="23">
        <v>659033.02</v>
      </c>
      <c r="AA283" s="23">
        <v>490188.81</v>
      </c>
      <c r="AB283" s="23">
        <v>2253036.4500000002</v>
      </c>
      <c r="AC283" s="24">
        <f t="shared" si="52"/>
        <v>3402258.2800000003</v>
      </c>
      <c r="AD283" s="23">
        <v>754043.89</v>
      </c>
      <c r="AE283" s="23">
        <v>537540.9</v>
      </c>
      <c r="AF283" s="23">
        <v>2266811.8199999998</v>
      </c>
      <c r="AG283" s="24">
        <f t="shared" si="53"/>
        <v>3558396.61</v>
      </c>
      <c r="AH283" s="23">
        <v>852499.78</v>
      </c>
      <c r="AI283" s="23">
        <v>547907.44999999995</v>
      </c>
      <c r="AJ283" s="23">
        <v>2326063.91</v>
      </c>
      <c r="AK283" s="24">
        <f t="shared" si="54"/>
        <v>3726471.14</v>
      </c>
      <c r="AN283" s="35">
        <f t="shared" si="55"/>
        <v>0.35810622754618149</v>
      </c>
      <c r="AO283" s="35">
        <f t="shared" si="56"/>
        <v>5.2064147337983258E-2</v>
      </c>
      <c r="AP283" s="35">
        <f t="shared" si="57"/>
        <v>4.6719220760516267E-2</v>
      </c>
      <c r="AQ283" s="35">
        <f t="shared" si="58"/>
        <v>4.5892556399333539E-2</v>
      </c>
      <c r="AR283" s="35">
        <f t="shared" si="59"/>
        <v>4.7233220020406863E-2</v>
      </c>
    </row>
    <row r="284" spans="2:44" x14ac:dyDescent="0.3">
      <c r="B284" s="2" t="s">
        <v>77</v>
      </c>
      <c r="C284" s="2" t="s">
        <v>326</v>
      </c>
      <c r="D284" s="2" t="s">
        <v>327</v>
      </c>
      <c r="E284" s="2" t="s">
        <v>144</v>
      </c>
      <c r="F284" s="2" t="s">
        <v>145</v>
      </c>
      <c r="H284" s="23" cm="1">
        <f t="array" ref="H284">SUMPRODUCT('Charges by GXP_GIP_DETERMINED'!G$7:G$567*('Charges by GXP_GIP_DETERMINED'!$D$7:$D$567=$D284)*('Charges by GXP_GIP_DETERMINED'!$E$7:$E$567=$E284))</f>
        <v>0</v>
      </c>
      <c r="I284" s="23" cm="1">
        <f t="array" ref="I284">SUMPRODUCT('Charges by GXP_GIP_DETERMINED'!H$7:H$567*('Charges by GXP_GIP_DETERMINED'!$D$7:$D$567=$D284)*('Charges by GXP_GIP_DETERMINED'!$E$7:$E$567=$E284))</f>
        <v>0</v>
      </c>
      <c r="J284" s="23" cm="1">
        <f t="array" ref="J284">SUMPRODUCT('Charges by GXP_GIP_DETERMINED'!I$7:I$567*('Charges by GXP_GIP_DETERMINED'!$D$7:$D$567=$D284)*('Charges by GXP_GIP_DETERMINED'!$E$7:$E$567=$E284))</f>
        <v>0</v>
      </c>
      <c r="K284" s="23" cm="1">
        <f t="array" ref="K284">SUMPRODUCT('Charges by GXP_GIP_DETERMINED'!J$7:J$567*('Charges by GXP_GIP_DETERMINED'!$D$7:$D$567=$D284)*('Charges by GXP_GIP_DETERMINED'!$E$7:$E$567=$E284))</f>
        <v>0</v>
      </c>
      <c r="L284" s="24">
        <f t="shared" si="48"/>
        <v>0</v>
      </c>
      <c r="M284" s="23">
        <v>0</v>
      </c>
      <c r="N284" s="23">
        <v>0</v>
      </c>
      <c r="O284" s="23">
        <v>0</v>
      </c>
      <c r="P284" s="23" cm="1">
        <f t="array" ref="P284">SUMPRODUCT('Charges by GXP_GIP_DETERMINED'!O$7:O$567*('Charges by GXP_GIP_DETERMINED'!$D$7:$D$567=$D284)*('Charges by GXP_GIP_DETERMINED'!$E$7:$E$567=$E284))</f>
        <v>0</v>
      </c>
      <c r="Q284" s="24">
        <f t="shared" si="49"/>
        <v>0</v>
      </c>
      <c r="R284" s="23">
        <v>0</v>
      </c>
      <c r="S284" s="23">
        <v>0</v>
      </c>
      <c r="T284" s="23">
        <v>0</v>
      </c>
      <c r="U284" s="24">
        <f t="shared" si="50"/>
        <v>0</v>
      </c>
      <c r="V284" s="23">
        <v>0</v>
      </c>
      <c r="W284" s="23">
        <v>0</v>
      </c>
      <c r="X284" s="23">
        <v>0</v>
      </c>
      <c r="Y284" s="24">
        <f t="shared" si="51"/>
        <v>0</v>
      </c>
      <c r="Z284" s="23">
        <v>0</v>
      </c>
      <c r="AA284" s="23">
        <v>0</v>
      </c>
      <c r="AB284" s="23">
        <v>0</v>
      </c>
      <c r="AC284" s="24">
        <f t="shared" si="52"/>
        <v>0</v>
      </c>
      <c r="AD284" s="23">
        <v>0</v>
      </c>
      <c r="AE284" s="23">
        <v>0</v>
      </c>
      <c r="AF284" s="23">
        <v>0</v>
      </c>
      <c r="AG284" s="24">
        <f t="shared" si="53"/>
        <v>0</v>
      </c>
      <c r="AH284" s="23">
        <v>0</v>
      </c>
      <c r="AI284" s="23">
        <v>0</v>
      </c>
      <c r="AJ284" s="23">
        <v>0</v>
      </c>
      <c r="AK284" s="24">
        <f t="shared" si="54"/>
        <v>0</v>
      </c>
      <c r="AN284" s="35" t="str">
        <f t="shared" si="55"/>
        <v>-</v>
      </c>
      <c r="AO284" s="35" t="str">
        <f t="shared" si="56"/>
        <v>'-</v>
      </c>
      <c r="AP284" s="35" t="str">
        <f t="shared" si="57"/>
        <v>'-</v>
      </c>
      <c r="AQ284" s="35" t="str">
        <f t="shared" si="58"/>
        <v>'-</v>
      </c>
      <c r="AR284" s="35" t="str">
        <f t="shared" si="59"/>
        <v>'-</v>
      </c>
    </row>
    <row r="285" spans="2:44" x14ac:dyDescent="0.3">
      <c r="B285" s="2" t="s">
        <v>77</v>
      </c>
      <c r="C285" s="2" t="s">
        <v>326</v>
      </c>
      <c r="D285" s="2" t="s">
        <v>327</v>
      </c>
      <c r="E285" s="2" t="s">
        <v>146</v>
      </c>
      <c r="H285" s="23" cm="1">
        <f t="array" ref="H285">SUMPRODUCT('Charges by GXP_GIP_DETERMINED'!G$7:G$567*('Charges by GXP_GIP_DETERMINED'!$D$7:$D$567=$D285)*('Charges by GXP_GIP_DETERMINED'!$E$7:$E$567=$E285))</f>
        <v>344098.30547780223</v>
      </c>
      <c r="I285" s="23" cm="1">
        <f t="array" ref="I285">SUMPRODUCT('Charges by GXP_GIP_DETERMINED'!H$7:H$567*('Charges by GXP_GIP_DETERMINED'!$D$7:$D$567=$D285)*('Charges by GXP_GIP_DETERMINED'!$E$7:$E$567=$E285))</f>
        <v>0</v>
      </c>
      <c r="J285" s="23" cm="1">
        <f t="array" ref="J285">SUMPRODUCT('Charges by GXP_GIP_DETERMINED'!I$7:I$567*('Charges by GXP_GIP_DETERMINED'!$D$7:$D$567=$D285)*('Charges by GXP_GIP_DETERMINED'!$E$7:$E$567=$E285))</f>
        <v>0</v>
      </c>
      <c r="K285" s="23" cm="1">
        <f t="array" ref="K285">SUMPRODUCT('Charges by GXP_GIP_DETERMINED'!J$7:J$567*('Charges by GXP_GIP_DETERMINED'!$D$7:$D$567=$D285)*('Charges by GXP_GIP_DETERMINED'!$E$7:$E$567=$E285))</f>
        <v>0</v>
      </c>
      <c r="L285" s="24">
        <f t="shared" si="48"/>
        <v>344098.30547780223</v>
      </c>
      <c r="M285" s="23">
        <v>332489.50186575251</v>
      </c>
      <c r="N285" s="23">
        <v>0</v>
      </c>
      <c r="O285" s="23">
        <v>0</v>
      </c>
      <c r="P285" s="23" cm="1">
        <f t="array" ref="P285">SUMPRODUCT('Charges by GXP_GIP_DETERMINED'!O$7:O$567*('Charges by GXP_GIP_DETERMINED'!$D$7:$D$567=$D285)*('Charges by GXP_GIP_DETERMINED'!$E$7:$E$567=$E285))</f>
        <v>0</v>
      </c>
      <c r="Q285" s="24">
        <f t="shared" si="49"/>
        <v>332489.50186575251</v>
      </c>
      <c r="R285" s="23">
        <v>351740.44</v>
      </c>
      <c r="S285" s="23">
        <v>0</v>
      </c>
      <c r="T285" s="23">
        <v>0</v>
      </c>
      <c r="U285" s="24">
        <f t="shared" si="50"/>
        <v>351740.44</v>
      </c>
      <c r="V285" s="23">
        <v>368669.19999999995</v>
      </c>
      <c r="W285" s="23">
        <v>0</v>
      </c>
      <c r="X285" s="23">
        <v>0</v>
      </c>
      <c r="Y285" s="24">
        <f t="shared" si="51"/>
        <v>368669.19999999995</v>
      </c>
      <c r="Z285" s="23">
        <v>419318.93</v>
      </c>
      <c r="AA285" s="23">
        <v>0</v>
      </c>
      <c r="AB285" s="23">
        <v>0</v>
      </c>
      <c r="AC285" s="24">
        <f t="shared" si="52"/>
        <v>419318.93</v>
      </c>
      <c r="AD285" s="23">
        <v>437434.23000000004</v>
      </c>
      <c r="AE285" s="23">
        <v>0</v>
      </c>
      <c r="AF285" s="23">
        <v>0</v>
      </c>
      <c r="AG285" s="24">
        <f t="shared" si="53"/>
        <v>437434.23000000004</v>
      </c>
      <c r="AH285" s="23">
        <v>443587.78000000009</v>
      </c>
      <c r="AI285" s="23">
        <v>0</v>
      </c>
      <c r="AJ285" s="23">
        <v>0</v>
      </c>
      <c r="AK285" s="24">
        <f t="shared" si="54"/>
        <v>443587.78000000009</v>
      </c>
      <c r="AN285" s="35">
        <f t="shared" si="55"/>
        <v>2.2209160581555754E-2</v>
      </c>
      <c r="AO285" s="35">
        <f t="shared" si="56"/>
        <v>4.8128557523837712E-2</v>
      </c>
      <c r="AP285" s="35">
        <f t="shared" si="57"/>
        <v>0.13738530368145763</v>
      </c>
      <c r="AQ285" s="35">
        <f t="shared" si="58"/>
        <v>4.3201722373945817E-2</v>
      </c>
      <c r="AR285" s="35">
        <f t="shared" si="59"/>
        <v>1.4067371910972959E-2</v>
      </c>
    </row>
    <row r="286" spans="2:44" x14ac:dyDescent="0.3">
      <c r="B286" s="2" t="s">
        <v>77</v>
      </c>
      <c r="C286" s="2" t="s">
        <v>328</v>
      </c>
      <c r="D286" s="2" t="s">
        <v>329</v>
      </c>
      <c r="E286" s="2" t="s">
        <v>142</v>
      </c>
      <c r="F286" s="2" t="s">
        <v>143</v>
      </c>
      <c r="H286" s="23" cm="1">
        <f t="array" ref="H286">SUMPRODUCT('Charges by GXP_GIP_DETERMINED'!G$7:G$567*('Charges by GXP_GIP_DETERMINED'!$D$7:$D$567=$D286)*('Charges by GXP_GIP_DETERMINED'!$E$7:$E$567=$E286))</f>
        <v>199892.45824088313</v>
      </c>
      <c r="I286" s="23" cm="1">
        <f t="array" ref="I286">SUMPRODUCT('Charges by GXP_GIP_DETERMINED'!H$7:H$567*('Charges by GXP_GIP_DETERMINED'!$D$7:$D$567=$D286)*('Charges by GXP_GIP_DETERMINED'!$E$7:$E$567=$E286))</f>
        <v>1061702.1200000001</v>
      </c>
      <c r="J286" s="23" cm="1">
        <f t="array" ref="J286">SUMPRODUCT('Charges by GXP_GIP_DETERMINED'!I$7:I$567*('Charges by GXP_GIP_DETERMINED'!$D$7:$D$567=$D286)*('Charges by GXP_GIP_DETERMINED'!$E$7:$E$567=$E286))</f>
        <v>1823437.23</v>
      </c>
      <c r="K286" s="23" cm="1">
        <f t="array" ref="K286">SUMPRODUCT('Charges by GXP_GIP_DETERMINED'!J$7:J$567*('Charges by GXP_GIP_DETERMINED'!$D$7:$D$567=$D286)*('Charges by GXP_GIP_DETERMINED'!$E$7:$E$567=$E286))</f>
        <v>0</v>
      </c>
      <c r="L286" s="24">
        <f t="shared" si="48"/>
        <v>3085031.8082408831</v>
      </c>
      <c r="M286" s="23">
        <v>268540.61952895136</v>
      </c>
      <c r="N286" s="23">
        <v>1120844.74</v>
      </c>
      <c r="O286" s="23">
        <v>1826435.19</v>
      </c>
      <c r="P286" s="23" cm="1">
        <f t="array" ref="P286">SUMPRODUCT('Charges by GXP_GIP_DETERMINED'!O$7:O$567*('Charges by GXP_GIP_DETERMINED'!$D$7:$D$567=$D286)*('Charges by GXP_GIP_DETERMINED'!$E$7:$E$567=$E286))</f>
        <v>0</v>
      </c>
      <c r="Q286" s="24">
        <f t="shared" si="49"/>
        <v>3215820.5495289513</v>
      </c>
      <c r="R286" s="23">
        <v>333406.81</v>
      </c>
      <c r="S286" s="23">
        <v>1384486.69</v>
      </c>
      <c r="T286" s="23">
        <v>2478504.29</v>
      </c>
      <c r="U286" s="24">
        <f t="shared" si="50"/>
        <v>4196397.79</v>
      </c>
      <c r="V286" s="23">
        <v>402461.25999999995</v>
      </c>
      <c r="W286" s="23">
        <v>1465423.79</v>
      </c>
      <c r="X286" s="23">
        <v>2513023.31</v>
      </c>
      <c r="Y286" s="24">
        <f t="shared" si="51"/>
        <v>4380908.3600000003</v>
      </c>
      <c r="Z286" s="23">
        <v>509610.52</v>
      </c>
      <c r="AA286" s="23">
        <v>1412928.58</v>
      </c>
      <c r="AB286" s="23">
        <v>2526842.96</v>
      </c>
      <c r="AC286" s="24">
        <f t="shared" si="52"/>
        <v>4449382.0600000005</v>
      </c>
      <c r="AD286" s="23">
        <v>594462.49000000011</v>
      </c>
      <c r="AE286" s="23">
        <v>1549417.07</v>
      </c>
      <c r="AF286" s="23">
        <v>2542292.42</v>
      </c>
      <c r="AG286" s="24">
        <f t="shared" si="53"/>
        <v>4686171.9800000004</v>
      </c>
      <c r="AH286" s="23">
        <v>706639.85999999987</v>
      </c>
      <c r="AI286" s="23">
        <v>1579297.79</v>
      </c>
      <c r="AJ286" s="23">
        <v>2608745.2799999998</v>
      </c>
      <c r="AK286" s="24">
        <f t="shared" si="54"/>
        <v>4894682.93</v>
      </c>
      <c r="AN286" s="35">
        <f t="shared" si="55"/>
        <v>0.36024457796201115</v>
      </c>
      <c r="AO286" s="35">
        <f t="shared" si="56"/>
        <v>4.3968798773006856E-2</v>
      </c>
      <c r="AP286" s="35">
        <f t="shared" si="57"/>
        <v>1.5630023358899958E-2</v>
      </c>
      <c r="AQ286" s="35">
        <f t="shared" si="58"/>
        <v>5.3218608068914541E-2</v>
      </c>
      <c r="AR286" s="35">
        <f t="shared" si="59"/>
        <v>4.4494941903519214E-2</v>
      </c>
    </row>
    <row r="287" spans="2:44" x14ac:dyDescent="0.3">
      <c r="B287" s="2" t="s">
        <v>77</v>
      </c>
      <c r="C287" s="2" t="s">
        <v>328</v>
      </c>
      <c r="D287" s="2" t="s">
        <v>329</v>
      </c>
      <c r="E287" s="2" t="s">
        <v>144</v>
      </c>
      <c r="F287" s="2" t="s">
        <v>145</v>
      </c>
      <c r="H287" s="23" cm="1">
        <f t="array" ref="H287">SUMPRODUCT('Charges by GXP_GIP_DETERMINED'!G$7:G$567*('Charges by GXP_GIP_DETERMINED'!$D$7:$D$567=$D287)*('Charges by GXP_GIP_DETERMINED'!$E$7:$E$567=$E287))</f>
        <v>0</v>
      </c>
      <c r="I287" s="23" cm="1">
        <f t="array" ref="I287">SUMPRODUCT('Charges by GXP_GIP_DETERMINED'!H$7:H$567*('Charges by GXP_GIP_DETERMINED'!$D$7:$D$567=$D287)*('Charges by GXP_GIP_DETERMINED'!$E$7:$E$567=$E287))</f>
        <v>0</v>
      </c>
      <c r="J287" s="23" cm="1">
        <f t="array" ref="J287">SUMPRODUCT('Charges by GXP_GIP_DETERMINED'!I$7:I$567*('Charges by GXP_GIP_DETERMINED'!$D$7:$D$567=$D287)*('Charges by GXP_GIP_DETERMINED'!$E$7:$E$567=$E287))</f>
        <v>0</v>
      </c>
      <c r="K287" s="23" cm="1">
        <f t="array" ref="K287">SUMPRODUCT('Charges by GXP_GIP_DETERMINED'!J$7:J$567*('Charges by GXP_GIP_DETERMINED'!$D$7:$D$567=$D287)*('Charges by GXP_GIP_DETERMINED'!$E$7:$E$567=$E287))</f>
        <v>0</v>
      </c>
      <c r="L287" s="24">
        <f t="shared" si="48"/>
        <v>0</v>
      </c>
      <c r="M287" s="23">
        <v>0</v>
      </c>
      <c r="N287" s="23">
        <v>0</v>
      </c>
      <c r="O287" s="23">
        <v>0</v>
      </c>
      <c r="P287" s="23" cm="1">
        <f t="array" ref="P287">SUMPRODUCT('Charges by GXP_GIP_DETERMINED'!O$7:O$567*('Charges by GXP_GIP_DETERMINED'!$D$7:$D$567=$D287)*('Charges by GXP_GIP_DETERMINED'!$E$7:$E$567=$E287))</f>
        <v>0</v>
      </c>
      <c r="Q287" s="24">
        <f t="shared" si="49"/>
        <v>0</v>
      </c>
      <c r="R287" s="23">
        <v>0</v>
      </c>
      <c r="S287" s="23">
        <v>0</v>
      </c>
      <c r="T287" s="23">
        <v>0</v>
      </c>
      <c r="U287" s="24">
        <f t="shared" si="50"/>
        <v>0</v>
      </c>
      <c r="V287" s="23">
        <v>0</v>
      </c>
      <c r="W287" s="23">
        <v>0</v>
      </c>
      <c r="X287" s="23">
        <v>0</v>
      </c>
      <c r="Y287" s="24">
        <f t="shared" si="51"/>
        <v>0</v>
      </c>
      <c r="Z287" s="23">
        <v>0</v>
      </c>
      <c r="AA287" s="23">
        <v>0</v>
      </c>
      <c r="AB287" s="23">
        <v>0</v>
      </c>
      <c r="AC287" s="24">
        <f t="shared" si="52"/>
        <v>0</v>
      </c>
      <c r="AD287" s="23">
        <v>0</v>
      </c>
      <c r="AE287" s="23">
        <v>0</v>
      </c>
      <c r="AF287" s="23">
        <v>0</v>
      </c>
      <c r="AG287" s="24">
        <f t="shared" si="53"/>
        <v>0</v>
      </c>
      <c r="AH287" s="23">
        <v>0</v>
      </c>
      <c r="AI287" s="23">
        <v>0</v>
      </c>
      <c r="AJ287" s="23">
        <v>0</v>
      </c>
      <c r="AK287" s="24">
        <f t="shared" si="54"/>
        <v>0</v>
      </c>
      <c r="AN287" s="35" t="str">
        <f t="shared" si="55"/>
        <v>-</v>
      </c>
      <c r="AO287" s="35" t="str">
        <f t="shared" si="56"/>
        <v>'-</v>
      </c>
      <c r="AP287" s="35" t="str">
        <f t="shared" si="57"/>
        <v>'-</v>
      </c>
      <c r="AQ287" s="35" t="str">
        <f t="shared" si="58"/>
        <v>'-</v>
      </c>
      <c r="AR287" s="35" t="str">
        <f t="shared" si="59"/>
        <v>'-</v>
      </c>
    </row>
    <row r="288" spans="2:44" x14ac:dyDescent="0.3">
      <c r="B288" s="2" t="s">
        <v>77</v>
      </c>
      <c r="C288" s="2" t="s">
        <v>328</v>
      </c>
      <c r="D288" s="2" t="s">
        <v>329</v>
      </c>
      <c r="E288" s="2" t="s">
        <v>146</v>
      </c>
      <c r="H288" s="23" cm="1">
        <f t="array" ref="H288">SUMPRODUCT('Charges by GXP_GIP_DETERMINED'!G$7:G$567*('Charges by GXP_GIP_DETERMINED'!$D$7:$D$567=$D288)*('Charges by GXP_GIP_DETERMINED'!$E$7:$E$567=$E288))</f>
        <v>489663.03895276214</v>
      </c>
      <c r="I288" s="23" cm="1">
        <f t="array" ref="I288">SUMPRODUCT('Charges by GXP_GIP_DETERMINED'!H$7:H$567*('Charges by GXP_GIP_DETERMINED'!$D$7:$D$567=$D288)*('Charges by GXP_GIP_DETERMINED'!$E$7:$E$567=$E288))</f>
        <v>0</v>
      </c>
      <c r="J288" s="23" cm="1">
        <f t="array" ref="J288">SUMPRODUCT('Charges by GXP_GIP_DETERMINED'!I$7:I$567*('Charges by GXP_GIP_DETERMINED'!$D$7:$D$567=$D288)*('Charges by GXP_GIP_DETERMINED'!$E$7:$E$567=$E288))</f>
        <v>0</v>
      </c>
      <c r="K288" s="23" cm="1">
        <f t="array" ref="K288">SUMPRODUCT('Charges by GXP_GIP_DETERMINED'!J$7:J$567*('Charges by GXP_GIP_DETERMINED'!$D$7:$D$567=$D288)*('Charges by GXP_GIP_DETERMINED'!$E$7:$E$567=$E288))</f>
        <v>0</v>
      </c>
      <c r="L288" s="24">
        <f t="shared" si="48"/>
        <v>489663.03895276214</v>
      </c>
      <c r="M288" s="23">
        <v>479359.40899147943</v>
      </c>
      <c r="N288" s="23">
        <v>0</v>
      </c>
      <c r="O288" s="23">
        <v>0</v>
      </c>
      <c r="P288" s="23" cm="1">
        <f t="array" ref="P288">SUMPRODUCT('Charges by GXP_GIP_DETERMINED'!O$7:O$567*('Charges by GXP_GIP_DETERMINED'!$D$7:$D$567=$D288)*('Charges by GXP_GIP_DETERMINED'!$E$7:$E$567=$E288))</f>
        <v>0</v>
      </c>
      <c r="Q288" s="24">
        <f t="shared" si="49"/>
        <v>479359.40899147943</v>
      </c>
      <c r="R288" s="23">
        <v>500628.57999999996</v>
      </c>
      <c r="S288" s="23">
        <v>0</v>
      </c>
      <c r="T288" s="23">
        <v>0</v>
      </c>
      <c r="U288" s="24">
        <f t="shared" si="50"/>
        <v>500628.57999999996</v>
      </c>
      <c r="V288" s="23">
        <v>519484.15</v>
      </c>
      <c r="W288" s="23">
        <v>0</v>
      </c>
      <c r="X288" s="23">
        <v>0</v>
      </c>
      <c r="Y288" s="24">
        <f t="shared" si="51"/>
        <v>519484.15</v>
      </c>
      <c r="Z288" s="23">
        <v>583015.37</v>
      </c>
      <c r="AA288" s="23">
        <v>0</v>
      </c>
      <c r="AB288" s="23">
        <v>0</v>
      </c>
      <c r="AC288" s="24">
        <f t="shared" si="52"/>
        <v>583015.37</v>
      </c>
      <c r="AD288" s="23">
        <v>605659.64999999991</v>
      </c>
      <c r="AE288" s="23">
        <v>0</v>
      </c>
      <c r="AF288" s="23">
        <v>0</v>
      </c>
      <c r="AG288" s="24">
        <f t="shared" si="53"/>
        <v>605659.64999999991</v>
      </c>
      <c r="AH288" s="23">
        <v>614232.80999999994</v>
      </c>
      <c r="AI288" s="23">
        <v>0</v>
      </c>
      <c r="AJ288" s="23">
        <v>0</v>
      </c>
      <c r="AK288" s="24">
        <f t="shared" si="54"/>
        <v>614232.80999999994</v>
      </c>
      <c r="AN288" s="35">
        <f t="shared" si="55"/>
        <v>2.2394055043831296E-2</v>
      </c>
      <c r="AO288" s="35">
        <f t="shared" si="56"/>
        <v>3.7663790589023138E-2</v>
      </c>
      <c r="AP288" s="35">
        <f t="shared" si="57"/>
        <v>0.12229674379863176</v>
      </c>
      <c r="AQ288" s="35">
        <f t="shared" si="58"/>
        <v>3.8839936586920309E-2</v>
      </c>
      <c r="AR288" s="35">
        <f t="shared" si="59"/>
        <v>1.4155078681566513E-2</v>
      </c>
    </row>
    <row r="289" spans="2:44" x14ac:dyDescent="0.3">
      <c r="B289" s="2" t="s">
        <v>77</v>
      </c>
      <c r="C289" s="2" t="s">
        <v>330</v>
      </c>
      <c r="D289" s="2" t="s">
        <v>331</v>
      </c>
      <c r="E289" s="2" t="s">
        <v>142</v>
      </c>
      <c r="F289" s="2" t="s">
        <v>143</v>
      </c>
      <c r="H289" s="23" cm="1">
        <f t="array" ref="H289">SUMPRODUCT('Charges by GXP_GIP_DETERMINED'!G$7:G$567*('Charges by GXP_GIP_DETERMINED'!$D$7:$D$567=$D289)*('Charges by GXP_GIP_DETERMINED'!$E$7:$E$567=$E289))</f>
        <v>217484.0974390333</v>
      </c>
      <c r="I289" s="23" cm="1">
        <f t="array" ref="I289">SUMPRODUCT('Charges by GXP_GIP_DETERMINED'!H$7:H$567*('Charges by GXP_GIP_DETERMINED'!$D$7:$D$567=$D289)*('Charges by GXP_GIP_DETERMINED'!$E$7:$E$567=$E289))</f>
        <v>1276037.27</v>
      </c>
      <c r="J289" s="23" cm="1">
        <f t="array" ref="J289">SUMPRODUCT('Charges by GXP_GIP_DETERMINED'!I$7:I$567*('Charges by GXP_GIP_DETERMINED'!$D$7:$D$567=$D289)*('Charges by GXP_GIP_DETERMINED'!$E$7:$E$567=$E289))</f>
        <v>1956859.47</v>
      </c>
      <c r="K289" s="23" cm="1">
        <f t="array" ref="K289">SUMPRODUCT('Charges by GXP_GIP_DETERMINED'!J$7:J$567*('Charges by GXP_GIP_DETERMINED'!$D$7:$D$567=$D289)*('Charges by GXP_GIP_DETERMINED'!$E$7:$E$567=$E289))</f>
        <v>0</v>
      </c>
      <c r="L289" s="24">
        <f t="shared" si="48"/>
        <v>3450380.8374390332</v>
      </c>
      <c r="M289" s="23">
        <v>292173.67600379523</v>
      </c>
      <c r="N289" s="23">
        <v>1311340.78</v>
      </c>
      <c r="O289" s="23">
        <v>2001727.73</v>
      </c>
      <c r="P289" s="23" cm="1">
        <f t="array" ref="P289">SUMPRODUCT('Charges by GXP_GIP_DETERMINED'!O$7:O$567*('Charges by GXP_GIP_DETERMINED'!$D$7:$D$567=$D289)*('Charges by GXP_GIP_DETERMINED'!$E$7:$E$567=$E289))</f>
        <v>0</v>
      </c>
      <c r="Q289" s="24">
        <f t="shared" si="49"/>
        <v>3605242.1860037954</v>
      </c>
      <c r="R289" s="23">
        <v>362748.43000000005</v>
      </c>
      <c r="S289" s="23">
        <v>1619790.67</v>
      </c>
      <c r="T289" s="23">
        <v>2716379.31</v>
      </c>
      <c r="U289" s="24">
        <f t="shared" si="50"/>
        <v>4698918.41</v>
      </c>
      <c r="V289" s="23">
        <v>437690.23999999993</v>
      </c>
      <c r="W289" s="23">
        <v>1714483.65</v>
      </c>
      <c r="X289" s="23">
        <v>2754211.3</v>
      </c>
      <c r="Y289" s="24">
        <f t="shared" si="51"/>
        <v>4906385.1899999995</v>
      </c>
      <c r="Z289" s="23">
        <v>553513.52</v>
      </c>
      <c r="AA289" s="23">
        <v>1653066.48</v>
      </c>
      <c r="AB289" s="23">
        <v>2769357.29</v>
      </c>
      <c r="AC289" s="24">
        <f t="shared" si="52"/>
        <v>4975937.29</v>
      </c>
      <c r="AD289" s="23">
        <v>645508.84</v>
      </c>
      <c r="AE289" s="23">
        <v>1812752.22</v>
      </c>
      <c r="AF289" s="23">
        <v>2786289.52</v>
      </c>
      <c r="AG289" s="24">
        <f t="shared" si="53"/>
        <v>5244550.58</v>
      </c>
      <c r="AH289" s="23">
        <v>765230.69000000006</v>
      </c>
      <c r="AI289" s="23">
        <v>1847711.4</v>
      </c>
      <c r="AJ289" s="23">
        <v>2859120.21</v>
      </c>
      <c r="AK289" s="24">
        <f t="shared" si="54"/>
        <v>5472062.2999999998</v>
      </c>
      <c r="AN289" s="35">
        <f t="shared" si="55"/>
        <v>0.36185500423995687</v>
      </c>
      <c r="AO289" s="35">
        <f t="shared" si="56"/>
        <v>4.4152028594171666E-2</v>
      </c>
      <c r="AP289" s="35">
        <f t="shared" si="57"/>
        <v>1.4175833593693232E-2</v>
      </c>
      <c r="AQ289" s="35">
        <f t="shared" si="58"/>
        <v>5.3982450811794758E-2</v>
      </c>
      <c r="AR289" s="35">
        <f t="shared" si="59"/>
        <v>4.3380594109934112E-2</v>
      </c>
    </row>
    <row r="290" spans="2:44" x14ac:dyDescent="0.3">
      <c r="B290" s="2" t="s">
        <v>77</v>
      </c>
      <c r="C290" s="2" t="s">
        <v>330</v>
      </c>
      <c r="D290" s="2" t="s">
        <v>331</v>
      </c>
      <c r="E290" s="2" t="s">
        <v>144</v>
      </c>
      <c r="F290" s="2" t="s">
        <v>145</v>
      </c>
      <c r="H290" s="23" cm="1">
        <f t="array" ref="H290">SUMPRODUCT('Charges by GXP_GIP_DETERMINED'!G$7:G$567*('Charges by GXP_GIP_DETERMINED'!$D$7:$D$567=$D290)*('Charges by GXP_GIP_DETERMINED'!$E$7:$E$567=$E290))</f>
        <v>0</v>
      </c>
      <c r="I290" s="23" cm="1">
        <f t="array" ref="I290">SUMPRODUCT('Charges by GXP_GIP_DETERMINED'!H$7:H$567*('Charges by GXP_GIP_DETERMINED'!$D$7:$D$567=$D290)*('Charges by GXP_GIP_DETERMINED'!$E$7:$E$567=$E290))</f>
        <v>0</v>
      </c>
      <c r="J290" s="23" cm="1">
        <f t="array" ref="J290">SUMPRODUCT('Charges by GXP_GIP_DETERMINED'!I$7:I$567*('Charges by GXP_GIP_DETERMINED'!$D$7:$D$567=$D290)*('Charges by GXP_GIP_DETERMINED'!$E$7:$E$567=$E290))</f>
        <v>0</v>
      </c>
      <c r="K290" s="23" cm="1">
        <f t="array" ref="K290">SUMPRODUCT('Charges by GXP_GIP_DETERMINED'!J$7:J$567*('Charges by GXP_GIP_DETERMINED'!$D$7:$D$567=$D290)*('Charges by GXP_GIP_DETERMINED'!$E$7:$E$567=$E290))</f>
        <v>0</v>
      </c>
      <c r="L290" s="24">
        <f t="shared" si="48"/>
        <v>0</v>
      </c>
      <c r="M290" s="23">
        <v>0</v>
      </c>
      <c r="N290" s="23">
        <v>0</v>
      </c>
      <c r="O290" s="23">
        <v>0</v>
      </c>
      <c r="P290" s="23" cm="1">
        <f t="array" ref="P290">SUMPRODUCT('Charges by GXP_GIP_DETERMINED'!O$7:O$567*('Charges by GXP_GIP_DETERMINED'!$D$7:$D$567=$D290)*('Charges by GXP_GIP_DETERMINED'!$E$7:$E$567=$E290))</f>
        <v>0</v>
      </c>
      <c r="Q290" s="24">
        <f t="shared" si="49"/>
        <v>0</v>
      </c>
      <c r="R290" s="23">
        <v>0</v>
      </c>
      <c r="S290" s="23">
        <v>0</v>
      </c>
      <c r="T290" s="23">
        <v>0</v>
      </c>
      <c r="U290" s="24">
        <f t="shared" si="50"/>
        <v>0</v>
      </c>
      <c r="V290" s="23">
        <v>0</v>
      </c>
      <c r="W290" s="23">
        <v>0</v>
      </c>
      <c r="X290" s="23">
        <v>0</v>
      </c>
      <c r="Y290" s="24">
        <f t="shared" si="51"/>
        <v>0</v>
      </c>
      <c r="Z290" s="23">
        <v>0</v>
      </c>
      <c r="AA290" s="23">
        <v>0</v>
      </c>
      <c r="AB290" s="23">
        <v>0</v>
      </c>
      <c r="AC290" s="24">
        <f t="shared" si="52"/>
        <v>0</v>
      </c>
      <c r="AD290" s="23">
        <v>0</v>
      </c>
      <c r="AE290" s="23">
        <v>0</v>
      </c>
      <c r="AF290" s="23">
        <v>0</v>
      </c>
      <c r="AG290" s="24">
        <f t="shared" si="53"/>
        <v>0</v>
      </c>
      <c r="AH290" s="23">
        <v>0</v>
      </c>
      <c r="AI290" s="23">
        <v>0</v>
      </c>
      <c r="AJ290" s="23">
        <v>0</v>
      </c>
      <c r="AK290" s="24">
        <f t="shared" si="54"/>
        <v>0</v>
      </c>
      <c r="AN290" s="35" t="str">
        <f t="shared" si="55"/>
        <v>-</v>
      </c>
      <c r="AO290" s="35" t="str">
        <f t="shared" si="56"/>
        <v>'-</v>
      </c>
      <c r="AP290" s="35" t="str">
        <f t="shared" si="57"/>
        <v>'-</v>
      </c>
      <c r="AQ290" s="35" t="str">
        <f t="shared" si="58"/>
        <v>'-</v>
      </c>
      <c r="AR290" s="35" t="str">
        <f t="shared" si="59"/>
        <v>'-</v>
      </c>
    </row>
    <row r="291" spans="2:44" x14ac:dyDescent="0.3">
      <c r="B291" s="2" t="s">
        <v>77</v>
      </c>
      <c r="C291" s="2" t="s">
        <v>330</v>
      </c>
      <c r="D291" s="2" t="s">
        <v>331</v>
      </c>
      <c r="E291" s="2" t="s">
        <v>146</v>
      </c>
      <c r="H291" s="23" cm="1">
        <f t="array" ref="H291">SUMPRODUCT('Charges by GXP_GIP_DETERMINED'!G$7:G$567*('Charges by GXP_GIP_DETERMINED'!$D$7:$D$567=$D291)*('Charges by GXP_GIP_DETERMINED'!$E$7:$E$567=$E291))</f>
        <v>487995.29866232933</v>
      </c>
      <c r="I291" s="23" cm="1">
        <f t="array" ref="I291">SUMPRODUCT('Charges by GXP_GIP_DETERMINED'!H$7:H$567*('Charges by GXP_GIP_DETERMINED'!$D$7:$D$567=$D291)*('Charges by GXP_GIP_DETERMINED'!$E$7:$E$567=$E291))</f>
        <v>0</v>
      </c>
      <c r="J291" s="23" cm="1">
        <f t="array" ref="J291">SUMPRODUCT('Charges by GXP_GIP_DETERMINED'!I$7:I$567*('Charges by GXP_GIP_DETERMINED'!$D$7:$D$567=$D291)*('Charges by GXP_GIP_DETERMINED'!$E$7:$E$567=$E291))</f>
        <v>0</v>
      </c>
      <c r="K291" s="23" cm="1">
        <f t="array" ref="K291">SUMPRODUCT('Charges by GXP_GIP_DETERMINED'!J$7:J$567*('Charges by GXP_GIP_DETERMINED'!$D$7:$D$567=$D291)*('Charges by GXP_GIP_DETERMINED'!$E$7:$E$567=$E291))</f>
        <v>0</v>
      </c>
      <c r="L291" s="24">
        <f t="shared" si="48"/>
        <v>487995.29866232933</v>
      </c>
      <c r="M291" s="23">
        <v>477739.11135324923</v>
      </c>
      <c r="N291" s="23">
        <v>0</v>
      </c>
      <c r="O291" s="23">
        <v>0</v>
      </c>
      <c r="P291" s="23" cm="1">
        <f t="array" ref="P291">SUMPRODUCT('Charges by GXP_GIP_DETERMINED'!O$7:O$567*('Charges by GXP_GIP_DETERMINED'!$D$7:$D$567=$D291)*('Charges by GXP_GIP_DETERMINED'!$E$7:$E$567=$E291))</f>
        <v>0</v>
      </c>
      <c r="Q291" s="24">
        <f t="shared" si="49"/>
        <v>477739.11135324923</v>
      </c>
      <c r="R291" s="23">
        <v>500725.60000000003</v>
      </c>
      <c r="S291" s="23">
        <v>0</v>
      </c>
      <c r="T291" s="23">
        <v>0</v>
      </c>
      <c r="U291" s="24">
        <f t="shared" si="50"/>
        <v>500725.60000000003</v>
      </c>
      <c r="V291" s="23">
        <v>520378.18</v>
      </c>
      <c r="W291" s="23">
        <v>0</v>
      </c>
      <c r="X291" s="23">
        <v>0</v>
      </c>
      <c r="Y291" s="24">
        <f t="shared" si="51"/>
        <v>520378.18</v>
      </c>
      <c r="Z291" s="23">
        <v>586103.03</v>
      </c>
      <c r="AA291" s="23">
        <v>0</v>
      </c>
      <c r="AB291" s="23">
        <v>0</v>
      </c>
      <c r="AC291" s="24">
        <f t="shared" si="52"/>
        <v>586103.03</v>
      </c>
      <c r="AD291" s="23">
        <v>609610.62000000011</v>
      </c>
      <c r="AE291" s="23">
        <v>0</v>
      </c>
      <c r="AF291" s="23">
        <v>0</v>
      </c>
      <c r="AG291" s="24">
        <f t="shared" si="53"/>
        <v>609610.62000000011</v>
      </c>
      <c r="AH291" s="23">
        <v>618453.57999999996</v>
      </c>
      <c r="AI291" s="23">
        <v>0</v>
      </c>
      <c r="AJ291" s="23">
        <v>0</v>
      </c>
      <c r="AK291" s="24">
        <f t="shared" si="54"/>
        <v>618453.57999999996</v>
      </c>
      <c r="AN291" s="35">
        <f t="shared" si="55"/>
        <v>2.6086934387618887E-2</v>
      </c>
      <c r="AO291" s="35">
        <f t="shared" si="56"/>
        <v>3.9248203007794968E-2</v>
      </c>
      <c r="AP291" s="35">
        <f t="shared" si="57"/>
        <v>0.12630208668626342</v>
      </c>
      <c r="AQ291" s="35">
        <f t="shared" si="58"/>
        <v>4.0108289493060667E-2</v>
      </c>
      <c r="AR291" s="35">
        <f t="shared" si="59"/>
        <v>1.4505915267683189E-2</v>
      </c>
    </row>
    <row r="292" spans="2:44" x14ac:dyDescent="0.3">
      <c r="B292" s="2" t="s">
        <v>77</v>
      </c>
      <c r="C292" s="2" t="s">
        <v>189</v>
      </c>
      <c r="D292" s="2" t="s">
        <v>332</v>
      </c>
      <c r="E292" s="2" t="s">
        <v>142</v>
      </c>
      <c r="F292" s="2" t="s">
        <v>143</v>
      </c>
      <c r="H292" s="23" cm="1">
        <f t="array" ref="H292">SUMPRODUCT('Charges by GXP_GIP_DETERMINED'!G$7:G$567*('Charges by GXP_GIP_DETERMINED'!$D$7:$D$567=$D292)*('Charges by GXP_GIP_DETERMINED'!$E$7:$E$567=$E292))</f>
        <v>49108.389037222478</v>
      </c>
      <c r="I292" s="23" cm="1">
        <f t="array" ref="I292">SUMPRODUCT('Charges by GXP_GIP_DETERMINED'!H$7:H$567*('Charges by GXP_GIP_DETERMINED'!$D$7:$D$567=$D292)*('Charges by GXP_GIP_DETERMINED'!$E$7:$E$567=$E292))</f>
        <v>245872.57</v>
      </c>
      <c r="J292" s="23" cm="1">
        <f t="array" ref="J292">SUMPRODUCT('Charges by GXP_GIP_DETERMINED'!I$7:I$567*('Charges by GXP_GIP_DETERMINED'!$D$7:$D$567=$D292)*('Charges by GXP_GIP_DETERMINED'!$E$7:$E$567=$E292))</f>
        <v>272403.73</v>
      </c>
      <c r="K292" s="23" cm="1">
        <f t="array" ref="K292">SUMPRODUCT('Charges by GXP_GIP_DETERMINED'!J$7:J$567*('Charges by GXP_GIP_DETERMINED'!$D$7:$D$567=$D292)*('Charges by GXP_GIP_DETERMINED'!$E$7:$E$567=$E292))</f>
        <v>0</v>
      </c>
      <c r="L292" s="24">
        <f t="shared" si="48"/>
        <v>567384.68903722242</v>
      </c>
      <c r="M292" s="23">
        <v>55636.12303925187</v>
      </c>
      <c r="N292" s="23">
        <v>251865.9</v>
      </c>
      <c r="O292" s="23">
        <v>265766.11</v>
      </c>
      <c r="P292" s="23" cm="1">
        <f t="array" ref="P292">SUMPRODUCT('Charges by GXP_GIP_DETERMINED'!O$7:O$567*('Charges by GXP_GIP_DETERMINED'!$D$7:$D$567=$D292)*('Charges by GXP_GIP_DETERMINED'!$E$7:$E$567=$E292))</f>
        <v>0</v>
      </c>
      <c r="Q292" s="24">
        <f t="shared" si="49"/>
        <v>573268.1330392519</v>
      </c>
      <c r="R292" s="23">
        <v>62586.619999999995</v>
      </c>
      <c r="S292" s="23">
        <v>311109.09000000003</v>
      </c>
      <c r="T292" s="23">
        <v>360649.23</v>
      </c>
      <c r="U292" s="24">
        <f t="shared" si="50"/>
        <v>734344.94</v>
      </c>
      <c r="V292" s="23">
        <v>78583.11</v>
      </c>
      <c r="W292" s="23">
        <v>329296.53000000003</v>
      </c>
      <c r="X292" s="23">
        <v>365672.12</v>
      </c>
      <c r="Y292" s="24">
        <f t="shared" si="51"/>
        <v>773551.76</v>
      </c>
      <c r="Z292" s="23">
        <v>103345.26000000001</v>
      </c>
      <c r="AA292" s="23">
        <v>317500.28999999998</v>
      </c>
      <c r="AB292" s="23">
        <v>367683.03</v>
      </c>
      <c r="AC292" s="24">
        <f t="shared" si="52"/>
        <v>788528.58000000007</v>
      </c>
      <c r="AD292" s="23">
        <v>118253.22000000002</v>
      </c>
      <c r="AE292" s="23">
        <v>348170.72</v>
      </c>
      <c r="AF292" s="23">
        <v>369931.09</v>
      </c>
      <c r="AG292" s="24">
        <f t="shared" si="53"/>
        <v>836355.03</v>
      </c>
      <c r="AH292" s="23">
        <v>133797.31</v>
      </c>
      <c r="AI292" s="23">
        <v>354885.25</v>
      </c>
      <c r="AJ292" s="23">
        <v>379600.7</v>
      </c>
      <c r="AK292" s="24">
        <f t="shared" si="54"/>
        <v>868283.26</v>
      </c>
      <c r="AN292" s="35">
        <f t="shared" si="55"/>
        <v>0.29426287700164622</v>
      </c>
      <c r="AO292" s="35">
        <f t="shared" si="56"/>
        <v>5.3390195621147774E-2</v>
      </c>
      <c r="AP292" s="35">
        <f t="shared" si="57"/>
        <v>1.9361109074330196E-2</v>
      </c>
      <c r="AQ292" s="35">
        <f t="shared" si="58"/>
        <v>6.065277938308844E-2</v>
      </c>
      <c r="AR292" s="35">
        <f t="shared" si="59"/>
        <v>3.8175450442379688E-2</v>
      </c>
    </row>
    <row r="293" spans="2:44" x14ac:dyDescent="0.3">
      <c r="B293" s="2" t="s">
        <v>77</v>
      </c>
      <c r="C293" s="2" t="s">
        <v>189</v>
      </c>
      <c r="D293" s="2" t="s">
        <v>332</v>
      </c>
      <c r="E293" s="2" t="s">
        <v>144</v>
      </c>
      <c r="F293" s="2" t="s">
        <v>145</v>
      </c>
      <c r="H293" s="23" cm="1">
        <f t="array" ref="H293">SUMPRODUCT('Charges by GXP_GIP_DETERMINED'!G$7:G$567*('Charges by GXP_GIP_DETERMINED'!$D$7:$D$567=$D293)*('Charges by GXP_GIP_DETERMINED'!$E$7:$E$567=$E293))</f>
        <v>0</v>
      </c>
      <c r="I293" s="23" cm="1">
        <f t="array" ref="I293">SUMPRODUCT('Charges by GXP_GIP_DETERMINED'!H$7:H$567*('Charges by GXP_GIP_DETERMINED'!$D$7:$D$567=$D293)*('Charges by GXP_GIP_DETERMINED'!$E$7:$E$567=$E293))</f>
        <v>0</v>
      </c>
      <c r="J293" s="23" cm="1">
        <f t="array" ref="J293">SUMPRODUCT('Charges by GXP_GIP_DETERMINED'!I$7:I$567*('Charges by GXP_GIP_DETERMINED'!$D$7:$D$567=$D293)*('Charges by GXP_GIP_DETERMINED'!$E$7:$E$567=$E293))</f>
        <v>0</v>
      </c>
      <c r="K293" s="23" cm="1">
        <f t="array" ref="K293">SUMPRODUCT('Charges by GXP_GIP_DETERMINED'!J$7:J$567*('Charges by GXP_GIP_DETERMINED'!$D$7:$D$567=$D293)*('Charges by GXP_GIP_DETERMINED'!$E$7:$E$567=$E293))</f>
        <v>0</v>
      </c>
      <c r="L293" s="24">
        <f t="shared" si="48"/>
        <v>0</v>
      </c>
      <c r="M293" s="23">
        <v>0</v>
      </c>
      <c r="N293" s="23">
        <v>0</v>
      </c>
      <c r="O293" s="23">
        <v>0</v>
      </c>
      <c r="P293" s="23" cm="1">
        <f t="array" ref="P293">SUMPRODUCT('Charges by GXP_GIP_DETERMINED'!O$7:O$567*('Charges by GXP_GIP_DETERMINED'!$D$7:$D$567=$D293)*('Charges by GXP_GIP_DETERMINED'!$E$7:$E$567=$E293))</f>
        <v>0</v>
      </c>
      <c r="Q293" s="24">
        <f t="shared" si="49"/>
        <v>0</v>
      </c>
      <c r="R293" s="23">
        <v>0</v>
      </c>
      <c r="S293" s="23">
        <v>0</v>
      </c>
      <c r="T293" s="23">
        <v>0</v>
      </c>
      <c r="U293" s="24">
        <f t="shared" si="50"/>
        <v>0</v>
      </c>
      <c r="V293" s="23">
        <v>0</v>
      </c>
      <c r="W293" s="23">
        <v>0</v>
      </c>
      <c r="X293" s="23">
        <v>0</v>
      </c>
      <c r="Y293" s="24">
        <f t="shared" si="51"/>
        <v>0</v>
      </c>
      <c r="Z293" s="23">
        <v>0</v>
      </c>
      <c r="AA293" s="23">
        <v>0</v>
      </c>
      <c r="AB293" s="23">
        <v>0</v>
      </c>
      <c r="AC293" s="24">
        <f t="shared" si="52"/>
        <v>0</v>
      </c>
      <c r="AD293" s="23">
        <v>0</v>
      </c>
      <c r="AE293" s="23">
        <v>0</v>
      </c>
      <c r="AF293" s="23">
        <v>0</v>
      </c>
      <c r="AG293" s="24">
        <f t="shared" si="53"/>
        <v>0</v>
      </c>
      <c r="AH293" s="23">
        <v>0</v>
      </c>
      <c r="AI293" s="23">
        <v>0</v>
      </c>
      <c r="AJ293" s="23">
        <v>0</v>
      </c>
      <c r="AK293" s="24">
        <f t="shared" si="54"/>
        <v>0</v>
      </c>
      <c r="AN293" s="35" t="str">
        <f t="shared" si="55"/>
        <v>-</v>
      </c>
      <c r="AO293" s="35" t="str">
        <f t="shared" si="56"/>
        <v>'-</v>
      </c>
      <c r="AP293" s="35" t="str">
        <f t="shared" si="57"/>
        <v>'-</v>
      </c>
      <c r="AQ293" s="35" t="str">
        <f t="shared" si="58"/>
        <v>'-</v>
      </c>
      <c r="AR293" s="35" t="str">
        <f t="shared" si="59"/>
        <v>'-</v>
      </c>
    </row>
    <row r="294" spans="2:44" x14ac:dyDescent="0.3">
      <c r="B294" s="2" t="s">
        <v>77</v>
      </c>
      <c r="C294" s="2" t="s">
        <v>189</v>
      </c>
      <c r="D294" s="2" t="s">
        <v>332</v>
      </c>
      <c r="E294" s="2" t="s">
        <v>146</v>
      </c>
      <c r="H294" s="23" cm="1">
        <f t="array" ref="H294">SUMPRODUCT('Charges by GXP_GIP_DETERMINED'!G$7:G$567*('Charges by GXP_GIP_DETERMINED'!$D$7:$D$567=$D294)*('Charges by GXP_GIP_DETERMINED'!$E$7:$E$567=$E294))</f>
        <v>58496.523947175556</v>
      </c>
      <c r="I294" s="23" cm="1">
        <f t="array" ref="I294">SUMPRODUCT('Charges by GXP_GIP_DETERMINED'!H$7:H$567*('Charges by GXP_GIP_DETERMINED'!$D$7:$D$567=$D294)*('Charges by GXP_GIP_DETERMINED'!$E$7:$E$567=$E294))</f>
        <v>0</v>
      </c>
      <c r="J294" s="23" cm="1">
        <f t="array" ref="J294">SUMPRODUCT('Charges by GXP_GIP_DETERMINED'!I$7:I$567*('Charges by GXP_GIP_DETERMINED'!$D$7:$D$567=$D294)*('Charges by GXP_GIP_DETERMINED'!$E$7:$E$567=$E294))</f>
        <v>0</v>
      </c>
      <c r="K294" s="23" cm="1">
        <f t="array" ref="K294">SUMPRODUCT('Charges by GXP_GIP_DETERMINED'!J$7:J$567*('Charges by GXP_GIP_DETERMINED'!$D$7:$D$567=$D294)*('Charges by GXP_GIP_DETERMINED'!$E$7:$E$567=$E294))</f>
        <v>0</v>
      </c>
      <c r="L294" s="24">
        <f t="shared" si="48"/>
        <v>58496.523947175556</v>
      </c>
      <c r="M294" s="23">
        <v>56696.122418562518</v>
      </c>
      <c r="N294" s="23">
        <v>0</v>
      </c>
      <c r="O294" s="23">
        <v>0</v>
      </c>
      <c r="P294" s="23" cm="1">
        <f t="array" ref="P294">SUMPRODUCT('Charges by GXP_GIP_DETERMINED'!O$7:O$567*('Charges by GXP_GIP_DETERMINED'!$D$7:$D$567=$D294)*('Charges by GXP_GIP_DETERMINED'!$E$7:$E$567=$E294))</f>
        <v>0</v>
      </c>
      <c r="Q294" s="24">
        <f t="shared" si="49"/>
        <v>56696.122418562518</v>
      </c>
      <c r="R294" s="23">
        <v>59840.57</v>
      </c>
      <c r="S294" s="23">
        <v>0</v>
      </c>
      <c r="T294" s="23">
        <v>0</v>
      </c>
      <c r="U294" s="24">
        <f t="shared" si="50"/>
        <v>59840.57</v>
      </c>
      <c r="V294" s="23">
        <v>62608.839999999989</v>
      </c>
      <c r="W294" s="23">
        <v>0</v>
      </c>
      <c r="X294" s="23">
        <v>0</v>
      </c>
      <c r="Y294" s="24">
        <f t="shared" si="51"/>
        <v>62608.839999999989</v>
      </c>
      <c r="Z294" s="23">
        <v>71047.429999999993</v>
      </c>
      <c r="AA294" s="23">
        <v>0</v>
      </c>
      <c r="AB294" s="23">
        <v>0</v>
      </c>
      <c r="AC294" s="24">
        <f t="shared" si="52"/>
        <v>71047.429999999993</v>
      </c>
      <c r="AD294" s="23">
        <v>74064.47</v>
      </c>
      <c r="AE294" s="23">
        <v>0</v>
      </c>
      <c r="AF294" s="23">
        <v>0</v>
      </c>
      <c r="AG294" s="24">
        <f t="shared" si="53"/>
        <v>74064.47</v>
      </c>
      <c r="AH294" s="23">
        <v>75106.219999999987</v>
      </c>
      <c r="AI294" s="23">
        <v>0</v>
      </c>
      <c r="AJ294" s="23">
        <v>0</v>
      </c>
      <c r="AK294" s="24">
        <f t="shared" si="54"/>
        <v>75106.219999999987</v>
      </c>
      <c r="AN294" s="35">
        <f t="shared" si="55"/>
        <v>2.2976511459692261E-2</v>
      </c>
      <c r="AO294" s="35">
        <f t="shared" si="56"/>
        <v>4.6260755871810444E-2</v>
      </c>
      <c r="AP294" s="35">
        <f t="shared" si="57"/>
        <v>0.13478272397316426</v>
      </c>
      <c r="AQ294" s="35">
        <f t="shared" si="58"/>
        <v>4.2465153208216089E-2</v>
      </c>
      <c r="AR294" s="35">
        <f t="shared" si="59"/>
        <v>1.4065448655745216E-2</v>
      </c>
    </row>
    <row r="295" spans="2:44" x14ac:dyDescent="0.3">
      <c r="B295" s="2" t="s">
        <v>77</v>
      </c>
      <c r="C295" s="2" t="s">
        <v>333</v>
      </c>
      <c r="D295" s="2" t="s">
        <v>334</v>
      </c>
      <c r="E295" s="2" t="s">
        <v>142</v>
      </c>
      <c r="F295" s="2" t="s">
        <v>143</v>
      </c>
      <c r="H295" s="23" cm="1">
        <f t="array" ref="H295">SUMPRODUCT('Charges by GXP_GIP_DETERMINED'!G$7:G$567*('Charges by GXP_GIP_DETERMINED'!$D$7:$D$567=$D295)*('Charges by GXP_GIP_DETERMINED'!$E$7:$E$567=$E295))</f>
        <v>0</v>
      </c>
      <c r="I295" s="23" cm="1">
        <f t="array" ref="I295">SUMPRODUCT('Charges by GXP_GIP_DETERMINED'!H$7:H$567*('Charges by GXP_GIP_DETERMINED'!$D$7:$D$567=$D295)*('Charges by GXP_GIP_DETERMINED'!$E$7:$E$567=$E295))</f>
        <v>0</v>
      </c>
      <c r="J295" s="23" cm="1">
        <f t="array" ref="J295">SUMPRODUCT('Charges by GXP_GIP_DETERMINED'!I$7:I$567*('Charges by GXP_GIP_DETERMINED'!$D$7:$D$567=$D295)*('Charges by GXP_GIP_DETERMINED'!$E$7:$E$567=$E295))</f>
        <v>0</v>
      </c>
      <c r="K295" s="23" cm="1">
        <f t="array" ref="K295">SUMPRODUCT('Charges by GXP_GIP_DETERMINED'!J$7:J$567*('Charges by GXP_GIP_DETERMINED'!$D$7:$D$567=$D295)*('Charges by GXP_GIP_DETERMINED'!$E$7:$E$567=$E295))</f>
        <v>0</v>
      </c>
      <c r="L295" s="24">
        <f t="shared" si="48"/>
        <v>0</v>
      </c>
      <c r="M295" s="23">
        <v>0</v>
      </c>
      <c r="N295" s="23">
        <v>28909.97</v>
      </c>
      <c r="O295" s="23">
        <v>0</v>
      </c>
      <c r="P295" s="23" cm="1">
        <f t="array" ref="P295">SUMPRODUCT('Charges by GXP_GIP_DETERMINED'!O$7:O$567*('Charges by GXP_GIP_DETERMINED'!$D$7:$D$567=$D295)*('Charges by GXP_GIP_DETERMINED'!$E$7:$E$567=$E295))</f>
        <v>0</v>
      </c>
      <c r="Q295" s="24">
        <f t="shared" si="49"/>
        <v>28909.97</v>
      </c>
      <c r="R295" s="23">
        <v>0</v>
      </c>
      <c r="S295" s="23">
        <v>35710.089999999997</v>
      </c>
      <c r="T295" s="23">
        <v>0</v>
      </c>
      <c r="U295" s="24">
        <f t="shared" si="50"/>
        <v>35710.089999999997</v>
      </c>
      <c r="V295" s="23">
        <v>0</v>
      </c>
      <c r="W295" s="23">
        <v>37797.699999999997</v>
      </c>
      <c r="X295" s="23">
        <v>0</v>
      </c>
      <c r="Y295" s="24">
        <f t="shared" si="51"/>
        <v>37797.699999999997</v>
      </c>
      <c r="Z295" s="23">
        <v>0</v>
      </c>
      <c r="AA295" s="23">
        <v>36443.69</v>
      </c>
      <c r="AB295" s="23">
        <v>0</v>
      </c>
      <c r="AC295" s="24">
        <f t="shared" si="52"/>
        <v>36443.69</v>
      </c>
      <c r="AD295" s="23">
        <v>0</v>
      </c>
      <c r="AE295" s="23">
        <v>39964.14</v>
      </c>
      <c r="AF295" s="23">
        <v>0</v>
      </c>
      <c r="AG295" s="24">
        <f t="shared" si="53"/>
        <v>39964.14</v>
      </c>
      <c r="AH295" s="23">
        <v>0</v>
      </c>
      <c r="AI295" s="23">
        <v>40734.86</v>
      </c>
      <c r="AJ295" s="23">
        <v>0</v>
      </c>
      <c r="AK295" s="24">
        <f t="shared" si="54"/>
        <v>40734.86</v>
      </c>
      <c r="AN295" s="35" t="str">
        <f t="shared" si="55"/>
        <v>-</v>
      </c>
      <c r="AO295" s="35">
        <f t="shared" si="56"/>
        <v>5.8459947874676343E-2</v>
      </c>
      <c r="AP295" s="35">
        <f t="shared" si="57"/>
        <v>-3.5822550049341539E-2</v>
      </c>
      <c r="AQ295" s="35">
        <f t="shared" si="58"/>
        <v>9.6599713146500621E-2</v>
      </c>
      <c r="AR295" s="35">
        <f t="shared" si="59"/>
        <v>1.9285289261823158E-2</v>
      </c>
    </row>
    <row r="296" spans="2:44" x14ac:dyDescent="0.3">
      <c r="B296" s="2" t="s">
        <v>77</v>
      </c>
      <c r="C296" s="2" t="s">
        <v>333</v>
      </c>
      <c r="D296" s="2" t="s">
        <v>334</v>
      </c>
      <c r="E296" s="2" t="s">
        <v>144</v>
      </c>
      <c r="F296" s="2" t="s">
        <v>145</v>
      </c>
      <c r="H296" s="23" cm="1">
        <f t="array" ref="H296">SUMPRODUCT('Charges by GXP_GIP_DETERMINED'!G$7:G$567*('Charges by GXP_GIP_DETERMINED'!$D$7:$D$567=$D296)*('Charges by GXP_GIP_DETERMINED'!$E$7:$E$567=$E296))</f>
        <v>0</v>
      </c>
      <c r="I296" s="23" cm="1">
        <f t="array" ref="I296">SUMPRODUCT('Charges by GXP_GIP_DETERMINED'!H$7:H$567*('Charges by GXP_GIP_DETERMINED'!$D$7:$D$567=$D296)*('Charges by GXP_GIP_DETERMINED'!$E$7:$E$567=$E296))</f>
        <v>0</v>
      </c>
      <c r="J296" s="23" cm="1">
        <f t="array" ref="J296">SUMPRODUCT('Charges by GXP_GIP_DETERMINED'!I$7:I$567*('Charges by GXP_GIP_DETERMINED'!$D$7:$D$567=$D296)*('Charges by GXP_GIP_DETERMINED'!$E$7:$E$567=$E296))</f>
        <v>0</v>
      </c>
      <c r="K296" s="23" cm="1">
        <f t="array" ref="K296">SUMPRODUCT('Charges by GXP_GIP_DETERMINED'!J$7:J$567*('Charges by GXP_GIP_DETERMINED'!$D$7:$D$567=$D296)*('Charges by GXP_GIP_DETERMINED'!$E$7:$E$567=$E296))</f>
        <v>0</v>
      </c>
      <c r="L296" s="24">
        <f t="shared" si="48"/>
        <v>0</v>
      </c>
      <c r="M296" s="23">
        <v>0</v>
      </c>
      <c r="N296" s="23">
        <v>0</v>
      </c>
      <c r="O296" s="23">
        <v>0</v>
      </c>
      <c r="P296" s="23" cm="1">
        <f t="array" ref="P296">SUMPRODUCT('Charges by GXP_GIP_DETERMINED'!O$7:O$567*('Charges by GXP_GIP_DETERMINED'!$D$7:$D$567=$D296)*('Charges by GXP_GIP_DETERMINED'!$E$7:$E$567=$E296))</f>
        <v>0</v>
      </c>
      <c r="Q296" s="24">
        <f t="shared" si="49"/>
        <v>0</v>
      </c>
      <c r="R296" s="23">
        <v>0</v>
      </c>
      <c r="S296" s="23">
        <v>0</v>
      </c>
      <c r="T296" s="23">
        <v>0</v>
      </c>
      <c r="U296" s="24">
        <f t="shared" si="50"/>
        <v>0</v>
      </c>
      <c r="V296" s="23">
        <v>0</v>
      </c>
      <c r="W296" s="23">
        <v>0</v>
      </c>
      <c r="X296" s="23">
        <v>0</v>
      </c>
      <c r="Y296" s="24">
        <f t="shared" si="51"/>
        <v>0</v>
      </c>
      <c r="Z296" s="23">
        <v>0</v>
      </c>
      <c r="AA296" s="23">
        <v>0</v>
      </c>
      <c r="AB296" s="23">
        <v>0</v>
      </c>
      <c r="AC296" s="24">
        <f t="shared" si="52"/>
        <v>0</v>
      </c>
      <c r="AD296" s="23">
        <v>0</v>
      </c>
      <c r="AE296" s="23">
        <v>0</v>
      </c>
      <c r="AF296" s="23">
        <v>0</v>
      </c>
      <c r="AG296" s="24">
        <f t="shared" si="53"/>
        <v>0</v>
      </c>
      <c r="AH296" s="23">
        <v>0</v>
      </c>
      <c r="AI296" s="23">
        <v>0</v>
      </c>
      <c r="AJ296" s="23">
        <v>0</v>
      </c>
      <c r="AK296" s="24">
        <f t="shared" si="54"/>
        <v>0</v>
      </c>
      <c r="AN296" s="35" t="str">
        <f t="shared" si="55"/>
        <v>-</v>
      </c>
      <c r="AO296" s="35" t="str">
        <f t="shared" si="56"/>
        <v>'-</v>
      </c>
      <c r="AP296" s="35" t="str">
        <f t="shared" si="57"/>
        <v>'-</v>
      </c>
      <c r="AQ296" s="35" t="str">
        <f t="shared" si="58"/>
        <v>'-</v>
      </c>
      <c r="AR296" s="35" t="str">
        <f t="shared" si="59"/>
        <v>'-</v>
      </c>
    </row>
    <row r="297" spans="2:44" x14ac:dyDescent="0.3">
      <c r="B297" s="2" t="s">
        <v>77</v>
      </c>
      <c r="C297" s="2" t="s">
        <v>333</v>
      </c>
      <c r="D297" s="2" t="s">
        <v>334</v>
      </c>
      <c r="E297" s="2" t="s">
        <v>146</v>
      </c>
      <c r="H297" s="23" cm="1">
        <f t="array" ref="H297">SUMPRODUCT('Charges by GXP_GIP_DETERMINED'!G$7:G$567*('Charges by GXP_GIP_DETERMINED'!$D$7:$D$567=$D297)*('Charges by GXP_GIP_DETERMINED'!$E$7:$E$567=$E297))</f>
        <v>0</v>
      </c>
      <c r="I297" s="23" cm="1">
        <f t="array" ref="I297">SUMPRODUCT('Charges by GXP_GIP_DETERMINED'!H$7:H$567*('Charges by GXP_GIP_DETERMINED'!$D$7:$D$567=$D297)*('Charges by GXP_GIP_DETERMINED'!$E$7:$E$567=$E297))</f>
        <v>0</v>
      </c>
      <c r="J297" s="23" cm="1">
        <f t="array" ref="J297">SUMPRODUCT('Charges by GXP_GIP_DETERMINED'!I$7:I$567*('Charges by GXP_GIP_DETERMINED'!$D$7:$D$567=$D297)*('Charges by GXP_GIP_DETERMINED'!$E$7:$E$567=$E297))</f>
        <v>0</v>
      </c>
      <c r="K297" s="23" cm="1">
        <f t="array" ref="K297">SUMPRODUCT('Charges by GXP_GIP_DETERMINED'!J$7:J$567*('Charges by GXP_GIP_DETERMINED'!$D$7:$D$567=$D297)*('Charges by GXP_GIP_DETERMINED'!$E$7:$E$567=$E297))</f>
        <v>0</v>
      </c>
      <c r="L297" s="24">
        <f t="shared" si="48"/>
        <v>0</v>
      </c>
      <c r="M297" s="23">
        <v>0</v>
      </c>
      <c r="N297" s="23">
        <v>0</v>
      </c>
      <c r="O297" s="23">
        <v>0</v>
      </c>
      <c r="P297" s="23" cm="1">
        <f t="array" ref="P297">SUMPRODUCT('Charges by GXP_GIP_DETERMINED'!O$7:O$567*('Charges by GXP_GIP_DETERMINED'!$D$7:$D$567=$D297)*('Charges by GXP_GIP_DETERMINED'!$E$7:$E$567=$E297))</f>
        <v>0</v>
      </c>
      <c r="Q297" s="24">
        <f t="shared" si="49"/>
        <v>0</v>
      </c>
      <c r="R297" s="23">
        <v>0</v>
      </c>
      <c r="S297" s="23">
        <v>0</v>
      </c>
      <c r="T297" s="23">
        <v>0</v>
      </c>
      <c r="U297" s="24">
        <f t="shared" si="50"/>
        <v>0</v>
      </c>
      <c r="V297" s="23">
        <v>0</v>
      </c>
      <c r="W297" s="23">
        <v>0</v>
      </c>
      <c r="X297" s="23">
        <v>0</v>
      </c>
      <c r="Y297" s="24">
        <f t="shared" si="51"/>
        <v>0</v>
      </c>
      <c r="Z297" s="23">
        <v>0</v>
      </c>
      <c r="AA297" s="23">
        <v>0</v>
      </c>
      <c r="AB297" s="23">
        <v>0</v>
      </c>
      <c r="AC297" s="24">
        <f t="shared" si="52"/>
        <v>0</v>
      </c>
      <c r="AD297" s="23">
        <v>0</v>
      </c>
      <c r="AE297" s="23">
        <v>0</v>
      </c>
      <c r="AF297" s="23">
        <v>0</v>
      </c>
      <c r="AG297" s="24">
        <f t="shared" si="53"/>
        <v>0</v>
      </c>
      <c r="AH297" s="23">
        <v>0</v>
      </c>
      <c r="AI297" s="23">
        <v>0</v>
      </c>
      <c r="AJ297" s="23">
        <v>0</v>
      </c>
      <c r="AK297" s="24">
        <f t="shared" si="54"/>
        <v>0</v>
      </c>
      <c r="AN297" s="35" t="str">
        <f t="shared" si="55"/>
        <v>-</v>
      </c>
      <c r="AO297" s="35" t="str">
        <f t="shared" si="56"/>
        <v>'-</v>
      </c>
      <c r="AP297" s="35" t="str">
        <f t="shared" si="57"/>
        <v>'-</v>
      </c>
      <c r="AQ297" s="35" t="str">
        <f t="shared" si="58"/>
        <v>'-</v>
      </c>
      <c r="AR297" s="35" t="str">
        <f t="shared" si="59"/>
        <v>'-</v>
      </c>
    </row>
    <row r="298" spans="2:44" x14ac:dyDescent="0.3">
      <c r="B298" s="2" t="s">
        <v>114</v>
      </c>
      <c r="C298" s="2" t="s">
        <v>335</v>
      </c>
      <c r="D298" s="2" t="s">
        <v>336</v>
      </c>
      <c r="E298" s="2" t="s">
        <v>142</v>
      </c>
      <c r="F298" s="2" t="s">
        <v>143</v>
      </c>
      <c r="H298" s="23" cm="1">
        <f t="array" ref="H298">SUMPRODUCT('Charges by GXP_GIP_DETERMINED'!G$7:G$567*('Charges by GXP_GIP_DETERMINED'!$D$7:$D$567=$D298)*('Charges by GXP_GIP_DETERMINED'!$E$7:$E$567=$E298))</f>
        <v>340124.39550960768</v>
      </c>
      <c r="I298" s="23" cm="1">
        <f t="array" ref="I298">SUMPRODUCT('Charges by GXP_GIP_DETERMINED'!H$7:H$567*('Charges by GXP_GIP_DETERMINED'!$D$7:$D$567=$D298)*('Charges by GXP_GIP_DETERMINED'!$E$7:$E$567=$E298))</f>
        <v>1142810.78</v>
      </c>
      <c r="J298" s="23" cm="1">
        <f t="array" ref="J298">SUMPRODUCT('Charges by GXP_GIP_DETERMINED'!I$7:I$567*('Charges by GXP_GIP_DETERMINED'!$D$7:$D$567=$D298)*('Charges by GXP_GIP_DETERMINED'!$E$7:$E$567=$E298))</f>
        <v>4155848.81</v>
      </c>
      <c r="K298" s="23" cm="1">
        <f t="array" ref="K298">SUMPRODUCT('Charges by GXP_GIP_DETERMINED'!J$7:J$567*('Charges by GXP_GIP_DETERMINED'!$D$7:$D$567=$D298)*('Charges by GXP_GIP_DETERMINED'!$E$7:$E$567=$E298))</f>
        <v>0</v>
      </c>
      <c r="L298" s="24">
        <f t="shared" si="48"/>
        <v>5638783.9855096079</v>
      </c>
      <c r="M298" s="23">
        <v>452364.42781210365</v>
      </c>
      <c r="N298" s="23">
        <v>1172510.83</v>
      </c>
      <c r="O298" s="23">
        <v>3964894.38</v>
      </c>
      <c r="P298" s="23" cm="1">
        <f t="array" ref="P298">SUMPRODUCT('Charges by GXP_GIP_DETERMINED'!O$7:O$567*('Charges by GXP_GIP_DETERMINED'!$D$7:$D$567=$D298)*('Charges by GXP_GIP_DETERMINED'!$E$7:$E$567=$E298))</f>
        <v>0</v>
      </c>
      <c r="Q298" s="24">
        <f t="shared" si="49"/>
        <v>5589769.6378121041</v>
      </c>
      <c r="R298" s="23">
        <v>596195.5</v>
      </c>
      <c r="S298" s="23">
        <v>1448305.53</v>
      </c>
      <c r="T298" s="23">
        <v>5380430.5599999996</v>
      </c>
      <c r="U298" s="24">
        <f t="shared" si="50"/>
        <v>7424931.5899999999</v>
      </c>
      <c r="V298" s="23">
        <v>932221.96000000008</v>
      </c>
      <c r="W298" s="23">
        <v>1532973.49</v>
      </c>
      <c r="X298" s="23">
        <v>5455365.75</v>
      </c>
      <c r="Y298" s="24">
        <f t="shared" si="51"/>
        <v>7920561.2000000002</v>
      </c>
      <c r="Z298" s="23">
        <v>1412200.5299999998</v>
      </c>
      <c r="AA298" s="23">
        <v>1478058.47</v>
      </c>
      <c r="AB298" s="23">
        <v>5485365.9699999997</v>
      </c>
      <c r="AC298" s="24">
        <f t="shared" si="52"/>
        <v>8375624.9699999997</v>
      </c>
      <c r="AD298" s="23">
        <v>1804587.0099999995</v>
      </c>
      <c r="AE298" s="23">
        <v>1620838.49</v>
      </c>
      <c r="AF298" s="23">
        <v>5518904.2400000002</v>
      </c>
      <c r="AG298" s="24">
        <f t="shared" si="53"/>
        <v>8944329.7400000002</v>
      </c>
      <c r="AH298" s="23">
        <v>2228284.5699999998</v>
      </c>
      <c r="AI298" s="23">
        <v>1652096.58</v>
      </c>
      <c r="AJ298" s="23">
        <v>5663162.6200000001</v>
      </c>
      <c r="AK298" s="24">
        <f t="shared" si="54"/>
        <v>9543543.7699999996</v>
      </c>
      <c r="AN298" s="35">
        <f t="shared" si="55"/>
        <v>0.31676113308833687</v>
      </c>
      <c r="AO298" s="35">
        <f t="shared" si="56"/>
        <v>6.6752077644394836E-2</v>
      </c>
      <c r="AP298" s="35">
        <f t="shared" si="57"/>
        <v>5.7453475645134811E-2</v>
      </c>
      <c r="AQ298" s="35">
        <f t="shared" si="58"/>
        <v>6.7899980244698233E-2</v>
      </c>
      <c r="AR298" s="35">
        <f t="shared" si="59"/>
        <v>6.6993732053532096E-2</v>
      </c>
    </row>
    <row r="299" spans="2:44" x14ac:dyDescent="0.3">
      <c r="B299" s="2" t="s">
        <v>114</v>
      </c>
      <c r="C299" s="2" t="s">
        <v>335</v>
      </c>
      <c r="D299" s="2" t="s">
        <v>336</v>
      </c>
      <c r="E299" s="2" t="s">
        <v>144</v>
      </c>
      <c r="F299" s="2" t="s">
        <v>145</v>
      </c>
      <c r="H299" s="23" cm="1">
        <f t="array" ref="H299">SUMPRODUCT('Charges by GXP_GIP_DETERMINED'!G$7:G$567*('Charges by GXP_GIP_DETERMINED'!$D$7:$D$567=$D299)*('Charges by GXP_GIP_DETERMINED'!$E$7:$E$567=$E299))</f>
        <v>0</v>
      </c>
      <c r="I299" s="23" cm="1">
        <f t="array" ref="I299">SUMPRODUCT('Charges by GXP_GIP_DETERMINED'!H$7:H$567*('Charges by GXP_GIP_DETERMINED'!$D$7:$D$567=$D299)*('Charges by GXP_GIP_DETERMINED'!$E$7:$E$567=$E299))</f>
        <v>0</v>
      </c>
      <c r="J299" s="23" cm="1">
        <f t="array" ref="J299">SUMPRODUCT('Charges by GXP_GIP_DETERMINED'!I$7:I$567*('Charges by GXP_GIP_DETERMINED'!$D$7:$D$567=$D299)*('Charges by GXP_GIP_DETERMINED'!$E$7:$E$567=$E299))</f>
        <v>0</v>
      </c>
      <c r="K299" s="23" cm="1">
        <f t="array" ref="K299">SUMPRODUCT('Charges by GXP_GIP_DETERMINED'!J$7:J$567*('Charges by GXP_GIP_DETERMINED'!$D$7:$D$567=$D299)*('Charges by GXP_GIP_DETERMINED'!$E$7:$E$567=$E299))</f>
        <v>0</v>
      </c>
      <c r="L299" s="24">
        <f t="shared" si="48"/>
        <v>0</v>
      </c>
      <c r="M299" s="23">
        <v>0</v>
      </c>
      <c r="N299" s="23">
        <v>0</v>
      </c>
      <c r="O299" s="23">
        <v>0</v>
      </c>
      <c r="P299" s="23" cm="1">
        <f t="array" ref="P299">SUMPRODUCT('Charges by GXP_GIP_DETERMINED'!O$7:O$567*('Charges by GXP_GIP_DETERMINED'!$D$7:$D$567=$D299)*('Charges by GXP_GIP_DETERMINED'!$E$7:$E$567=$E299))</f>
        <v>0</v>
      </c>
      <c r="Q299" s="24">
        <f t="shared" si="49"/>
        <v>0</v>
      </c>
      <c r="R299" s="23">
        <v>0</v>
      </c>
      <c r="S299" s="23">
        <v>0</v>
      </c>
      <c r="T299" s="23">
        <v>0</v>
      </c>
      <c r="U299" s="24">
        <f t="shared" si="50"/>
        <v>0</v>
      </c>
      <c r="V299" s="23">
        <v>0</v>
      </c>
      <c r="W299" s="23">
        <v>0</v>
      </c>
      <c r="X299" s="23">
        <v>0</v>
      </c>
      <c r="Y299" s="24">
        <f t="shared" si="51"/>
        <v>0</v>
      </c>
      <c r="Z299" s="23">
        <v>0</v>
      </c>
      <c r="AA299" s="23">
        <v>0</v>
      </c>
      <c r="AB299" s="23">
        <v>0</v>
      </c>
      <c r="AC299" s="24">
        <f t="shared" si="52"/>
        <v>0</v>
      </c>
      <c r="AD299" s="23">
        <v>0</v>
      </c>
      <c r="AE299" s="23">
        <v>0</v>
      </c>
      <c r="AF299" s="23">
        <v>0</v>
      </c>
      <c r="AG299" s="24">
        <f t="shared" si="53"/>
        <v>0</v>
      </c>
      <c r="AH299" s="23">
        <v>0</v>
      </c>
      <c r="AI299" s="23">
        <v>0</v>
      </c>
      <c r="AJ299" s="23">
        <v>0</v>
      </c>
      <c r="AK299" s="24">
        <f t="shared" si="54"/>
        <v>0</v>
      </c>
      <c r="AN299" s="35" t="str">
        <f t="shared" si="55"/>
        <v>-</v>
      </c>
      <c r="AO299" s="35" t="str">
        <f t="shared" si="56"/>
        <v>'-</v>
      </c>
      <c r="AP299" s="35" t="str">
        <f t="shared" si="57"/>
        <v>'-</v>
      </c>
      <c r="AQ299" s="35" t="str">
        <f t="shared" si="58"/>
        <v>'-</v>
      </c>
      <c r="AR299" s="35" t="str">
        <f t="shared" si="59"/>
        <v>'-</v>
      </c>
    </row>
    <row r="300" spans="2:44" x14ac:dyDescent="0.3">
      <c r="B300" s="2" t="s">
        <v>114</v>
      </c>
      <c r="C300" s="2" t="s">
        <v>335</v>
      </c>
      <c r="D300" s="2" t="s">
        <v>336</v>
      </c>
      <c r="E300" s="2" t="s">
        <v>146</v>
      </c>
      <c r="H300" s="23" cm="1">
        <f t="array" ref="H300">SUMPRODUCT('Charges by GXP_GIP_DETERMINED'!G$7:G$567*('Charges by GXP_GIP_DETERMINED'!$D$7:$D$567=$D300)*('Charges by GXP_GIP_DETERMINED'!$E$7:$E$567=$E300))</f>
        <v>698012.14070876758</v>
      </c>
      <c r="I300" s="23" cm="1">
        <f t="array" ref="I300">SUMPRODUCT('Charges by GXP_GIP_DETERMINED'!H$7:H$567*('Charges by GXP_GIP_DETERMINED'!$D$7:$D$567=$D300)*('Charges by GXP_GIP_DETERMINED'!$E$7:$E$567=$E300))</f>
        <v>0</v>
      </c>
      <c r="J300" s="23" cm="1">
        <f t="array" ref="J300">SUMPRODUCT('Charges by GXP_GIP_DETERMINED'!I$7:I$567*('Charges by GXP_GIP_DETERMINED'!$D$7:$D$567=$D300)*('Charges by GXP_GIP_DETERMINED'!$E$7:$E$567=$E300))</f>
        <v>0</v>
      </c>
      <c r="K300" s="23" cm="1">
        <f t="array" ref="K300">SUMPRODUCT('Charges by GXP_GIP_DETERMINED'!J$7:J$567*('Charges by GXP_GIP_DETERMINED'!$D$7:$D$567=$D300)*('Charges by GXP_GIP_DETERMINED'!$E$7:$E$567=$E300))</f>
        <v>0</v>
      </c>
      <c r="L300" s="24">
        <f t="shared" si="48"/>
        <v>698012.14070876758</v>
      </c>
      <c r="M300" s="23">
        <v>692872.28203029814</v>
      </c>
      <c r="N300" s="23">
        <v>0</v>
      </c>
      <c r="O300" s="23">
        <v>0</v>
      </c>
      <c r="P300" s="23" cm="1">
        <f t="array" ref="P300">SUMPRODUCT('Charges by GXP_GIP_DETERMINED'!O$7:O$567*('Charges by GXP_GIP_DETERMINED'!$D$7:$D$567=$D300)*('Charges by GXP_GIP_DETERMINED'!$E$7:$E$567=$E300))</f>
        <v>0</v>
      </c>
      <c r="Q300" s="24">
        <f t="shared" si="49"/>
        <v>692872.28203029814</v>
      </c>
      <c r="R300" s="23">
        <v>756455.13</v>
      </c>
      <c r="S300" s="23">
        <v>0</v>
      </c>
      <c r="T300" s="23">
        <v>0</v>
      </c>
      <c r="U300" s="24">
        <f t="shared" si="50"/>
        <v>756455.13</v>
      </c>
      <c r="V300" s="23">
        <v>794570.02000000025</v>
      </c>
      <c r="W300" s="23">
        <v>0</v>
      </c>
      <c r="X300" s="23">
        <v>0</v>
      </c>
      <c r="Y300" s="24">
        <f t="shared" si="51"/>
        <v>794570.02000000025</v>
      </c>
      <c r="Z300" s="23">
        <v>932311.36999999988</v>
      </c>
      <c r="AA300" s="23">
        <v>0</v>
      </c>
      <c r="AB300" s="23">
        <v>0</v>
      </c>
      <c r="AC300" s="24">
        <f t="shared" si="52"/>
        <v>932311.36999999988</v>
      </c>
      <c r="AD300" s="23">
        <v>984213.07000000007</v>
      </c>
      <c r="AE300" s="23">
        <v>0</v>
      </c>
      <c r="AF300" s="23">
        <v>0</v>
      </c>
      <c r="AG300" s="24">
        <f t="shared" si="53"/>
        <v>984213.07000000007</v>
      </c>
      <c r="AH300" s="23">
        <v>1001502.8700000001</v>
      </c>
      <c r="AI300" s="23">
        <v>0</v>
      </c>
      <c r="AJ300" s="23">
        <v>0</v>
      </c>
      <c r="AK300" s="24">
        <f t="shared" si="54"/>
        <v>1001502.8700000001</v>
      </c>
      <c r="AN300" s="35">
        <f t="shared" si="55"/>
        <v>8.3727754694766343E-2</v>
      </c>
      <c r="AO300" s="35">
        <f t="shared" si="56"/>
        <v>5.0386187479487754E-2</v>
      </c>
      <c r="AP300" s="35">
        <f t="shared" si="57"/>
        <v>0.17335331881764127</v>
      </c>
      <c r="AQ300" s="35">
        <f t="shared" si="58"/>
        <v>5.5669920661806538E-2</v>
      </c>
      <c r="AR300" s="35">
        <f t="shared" si="59"/>
        <v>1.7567131068478847E-2</v>
      </c>
    </row>
    <row r="301" spans="2:44" x14ac:dyDescent="0.3">
      <c r="B301" s="2" t="s">
        <v>81</v>
      </c>
      <c r="C301" s="2" t="s">
        <v>337</v>
      </c>
      <c r="D301" s="2" t="s">
        <v>338</v>
      </c>
      <c r="E301" s="2" t="s">
        <v>142</v>
      </c>
      <c r="F301" s="2" t="s">
        <v>143</v>
      </c>
      <c r="H301" s="23" cm="1">
        <f t="array" ref="H301">SUMPRODUCT('Charges by GXP_GIP_DETERMINED'!G$7:G$567*('Charges by GXP_GIP_DETERMINED'!$D$7:$D$567=$D301)*('Charges by GXP_GIP_DETERMINED'!$E$7:$E$567=$E301))</f>
        <v>601.06433183896524</v>
      </c>
      <c r="I301" s="23" cm="1">
        <f t="array" ref="I301">SUMPRODUCT('Charges by GXP_GIP_DETERMINED'!H$7:H$567*('Charges by GXP_GIP_DETERMINED'!$D$7:$D$567=$D301)*('Charges by GXP_GIP_DETERMINED'!$E$7:$E$567=$E301))</f>
        <v>94886.13</v>
      </c>
      <c r="J301" s="23" cm="1">
        <f t="array" ref="J301">SUMPRODUCT('Charges by GXP_GIP_DETERMINED'!I$7:I$567*('Charges by GXP_GIP_DETERMINED'!$D$7:$D$567=$D301)*('Charges by GXP_GIP_DETERMINED'!$E$7:$E$567=$E301))</f>
        <v>12080.53</v>
      </c>
      <c r="K301" s="23" cm="1">
        <f t="array" ref="K301">SUMPRODUCT('Charges by GXP_GIP_DETERMINED'!J$7:J$567*('Charges by GXP_GIP_DETERMINED'!$D$7:$D$567=$D301)*('Charges by GXP_GIP_DETERMINED'!$E$7:$E$567=$E301))</f>
        <v>0</v>
      </c>
      <c r="L301" s="24">
        <f t="shared" si="48"/>
        <v>107567.72433183897</v>
      </c>
      <c r="M301" s="23">
        <v>836.74498237989371</v>
      </c>
      <c r="N301" s="23">
        <v>97437.53</v>
      </c>
      <c r="O301" s="23">
        <v>12430.42</v>
      </c>
      <c r="P301" s="23" cm="1">
        <f t="array" ref="P301">SUMPRODUCT('Charges by GXP_GIP_DETERMINED'!O$7:O$567*('Charges by GXP_GIP_DETERMINED'!$D$7:$D$567=$D301)*('Charges by GXP_GIP_DETERMINED'!$E$7:$E$567=$E301))</f>
        <v>0</v>
      </c>
      <c r="Q301" s="24">
        <f t="shared" si="49"/>
        <v>110704.69498237989</v>
      </c>
      <c r="R301" s="23">
        <v>1107.8</v>
      </c>
      <c r="S301" s="23">
        <v>120356.51</v>
      </c>
      <c r="T301" s="23">
        <v>16868.3</v>
      </c>
      <c r="U301" s="24">
        <f t="shared" si="50"/>
        <v>138332.60999999999</v>
      </c>
      <c r="V301" s="23">
        <v>1598.89</v>
      </c>
      <c r="W301" s="23">
        <v>127392.55</v>
      </c>
      <c r="X301" s="23">
        <v>17103.23</v>
      </c>
      <c r="Y301" s="24">
        <f t="shared" si="51"/>
        <v>146094.67000000001</v>
      </c>
      <c r="Z301" s="23">
        <v>2259.4100000000003</v>
      </c>
      <c r="AA301" s="23">
        <v>122829.03</v>
      </c>
      <c r="AB301" s="23">
        <v>17197.28</v>
      </c>
      <c r="AC301" s="24">
        <f t="shared" si="52"/>
        <v>142285.72</v>
      </c>
      <c r="AD301" s="23">
        <v>2730.1100000000006</v>
      </c>
      <c r="AE301" s="23">
        <v>134694.28</v>
      </c>
      <c r="AF301" s="23">
        <v>17302.43</v>
      </c>
      <c r="AG301" s="24">
        <f t="shared" si="53"/>
        <v>154726.82</v>
      </c>
      <c r="AH301" s="23">
        <v>3282.11</v>
      </c>
      <c r="AI301" s="23">
        <v>137291.88</v>
      </c>
      <c r="AJ301" s="23">
        <v>17754.689999999999</v>
      </c>
      <c r="AK301" s="24">
        <f t="shared" si="54"/>
        <v>158328.68</v>
      </c>
      <c r="AN301" s="35">
        <f t="shared" si="55"/>
        <v>0.28600480171220766</v>
      </c>
      <c r="AO301" s="35">
        <f t="shared" si="56"/>
        <v>5.6111570511103936E-2</v>
      </c>
      <c r="AP301" s="35">
        <f t="shared" si="57"/>
        <v>-2.6071793036665958E-2</v>
      </c>
      <c r="AQ301" s="35">
        <f t="shared" si="58"/>
        <v>8.743744628765282E-2</v>
      </c>
      <c r="AR301" s="35">
        <f t="shared" si="59"/>
        <v>2.3278834270619608E-2</v>
      </c>
    </row>
    <row r="302" spans="2:44" x14ac:dyDescent="0.3">
      <c r="B302" s="2" t="s">
        <v>81</v>
      </c>
      <c r="C302" s="2" t="s">
        <v>337</v>
      </c>
      <c r="D302" s="2" t="s">
        <v>338</v>
      </c>
      <c r="E302" s="2" t="s">
        <v>144</v>
      </c>
      <c r="F302" s="2" t="s">
        <v>145</v>
      </c>
      <c r="H302" s="23" cm="1">
        <f t="array" ref="H302">SUMPRODUCT('Charges by GXP_GIP_DETERMINED'!G$7:G$567*('Charges by GXP_GIP_DETERMINED'!$D$7:$D$567=$D302)*('Charges by GXP_GIP_DETERMINED'!$E$7:$E$567=$E302))</f>
        <v>0</v>
      </c>
      <c r="I302" s="23" cm="1">
        <f t="array" ref="I302">SUMPRODUCT('Charges by GXP_GIP_DETERMINED'!H$7:H$567*('Charges by GXP_GIP_DETERMINED'!$D$7:$D$567=$D302)*('Charges by GXP_GIP_DETERMINED'!$E$7:$E$567=$E302))</f>
        <v>0</v>
      </c>
      <c r="J302" s="23" cm="1">
        <f t="array" ref="J302">SUMPRODUCT('Charges by GXP_GIP_DETERMINED'!I$7:I$567*('Charges by GXP_GIP_DETERMINED'!$D$7:$D$567=$D302)*('Charges by GXP_GIP_DETERMINED'!$E$7:$E$567=$E302))</f>
        <v>0</v>
      </c>
      <c r="K302" s="23" cm="1">
        <f t="array" ref="K302">SUMPRODUCT('Charges by GXP_GIP_DETERMINED'!J$7:J$567*('Charges by GXP_GIP_DETERMINED'!$D$7:$D$567=$D302)*('Charges by GXP_GIP_DETERMINED'!$E$7:$E$567=$E302))</f>
        <v>0</v>
      </c>
      <c r="L302" s="24">
        <f t="shared" si="48"/>
        <v>0</v>
      </c>
      <c r="M302" s="23">
        <v>0</v>
      </c>
      <c r="N302" s="23">
        <v>0</v>
      </c>
      <c r="O302" s="23">
        <v>0</v>
      </c>
      <c r="P302" s="23" cm="1">
        <f t="array" ref="P302">SUMPRODUCT('Charges by GXP_GIP_DETERMINED'!O$7:O$567*('Charges by GXP_GIP_DETERMINED'!$D$7:$D$567=$D302)*('Charges by GXP_GIP_DETERMINED'!$E$7:$E$567=$E302))</f>
        <v>0</v>
      </c>
      <c r="Q302" s="24">
        <f t="shared" si="49"/>
        <v>0</v>
      </c>
      <c r="R302" s="23">
        <v>0</v>
      </c>
      <c r="S302" s="23">
        <v>0</v>
      </c>
      <c r="T302" s="23">
        <v>0</v>
      </c>
      <c r="U302" s="24">
        <f t="shared" si="50"/>
        <v>0</v>
      </c>
      <c r="V302" s="23">
        <v>0</v>
      </c>
      <c r="W302" s="23">
        <v>0</v>
      </c>
      <c r="X302" s="23">
        <v>0</v>
      </c>
      <c r="Y302" s="24">
        <f t="shared" si="51"/>
        <v>0</v>
      </c>
      <c r="Z302" s="23">
        <v>0</v>
      </c>
      <c r="AA302" s="23">
        <v>0</v>
      </c>
      <c r="AB302" s="23">
        <v>0</v>
      </c>
      <c r="AC302" s="24">
        <f t="shared" si="52"/>
        <v>0</v>
      </c>
      <c r="AD302" s="23">
        <v>0</v>
      </c>
      <c r="AE302" s="23">
        <v>0</v>
      </c>
      <c r="AF302" s="23">
        <v>0</v>
      </c>
      <c r="AG302" s="24">
        <f t="shared" si="53"/>
        <v>0</v>
      </c>
      <c r="AH302" s="23">
        <v>0</v>
      </c>
      <c r="AI302" s="23">
        <v>0</v>
      </c>
      <c r="AJ302" s="23">
        <v>0</v>
      </c>
      <c r="AK302" s="24">
        <f t="shared" si="54"/>
        <v>0</v>
      </c>
      <c r="AN302" s="35" t="str">
        <f t="shared" si="55"/>
        <v>-</v>
      </c>
      <c r="AO302" s="35" t="str">
        <f t="shared" si="56"/>
        <v>'-</v>
      </c>
      <c r="AP302" s="35" t="str">
        <f t="shared" si="57"/>
        <v>'-</v>
      </c>
      <c r="AQ302" s="35" t="str">
        <f t="shared" si="58"/>
        <v>'-</v>
      </c>
      <c r="AR302" s="35" t="str">
        <f t="shared" si="59"/>
        <v>'-</v>
      </c>
    </row>
    <row r="303" spans="2:44" x14ac:dyDescent="0.3">
      <c r="B303" s="2" t="s">
        <v>81</v>
      </c>
      <c r="C303" s="2" t="s">
        <v>337</v>
      </c>
      <c r="D303" s="2" t="s">
        <v>338</v>
      </c>
      <c r="E303" s="2" t="s">
        <v>146</v>
      </c>
      <c r="H303" s="23" cm="1">
        <f t="array" ref="H303">SUMPRODUCT('Charges by GXP_GIP_DETERMINED'!G$7:G$567*('Charges by GXP_GIP_DETERMINED'!$D$7:$D$567=$D303)*('Charges by GXP_GIP_DETERMINED'!$E$7:$E$567=$E303))</f>
        <v>2846.9015768768777</v>
      </c>
      <c r="I303" s="23" cm="1">
        <f t="array" ref="I303">SUMPRODUCT('Charges by GXP_GIP_DETERMINED'!H$7:H$567*('Charges by GXP_GIP_DETERMINED'!$D$7:$D$567=$D303)*('Charges by GXP_GIP_DETERMINED'!$E$7:$E$567=$E303))</f>
        <v>0</v>
      </c>
      <c r="J303" s="23" cm="1">
        <f t="array" ref="J303">SUMPRODUCT('Charges by GXP_GIP_DETERMINED'!I$7:I$567*('Charges by GXP_GIP_DETERMINED'!$D$7:$D$567=$D303)*('Charges by GXP_GIP_DETERMINED'!$E$7:$E$567=$E303))</f>
        <v>0</v>
      </c>
      <c r="K303" s="23" cm="1">
        <f t="array" ref="K303">SUMPRODUCT('Charges by GXP_GIP_DETERMINED'!J$7:J$567*('Charges by GXP_GIP_DETERMINED'!$D$7:$D$567=$D303)*('Charges by GXP_GIP_DETERMINED'!$E$7:$E$567=$E303))</f>
        <v>0</v>
      </c>
      <c r="L303" s="24">
        <f t="shared" si="48"/>
        <v>2846.9015768768777</v>
      </c>
      <c r="M303" s="23">
        <v>2721.816079996257</v>
      </c>
      <c r="N303" s="23">
        <v>0</v>
      </c>
      <c r="O303" s="23">
        <v>0</v>
      </c>
      <c r="P303" s="23" cm="1">
        <f t="array" ref="P303">SUMPRODUCT('Charges by GXP_GIP_DETERMINED'!O$7:O$567*('Charges by GXP_GIP_DETERMINED'!$D$7:$D$567=$D303)*('Charges by GXP_GIP_DETERMINED'!$E$7:$E$567=$E303))</f>
        <v>0</v>
      </c>
      <c r="Q303" s="24">
        <f t="shared" si="49"/>
        <v>2721.816079996257</v>
      </c>
      <c r="R303" s="23">
        <v>2698.73</v>
      </c>
      <c r="S303" s="23">
        <v>0</v>
      </c>
      <c r="T303" s="23">
        <v>0</v>
      </c>
      <c r="U303" s="24">
        <f t="shared" si="50"/>
        <v>2698.73</v>
      </c>
      <c r="V303" s="23">
        <v>2767.7899999999995</v>
      </c>
      <c r="W303" s="23">
        <v>0</v>
      </c>
      <c r="X303" s="23">
        <v>0</v>
      </c>
      <c r="Y303" s="24">
        <f t="shared" si="51"/>
        <v>2767.7899999999995</v>
      </c>
      <c r="Z303" s="23">
        <v>2927.11</v>
      </c>
      <c r="AA303" s="23">
        <v>0</v>
      </c>
      <c r="AB303" s="23">
        <v>0</v>
      </c>
      <c r="AC303" s="24">
        <f t="shared" si="52"/>
        <v>2927.11</v>
      </c>
      <c r="AD303" s="23">
        <v>2979.2200000000003</v>
      </c>
      <c r="AE303" s="23">
        <v>0</v>
      </c>
      <c r="AF303" s="23">
        <v>0</v>
      </c>
      <c r="AG303" s="24">
        <f t="shared" si="53"/>
        <v>2979.2200000000003</v>
      </c>
      <c r="AH303" s="23">
        <v>3013.2200000000003</v>
      </c>
      <c r="AI303" s="23">
        <v>0</v>
      </c>
      <c r="AJ303" s="23">
        <v>0</v>
      </c>
      <c r="AK303" s="24">
        <f t="shared" si="54"/>
        <v>3013.2200000000003</v>
      </c>
      <c r="AN303" s="35">
        <f t="shared" si="55"/>
        <v>-5.2046610279876782E-2</v>
      </c>
      <c r="AO303" s="35">
        <f t="shared" si="56"/>
        <v>2.5589814468286676E-2</v>
      </c>
      <c r="AP303" s="35">
        <f t="shared" si="57"/>
        <v>5.7562170540395252E-2</v>
      </c>
      <c r="AQ303" s="35">
        <f t="shared" si="58"/>
        <v>1.7802542439470992E-2</v>
      </c>
      <c r="AR303" s="35">
        <f t="shared" si="59"/>
        <v>1.1412383106987667E-2</v>
      </c>
    </row>
    <row r="304" spans="2:44" x14ac:dyDescent="0.3">
      <c r="B304" s="2" t="s">
        <v>81</v>
      </c>
      <c r="C304" s="2" t="s">
        <v>339</v>
      </c>
      <c r="D304" s="2" t="s">
        <v>340</v>
      </c>
      <c r="E304" s="2" t="s">
        <v>142</v>
      </c>
      <c r="F304" s="2" t="s">
        <v>143</v>
      </c>
      <c r="H304" s="23" cm="1">
        <f t="array" ref="H304">SUMPRODUCT('Charges by GXP_GIP_DETERMINED'!G$7:G$567*('Charges by GXP_GIP_DETERMINED'!$D$7:$D$567=$D304)*('Charges by GXP_GIP_DETERMINED'!$E$7:$E$567=$E304))</f>
        <v>209248.26139943136</v>
      </c>
      <c r="I304" s="23" cm="1">
        <f t="array" ref="I304">SUMPRODUCT('Charges by GXP_GIP_DETERMINED'!H$7:H$567*('Charges by GXP_GIP_DETERMINED'!$D$7:$D$567=$D304)*('Charges by GXP_GIP_DETERMINED'!$E$7:$E$567=$E304))</f>
        <v>2061205.2</v>
      </c>
      <c r="J304" s="23" cm="1">
        <f t="array" ref="J304">SUMPRODUCT('Charges by GXP_GIP_DETERMINED'!I$7:I$567*('Charges by GXP_GIP_DETERMINED'!$D$7:$D$567=$D304)*('Charges by GXP_GIP_DETERMINED'!$E$7:$E$567=$E304))</f>
        <v>8085898.2199999997</v>
      </c>
      <c r="K304" s="23" cm="1">
        <f t="array" ref="K304">SUMPRODUCT('Charges by GXP_GIP_DETERMINED'!J$7:J$567*('Charges by GXP_GIP_DETERMINED'!$D$7:$D$567=$D304)*('Charges by GXP_GIP_DETERMINED'!$E$7:$E$567=$E304))</f>
        <v>0</v>
      </c>
      <c r="L304" s="24">
        <f t="shared" si="48"/>
        <v>10356351.681399431</v>
      </c>
      <c r="M304" s="23">
        <v>297959.69673235202</v>
      </c>
      <c r="N304" s="23">
        <v>2122893.25</v>
      </c>
      <c r="O304" s="23">
        <v>8245514.6600000001</v>
      </c>
      <c r="P304" s="23" cm="1">
        <f t="array" ref="P304">SUMPRODUCT('Charges by GXP_GIP_DETERMINED'!O$7:O$567*('Charges by GXP_GIP_DETERMINED'!$D$7:$D$567=$D304)*('Charges by GXP_GIP_DETERMINED'!$E$7:$E$567=$E304))</f>
        <v>0</v>
      </c>
      <c r="Q304" s="24">
        <f t="shared" si="49"/>
        <v>10666367.606732352</v>
      </c>
      <c r="R304" s="23">
        <v>404254.32</v>
      </c>
      <c r="S304" s="23">
        <v>2622234.2400000002</v>
      </c>
      <c r="T304" s="23">
        <v>11189306.66</v>
      </c>
      <c r="U304" s="24">
        <f t="shared" si="50"/>
        <v>14215795.220000001</v>
      </c>
      <c r="V304" s="23">
        <v>577333.47</v>
      </c>
      <c r="W304" s="23">
        <v>2775530.07</v>
      </c>
      <c r="X304" s="23">
        <v>11345144.15</v>
      </c>
      <c r="Y304" s="24">
        <f t="shared" si="51"/>
        <v>14698007.690000001</v>
      </c>
      <c r="Z304" s="23">
        <v>833002.07</v>
      </c>
      <c r="AA304" s="23">
        <v>2676103.5099999998</v>
      </c>
      <c r="AB304" s="23">
        <v>11407533.51</v>
      </c>
      <c r="AC304" s="24">
        <f t="shared" si="52"/>
        <v>14916639.09</v>
      </c>
      <c r="AD304" s="23">
        <v>1026282.9500000001</v>
      </c>
      <c r="AE304" s="23">
        <v>2934614.34</v>
      </c>
      <c r="AF304" s="23">
        <v>11477280.73</v>
      </c>
      <c r="AG304" s="24">
        <f t="shared" si="53"/>
        <v>15438178.02</v>
      </c>
      <c r="AH304" s="23">
        <v>1222365.8400000001</v>
      </c>
      <c r="AI304" s="23">
        <v>2991208.78</v>
      </c>
      <c r="AJ304" s="23">
        <v>11777284.82</v>
      </c>
      <c r="AK304" s="24">
        <f t="shared" si="54"/>
        <v>15990859.440000001</v>
      </c>
      <c r="AN304" s="35">
        <f t="shared" si="55"/>
        <v>0.37266439546779195</v>
      </c>
      <c r="AO304" s="35">
        <f t="shared" si="56"/>
        <v>3.3920893100765959E-2</v>
      </c>
      <c r="AP304" s="35">
        <f t="shared" si="57"/>
        <v>1.4874900368214261E-2</v>
      </c>
      <c r="AQ304" s="35">
        <f t="shared" si="58"/>
        <v>3.4963568324827055E-2</v>
      </c>
      <c r="AR304" s="35">
        <f t="shared" si="59"/>
        <v>3.5799653254678709E-2</v>
      </c>
    </row>
    <row r="305" spans="2:44" x14ac:dyDescent="0.3">
      <c r="B305" s="2" t="s">
        <v>81</v>
      </c>
      <c r="C305" s="2" t="s">
        <v>339</v>
      </c>
      <c r="D305" s="2" t="s">
        <v>340</v>
      </c>
      <c r="E305" s="2" t="s">
        <v>144</v>
      </c>
      <c r="F305" s="2" t="s">
        <v>145</v>
      </c>
      <c r="H305" s="23" cm="1">
        <f t="array" ref="H305">SUMPRODUCT('Charges by GXP_GIP_DETERMINED'!G$7:G$567*('Charges by GXP_GIP_DETERMINED'!$D$7:$D$567=$D305)*('Charges by GXP_GIP_DETERMINED'!$E$7:$E$567=$E305))</f>
        <v>9.2197913050950861E-3</v>
      </c>
      <c r="I305" s="23" cm="1">
        <f t="array" ref="I305">SUMPRODUCT('Charges by GXP_GIP_DETERMINED'!H$7:H$567*('Charges by GXP_GIP_DETERMINED'!$D$7:$D$567=$D305)*('Charges by GXP_GIP_DETERMINED'!$E$7:$E$567=$E305))</f>
        <v>0</v>
      </c>
      <c r="J305" s="23" cm="1">
        <f t="array" ref="J305">SUMPRODUCT('Charges by GXP_GIP_DETERMINED'!I$7:I$567*('Charges by GXP_GIP_DETERMINED'!$D$7:$D$567=$D305)*('Charges by GXP_GIP_DETERMINED'!$E$7:$E$567=$E305))</f>
        <v>0</v>
      </c>
      <c r="K305" s="23" cm="1">
        <f t="array" ref="K305">SUMPRODUCT('Charges by GXP_GIP_DETERMINED'!J$7:J$567*('Charges by GXP_GIP_DETERMINED'!$D$7:$D$567=$D305)*('Charges by GXP_GIP_DETERMINED'!$E$7:$E$567=$E305))</f>
        <v>0</v>
      </c>
      <c r="L305" s="24">
        <f t="shared" si="48"/>
        <v>9.2197913050950861E-3</v>
      </c>
      <c r="M305" s="23">
        <v>1.2754906094405986E-2</v>
      </c>
      <c r="N305" s="23">
        <v>0</v>
      </c>
      <c r="O305" s="23">
        <v>0</v>
      </c>
      <c r="P305" s="23" cm="1">
        <f t="array" ref="P305">SUMPRODUCT('Charges by GXP_GIP_DETERMINED'!O$7:O$567*('Charges by GXP_GIP_DETERMINED'!$D$7:$D$567=$D305)*('Charges by GXP_GIP_DETERMINED'!$E$7:$E$567=$E305))</f>
        <v>0</v>
      </c>
      <c r="Q305" s="24">
        <f t="shared" si="49"/>
        <v>1.2754906094405986E-2</v>
      </c>
      <c r="R305" s="23">
        <v>0.02</v>
      </c>
      <c r="S305" s="23">
        <v>0</v>
      </c>
      <c r="T305" s="23">
        <v>0</v>
      </c>
      <c r="U305" s="24">
        <f t="shared" si="50"/>
        <v>0.02</v>
      </c>
      <c r="V305" s="23">
        <v>0.02</v>
      </c>
      <c r="W305" s="23">
        <v>0</v>
      </c>
      <c r="X305" s="23">
        <v>0</v>
      </c>
      <c r="Y305" s="24">
        <f t="shared" si="51"/>
        <v>0.02</v>
      </c>
      <c r="Z305" s="23">
        <v>0.04</v>
      </c>
      <c r="AA305" s="23">
        <v>0</v>
      </c>
      <c r="AB305" s="23">
        <v>0</v>
      </c>
      <c r="AC305" s="24">
        <f t="shared" si="52"/>
        <v>0.04</v>
      </c>
      <c r="AD305" s="23">
        <v>0.04</v>
      </c>
      <c r="AE305" s="23">
        <v>0</v>
      </c>
      <c r="AF305" s="23">
        <v>0</v>
      </c>
      <c r="AG305" s="24">
        <f t="shared" si="53"/>
        <v>0.04</v>
      </c>
      <c r="AH305" s="23">
        <v>0.06</v>
      </c>
      <c r="AI305" s="23">
        <v>0</v>
      </c>
      <c r="AJ305" s="23">
        <v>0</v>
      </c>
      <c r="AK305" s="24">
        <f t="shared" si="54"/>
        <v>0.06</v>
      </c>
      <c r="AN305" s="35">
        <f t="shared" si="55"/>
        <v>1.169246497905815</v>
      </c>
      <c r="AO305" s="35">
        <f t="shared" si="56"/>
        <v>0</v>
      </c>
      <c r="AP305" s="35">
        <f t="shared" si="57"/>
        <v>1</v>
      </c>
      <c r="AQ305" s="35">
        <f t="shared" si="58"/>
        <v>0</v>
      </c>
      <c r="AR305" s="35">
        <f t="shared" si="59"/>
        <v>0.5</v>
      </c>
    </row>
    <row r="306" spans="2:44" x14ac:dyDescent="0.3">
      <c r="B306" s="2" t="s">
        <v>81</v>
      </c>
      <c r="C306" s="2" t="s">
        <v>339</v>
      </c>
      <c r="D306" s="2" t="s">
        <v>340</v>
      </c>
      <c r="E306" s="2" t="s">
        <v>146</v>
      </c>
      <c r="H306" s="23" cm="1">
        <f t="array" ref="H306">SUMPRODUCT('Charges by GXP_GIP_DETERMINED'!G$7:G$567*('Charges by GXP_GIP_DETERMINED'!$D$7:$D$567=$D306)*('Charges by GXP_GIP_DETERMINED'!$E$7:$E$567=$E306))</f>
        <v>1438694.8842249792</v>
      </c>
      <c r="I306" s="23" cm="1">
        <f t="array" ref="I306">SUMPRODUCT('Charges by GXP_GIP_DETERMINED'!H$7:H$567*('Charges by GXP_GIP_DETERMINED'!$D$7:$D$567=$D306)*('Charges by GXP_GIP_DETERMINED'!$E$7:$E$567=$E306))</f>
        <v>0</v>
      </c>
      <c r="J306" s="23" cm="1">
        <f t="array" ref="J306">SUMPRODUCT('Charges by GXP_GIP_DETERMINED'!I$7:I$567*('Charges by GXP_GIP_DETERMINED'!$D$7:$D$567=$D306)*('Charges by GXP_GIP_DETERMINED'!$E$7:$E$567=$E306))</f>
        <v>0</v>
      </c>
      <c r="K306" s="23" cm="1">
        <f t="array" ref="K306">SUMPRODUCT('Charges by GXP_GIP_DETERMINED'!J$7:J$567*('Charges by GXP_GIP_DETERMINED'!$D$7:$D$567=$D306)*('Charges by GXP_GIP_DETERMINED'!$E$7:$E$567=$E306))</f>
        <v>0</v>
      </c>
      <c r="L306" s="24">
        <f t="shared" si="48"/>
        <v>1438694.8842249792</v>
      </c>
      <c r="M306" s="23">
        <v>1388155.7313710125</v>
      </c>
      <c r="N306" s="23">
        <v>0</v>
      </c>
      <c r="O306" s="23">
        <v>0</v>
      </c>
      <c r="P306" s="23" cm="1">
        <f t="array" ref="P306">SUMPRODUCT('Charges by GXP_GIP_DETERMINED'!O$7:O$567*('Charges by GXP_GIP_DETERMINED'!$D$7:$D$567=$D306)*('Charges by GXP_GIP_DETERMINED'!$E$7:$E$567=$E306))</f>
        <v>0</v>
      </c>
      <c r="Q306" s="24">
        <f t="shared" si="49"/>
        <v>1388155.7313710125</v>
      </c>
      <c r="R306" s="23">
        <v>1378243.3300000003</v>
      </c>
      <c r="S306" s="23">
        <v>0</v>
      </c>
      <c r="T306" s="23">
        <v>0</v>
      </c>
      <c r="U306" s="24">
        <f t="shared" si="50"/>
        <v>1378243.3300000003</v>
      </c>
      <c r="V306" s="23">
        <v>1411605.64</v>
      </c>
      <c r="W306" s="23">
        <v>0</v>
      </c>
      <c r="X306" s="23">
        <v>0</v>
      </c>
      <c r="Y306" s="24">
        <f t="shared" si="51"/>
        <v>1411605.64</v>
      </c>
      <c r="Z306" s="23">
        <v>1494642.0400000005</v>
      </c>
      <c r="AA306" s="23">
        <v>0</v>
      </c>
      <c r="AB306" s="23">
        <v>0</v>
      </c>
      <c r="AC306" s="24">
        <f t="shared" si="52"/>
        <v>1494642.0400000005</v>
      </c>
      <c r="AD306" s="23">
        <v>1522343.2400000002</v>
      </c>
      <c r="AE306" s="23">
        <v>0</v>
      </c>
      <c r="AF306" s="23">
        <v>0</v>
      </c>
      <c r="AG306" s="24">
        <f t="shared" si="53"/>
        <v>1522343.2400000002</v>
      </c>
      <c r="AH306" s="23">
        <v>1541318.0999999999</v>
      </c>
      <c r="AI306" s="23">
        <v>0</v>
      </c>
      <c r="AJ306" s="23">
        <v>0</v>
      </c>
      <c r="AK306" s="24">
        <f t="shared" si="54"/>
        <v>1541318.0999999999</v>
      </c>
      <c r="AN306" s="35">
        <f t="shared" si="55"/>
        <v>-4.2018328477996914E-2</v>
      </c>
      <c r="AO306" s="35">
        <f t="shared" si="56"/>
        <v>2.4206400476467049E-2</v>
      </c>
      <c r="AP306" s="35">
        <f t="shared" si="57"/>
        <v>5.8824077806887143E-2</v>
      </c>
      <c r="AQ306" s="35">
        <f t="shared" si="58"/>
        <v>1.8533668436089057E-2</v>
      </c>
      <c r="AR306" s="35">
        <f t="shared" si="59"/>
        <v>1.2464245579728583E-2</v>
      </c>
    </row>
    <row r="307" spans="2:44" x14ac:dyDescent="0.3">
      <c r="B307" s="2" t="s">
        <v>81</v>
      </c>
      <c r="C307" s="2" t="s">
        <v>341</v>
      </c>
      <c r="D307" s="2" t="s">
        <v>342</v>
      </c>
      <c r="E307" s="2" t="s">
        <v>142</v>
      </c>
      <c r="F307" s="2" t="s">
        <v>143</v>
      </c>
      <c r="H307" s="23" cm="1">
        <f t="array" ref="H307">SUMPRODUCT('Charges by GXP_GIP_DETERMINED'!G$7:G$567*('Charges by GXP_GIP_DETERMINED'!$D$7:$D$567=$D307)*('Charges by GXP_GIP_DETERMINED'!$E$7:$E$567=$E307))</f>
        <v>909.50461234909403</v>
      </c>
      <c r="I307" s="23" cm="1">
        <f t="array" ref="I307">SUMPRODUCT('Charges by GXP_GIP_DETERMINED'!H$7:H$567*('Charges by GXP_GIP_DETERMINED'!$D$7:$D$567=$D307)*('Charges by GXP_GIP_DETERMINED'!$E$7:$E$567=$E307))</f>
        <v>117521.13</v>
      </c>
      <c r="J307" s="23" cm="1">
        <f t="array" ref="J307">SUMPRODUCT('Charges by GXP_GIP_DETERMINED'!I$7:I$567*('Charges by GXP_GIP_DETERMINED'!$D$7:$D$567=$D307)*('Charges by GXP_GIP_DETERMINED'!$E$7:$E$567=$E307))</f>
        <v>20134.21</v>
      </c>
      <c r="K307" s="23" cm="1">
        <f t="array" ref="K307">SUMPRODUCT('Charges by GXP_GIP_DETERMINED'!J$7:J$567*('Charges by GXP_GIP_DETERMINED'!$D$7:$D$567=$D307)*('Charges by GXP_GIP_DETERMINED'!$E$7:$E$567=$E307))</f>
        <v>0</v>
      </c>
      <c r="L307" s="24">
        <f t="shared" si="48"/>
        <v>138564.84461234909</v>
      </c>
      <c r="M307" s="23">
        <v>1266.1245236200991</v>
      </c>
      <c r="N307" s="23">
        <v>121033.85</v>
      </c>
      <c r="O307" s="23">
        <v>20717.37</v>
      </c>
      <c r="P307" s="23" cm="1">
        <f t="array" ref="P307">SUMPRODUCT('Charges by GXP_GIP_DETERMINED'!O$7:O$567*('Charges by GXP_GIP_DETERMINED'!$D$7:$D$567=$D307)*('Charges by GXP_GIP_DETERMINED'!$E$7:$E$567=$E307))</f>
        <v>0</v>
      </c>
      <c r="Q307" s="24">
        <f t="shared" si="49"/>
        <v>143017.34452362009</v>
      </c>
      <c r="R307" s="23">
        <v>1676.2700000000002</v>
      </c>
      <c r="S307" s="23">
        <v>149503.09</v>
      </c>
      <c r="T307" s="23">
        <v>28113.83</v>
      </c>
      <c r="U307" s="24">
        <f t="shared" si="50"/>
        <v>179293.19</v>
      </c>
      <c r="V307" s="23">
        <v>2419.38</v>
      </c>
      <c r="W307" s="23">
        <v>158243.04</v>
      </c>
      <c r="X307" s="23">
        <v>28505.38</v>
      </c>
      <c r="Y307" s="24">
        <f t="shared" si="51"/>
        <v>189167.80000000002</v>
      </c>
      <c r="Z307" s="23">
        <v>3418.8199999999997</v>
      </c>
      <c r="AA307" s="23">
        <v>152574.38</v>
      </c>
      <c r="AB307" s="23">
        <v>28662.14</v>
      </c>
      <c r="AC307" s="24">
        <f t="shared" si="52"/>
        <v>184655.34000000003</v>
      </c>
      <c r="AD307" s="23">
        <v>4131.08</v>
      </c>
      <c r="AE307" s="23">
        <v>167313.01999999999</v>
      </c>
      <c r="AF307" s="23">
        <v>28837.38</v>
      </c>
      <c r="AG307" s="24">
        <f t="shared" si="53"/>
        <v>200281.47999999998</v>
      </c>
      <c r="AH307" s="23">
        <v>4966.3100000000013</v>
      </c>
      <c r="AI307" s="23">
        <v>170539.67</v>
      </c>
      <c r="AJ307" s="23">
        <v>29591.16</v>
      </c>
      <c r="AK307" s="24">
        <f t="shared" si="54"/>
        <v>205097.14</v>
      </c>
      <c r="AN307" s="35">
        <f t="shared" si="55"/>
        <v>0.29392986007087951</v>
      </c>
      <c r="AO307" s="35">
        <f t="shared" si="56"/>
        <v>5.5075209493456123E-2</v>
      </c>
      <c r="AP307" s="35">
        <f t="shared" si="57"/>
        <v>-2.3854271181458997E-2</v>
      </c>
      <c r="AQ307" s="35">
        <f t="shared" si="58"/>
        <v>8.4623277073925696E-2</v>
      </c>
      <c r="AR307" s="35">
        <f t="shared" si="59"/>
        <v>2.4044459827239351E-2</v>
      </c>
    </row>
    <row r="308" spans="2:44" x14ac:dyDescent="0.3">
      <c r="B308" s="2" t="s">
        <v>81</v>
      </c>
      <c r="C308" s="2" t="s">
        <v>341</v>
      </c>
      <c r="D308" s="2" t="s">
        <v>342</v>
      </c>
      <c r="E308" s="2" t="s">
        <v>144</v>
      </c>
      <c r="F308" s="2" t="s">
        <v>145</v>
      </c>
      <c r="H308" s="23" cm="1">
        <f t="array" ref="H308">SUMPRODUCT('Charges by GXP_GIP_DETERMINED'!G$7:G$567*('Charges by GXP_GIP_DETERMINED'!$D$7:$D$567=$D308)*('Charges by GXP_GIP_DETERMINED'!$E$7:$E$567=$E308))</f>
        <v>0</v>
      </c>
      <c r="I308" s="23" cm="1">
        <f t="array" ref="I308">SUMPRODUCT('Charges by GXP_GIP_DETERMINED'!H$7:H$567*('Charges by GXP_GIP_DETERMINED'!$D$7:$D$567=$D308)*('Charges by GXP_GIP_DETERMINED'!$E$7:$E$567=$E308))</f>
        <v>0</v>
      </c>
      <c r="J308" s="23" cm="1">
        <f t="array" ref="J308">SUMPRODUCT('Charges by GXP_GIP_DETERMINED'!I$7:I$567*('Charges by GXP_GIP_DETERMINED'!$D$7:$D$567=$D308)*('Charges by GXP_GIP_DETERMINED'!$E$7:$E$567=$E308))</f>
        <v>0</v>
      </c>
      <c r="K308" s="23" cm="1">
        <f t="array" ref="K308">SUMPRODUCT('Charges by GXP_GIP_DETERMINED'!J$7:J$567*('Charges by GXP_GIP_DETERMINED'!$D$7:$D$567=$D308)*('Charges by GXP_GIP_DETERMINED'!$E$7:$E$567=$E308))</f>
        <v>0</v>
      </c>
      <c r="L308" s="24">
        <f t="shared" si="48"/>
        <v>0</v>
      </c>
      <c r="M308" s="23">
        <v>0</v>
      </c>
      <c r="N308" s="23">
        <v>0</v>
      </c>
      <c r="O308" s="23">
        <v>0</v>
      </c>
      <c r="P308" s="23" cm="1">
        <f t="array" ref="P308">SUMPRODUCT('Charges by GXP_GIP_DETERMINED'!O$7:O$567*('Charges by GXP_GIP_DETERMINED'!$D$7:$D$567=$D308)*('Charges by GXP_GIP_DETERMINED'!$E$7:$E$567=$E308))</f>
        <v>0</v>
      </c>
      <c r="Q308" s="24">
        <f t="shared" si="49"/>
        <v>0</v>
      </c>
      <c r="R308" s="23">
        <v>0</v>
      </c>
      <c r="S308" s="23">
        <v>0</v>
      </c>
      <c r="T308" s="23">
        <v>0</v>
      </c>
      <c r="U308" s="24">
        <f t="shared" si="50"/>
        <v>0</v>
      </c>
      <c r="V308" s="23">
        <v>0</v>
      </c>
      <c r="W308" s="23">
        <v>0</v>
      </c>
      <c r="X308" s="23">
        <v>0</v>
      </c>
      <c r="Y308" s="24">
        <f t="shared" si="51"/>
        <v>0</v>
      </c>
      <c r="Z308" s="23">
        <v>0</v>
      </c>
      <c r="AA308" s="23">
        <v>0</v>
      </c>
      <c r="AB308" s="23">
        <v>0</v>
      </c>
      <c r="AC308" s="24">
        <f t="shared" si="52"/>
        <v>0</v>
      </c>
      <c r="AD308" s="23">
        <v>0</v>
      </c>
      <c r="AE308" s="23">
        <v>0</v>
      </c>
      <c r="AF308" s="23">
        <v>0</v>
      </c>
      <c r="AG308" s="24">
        <f t="shared" si="53"/>
        <v>0</v>
      </c>
      <c r="AH308" s="23">
        <v>0</v>
      </c>
      <c r="AI308" s="23">
        <v>0</v>
      </c>
      <c r="AJ308" s="23">
        <v>0</v>
      </c>
      <c r="AK308" s="24">
        <f t="shared" si="54"/>
        <v>0</v>
      </c>
      <c r="AN308" s="35" t="str">
        <f t="shared" si="55"/>
        <v>-</v>
      </c>
      <c r="AO308" s="35" t="str">
        <f t="shared" si="56"/>
        <v>'-</v>
      </c>
      <c r="AP308" s="35" t="str">
        <f t="shared" si="57"/>
        <v>'-</v>
      </c>
      <c r="AQ308" s="35" t="str">
        <f t="shared" si="58"/>
        <v>'-</v>
      </c>
      <c r="AR308" s="35" t="str">
        <f t="shared" si="59"/>
        <v>'-</v>
      </c>
    </row>
    <row r="309" spans="2:44" x14ac:dyDescent="0.3">
      <c r="B309" s="2" t="s">
        <v>81</v>
      </c>
      <c r="C309" s="2" t="s">
        <v>341</v>
      </c>
      <c r="D309" s="2" t="s">
        <v>342</v>
      </c>
      <c r="E309" s="2" t="s">
        <v>146</v>
      </c>
      <c r="H309" s="23" cm="1">
        <f t="array" ref="H309">SUMPRODUCT('Charges by GXP_GIP_DETERMINED'!G$7:G$567*('Charges by GXP_GIP_DETERMINED'!$D$7:$D$567=$D309)*('Charges by GXP_GIP_DETERMINED'!$E$7:$E$567=$E309))</f>
        <v>5165.220545255037</v>
      </c>
      <c r="I309" s="23" cm="1">
        <f t="array" ref="I309">SUMPRODUCT('Charges by GXP_GIP_DETERMINED'!H$7:H$567*('Charges by GXP_GIP_DETERMINED'!$D$7:$D$567=$D309)*('Charges by GXP_GIP_DETERMINED'!$E$7:$E$567=$E309))</f>
        <v>0</v>
      </c>
      <c r="J309" s="23" cm="1">
        <f t="array" ref="J309">SUMPRODUCT('Charges by GXP_GIP_DETERMINED'!I$7:I$567*('Charges by GXP_GIP_DETERMINED'!$D$7:$D$567=$D309)*('Charges by GXP_GIP_DETERMINED'!$E$7:$E$567=$E309))</f>
        <v>0</v>
      </c>
      <c r="K309" s="23" cm="1">
        <f t="array" ref="K309">SUMPRODUCT('Charges by GXP_GIP_DETERMINED'!J$7:J$567*('Charges by GXP_GIP_DETERMINED'!$D$7:$D$567=$D309)*('Charges by GXP_GIP_DETERMINED'!$E$7:$E$567=$E309))</f>
        <v>0</v>
      </c>
      <c r="L309" s="24">
        <f t="shared" si="48"/>
        <v>5165.220545255037</v>
      </c>
      <c r="M309" s="23">
        <v>4886.6990164609297</v>
      </c>
      <c r="N309" s="23">
        <v>0</v>
      </c>
      <c r="O309" s="23">
        <v>0</v>
      </c>
      <c r="P309" s="23" cm="1">
        <f t="array" ref="P309">SUMPRODUCT('Charges by GXP_GIP_DETERMINED'!O$7:O$567*('Charges by GXP_GIP_DETERMINED'!$D$7:$D$567=$D309)*('Charges by GXP_GIP_DETERMINED'!$E$7:$E$567=$E309))</f>
        <v>0</v>
      </c>
      <c r="Q309" s="24">
        <f t="shared" si="49"/>
        <v>4886.6990164609297</v>
      </c>
      <c r="R309" s="23">
        <v>4838.3599999999988</v>
      </c>
      <c r="S309" s="23">
        <v>0</v>
      </c>
      <c r="T309" s="23">
        <v>0</v>
      </c>
      <c r="U309" s="24">
        <f t="shared" si="50"/>
        <v>4838.3599999999988</v>
      </c>
      <c r="V309" s="23">
        <v>4969.2999999999993</v>
      </c>
      <c r="W309" s="23">
        <v>0</v>
      </c>
      <c r="X309" s="23">
        <v>0</v>
      </c>
      <c r="Y309" s="24">
        <f t="shared" si="51"/>
        <v>4969.2999999999993</v>
      </c>
      <c r="Z309" s="23">
        <v>5248.6900000000005</v>
      </c>
      <c r="AA309" s="23">
        <v>0</v>
      </c>
      <c r="AB309" s="23">
        <v>0</v>
      </c>
      <c r="AC309" s="24">
        <f t="shared" si="52"/>
        <v>5248.6900000000005</v>
      </c>
      <c r="AD309" s="23">
        <v>5337.89</v>
      </c>
      <c r="AE309" s="23">
        <v>0</v>
      </c>
      <c r="AF309" s="23">
        <v>0</v>
      </c>
      <c r="AG309" s="24">
        <f t="shared" si="53"/>
        <v>5337.89</v>
      </c>
      <c r="AH309" s="23">
        <v>5392.76</v>
      </c>
      <c r="AI309" s="23">
        <v>0</v>
      </c>
      <c r="AJ309" s="23">
        <v>0</v>
      </c>
      <c r="AK309" s="24">
        <f t="shared" si="54"/>
        <v>5392.76</v>
      </c>
      <c r="AN309" s="35">
        <f t="shared" si="55"/>
        <v>-6.3281043353570765E-2</v>
      </c>
      <c r="AO309" s="35">
        <f t="shared" si="56"/>
        <v>2.7062889078117491E-2</v>
      </c>
      <c r="AP309" s="35">
        <f t="shared" si="57"/>
        <v>5.6223210512547306E-2</v>
      </c>
      <c r="AQ309" s="35">
        <f t="shared" si="58"/>
        <v>1.6994716776948193E-2</v>
      </c>
      <c r="AR309" s="35">
        <f t="shared" si="59"/>
        <v>1.0279342586677398E-2</v>
      </c>
    </row>
    <row r="310" spans="2:44" x14ac:dyDescent="0.3">
      <c r="B310" s="2" t="s">
        <v>81</v>
      </c>
      <c r="C310" s="2" t="s">
        <v>343</v>
      </c>
      <c r="D310" s="2" t="s">
        <v>344</v>
      </c>
      <c r="E310" s="2" t="s">
        <v>142</v>
      </c>
      <c r="F310" s="2" t="s">
        <v>143</v>
      </c>
      <c r="H310" s="23" cm="1">
        <f t="array" ref="H310">SUMPRODUCT('Charges by GXP_GIP_DETERMINED'!G$7:G$567*('Charges by GXP_GIP_DETERMINED'!$D$7:$D$567=$D310)*('Charges by GXP_GIP_DETERMINED'!$E$7:$E$567=$E310))</f>
        <v>652.34437237951977</v>
      </c>
      <c r="I310" s="23" cm="1">
        <f t="array" ref="I310">SUMPRODUCT('Charges by GXP_GIP_DETERMINED'!H$7:H$567*('Charges by GXP_GIP_DETERMINED'!$D$7:$D$567=$D310)*('Charges by GXP_GIP_DETERMINED'!$E$7:$E$567=$E310))</f>
        <v>108440.46</v>
      </c>
      <c r="J310" s="23" cm="1">
        <f t="array" ref="J310">SUMPRODUCT('Charges by GXP_GIP_DETERMINED'!I$7:I$567*('Charges by GXP_GIP_DETERMINED'!$D$7:$D$567=$D310)*('Charges by GXP_GIP_DETERMINED'!$E$7:$E$567=$E310))</f>
        <v>16107.37</v>
      </c>
      <c r="K310" s="23" cm="1">
        <f t="array" ref="K310">SUMPRODUCT('Charges by GXP_GIP_DETERMINED'!J$7:J$567*('Charges by GXP_GIP_DETERMINED'!$D$7:$D$567=$D310)*('Charges by GXP_GIP_DETERMINED'!$E$7:$E$567=$E310))</f>
        <v>0</v>
      </c>
      <c r="L310" s="24">
        <f t="shared" si="48"/>
        <v>125200.17437237952</v>
      </c>
      <c r="M310" s="23">
        <v>908.1328003284134</v>
      </c>
      <c r="N310" s="23">
        <v>111937.16</v>
      </c>
      <c r="O310" s="23">
        <v>16573.900000000001</v>
      </c>
      <c r="P310" s="23" cm="1">
        <f t="array" ref="P310">SUMPRODUCT('Charges by GXP_GIP_DETERMINED'!O$7:O$567*('Charges by GXP_GIP_DETERMINED'!$D$7:$D$567=$D310)*('Charges by GXP_GIP_DETERMINED'!$E$7:$E$567=$E310))</f>
        <v>0</v>
      </c>
      <c r="Q310" s="24">
        <f t="shared" si="49"/>
        <v>129419.19280032843</v>
      </c>
      <c r="R310" s="23">
        <v>1202.3</v>
      </c>
      <c r="S310" s="23">
        <v>138266.70000000001</v>
      </c>
      <c r="T310" s="23">
        <v>22491.07</v>
      </c>
      <c r="U310" s="24">
        <f t="shared" si="50"/>
        <v>161960.07</v>
      </c>
      <c r="V310" s="23">
        <v>1735.3100000000002</v>
      </c>
      <c r="W310" s="23">
        <v>146349.78</v>
      </c>
      <c r="X310" s="23">
        <v>22804.31</v>
      </c>
      <c r="Y310" s="24">
        <f t="shared" si="51"/>
        <v>170889.4</v>
      </c>
      <c r="Z310" s="23">
        <v>2452.17</v>
      </c>
      <c r="AA310" s="23">
        <v>141107.16</v>
      </c>
      <c r="AB310" s="23">
        <v>22929.72</v>
      </c>
      <c r="AC310" s="24">
        <f t="shared" si="52"/>
        <v>166489.05000000002</v>
      </c>
      <c r="AD310" s="23">
        <v>2963.01</v>
      </c>
      <c r="AE310" s="23">
        <v>154738.07</v>
      </c>
      <c r="AF310" s="23">
        <v>23069.91</v>
      </c>
      <c r="AG310" s="24">
        <f t="shared" si="53"/>
        <v>180770.99000000002</v>
      </c>
      <c r="AH310" s="23">
        <v>3562.1200000000003</v>
      </c>
      <c r="AI310" s="23">
        <v>157722.21</v>
      </c>
      <c r="AJ310" s="23">
        <v>23672.94</v>
      </c>
      <c r="AK310" s="24">
        <f t="shared" si="54"/>
        <v>184957.27</v>
      </c>
      <c r="AN310" s="35">
        <f t="shared" si="55"/>
        <v>0.29360898107287392</v>
      </c>
      <c r="AO310" s="35">
        <f t="shared" si="56"/>
        <v>5.5132910229045873E-2</v>
      </c>
      <c r="AP310" s="35">
        <f t="shared" si="57"/>
        <v>-2.5749695417035645E-2</v>
      </c>
      <c r="AQ310" s="35">
        <f t="shared" si="58"/>
        <v>8.5783059005982709E-2</v>
      </c>
      <c r="AR310" s="35">
        <f t="shared" si="59"/>
        <v>2.3157919309951147E-2</v>
      </c>
    </row>
    <row r="311" spans="2:44" x14ac:dyDescent="0.3">
      <c r="B311" s="2" t="s">
        <v>81</v>
      </c>
      <c r="C311" s="2" t="s">
        <v>343</v>
      </c>
      <c r="D311" s="2" t="s">
        <v>344</v>
      </c>
      <c r="E311" s="2" t="s">
        <v>144</v>
      </c>
      <c r="F311" s="2" t="s">
        <v>145</v>
      </c>
      <c r="H311" s="23" cm="1">
        <f t="array" ref="H311">SUMPRODUCT('Charges by GXP_GIP_DETERMINED'!G$7:G$567*('Charges by GXP_GIP_DETERMINED'!$D$7:$D$567=$D311)*('Charges by GXP_GIP_DETERMINED'!$E$7:$E$567=$E311))</f>
        <v>0</v>
      </c>
      <c r="I311" s="23" cm="1">
        <f t="array" ref="I311">SUMPRODUCT('Charges by GXP_GIP_DETERMINED'!H$7:H$567*('Charges by GXP_GIP_DETERMINED'!$D$7:$D$567=$D311)*('Charges by GXP_GIP_DETERMINED'!$E$7:$E$567=$E311))</f>
        <v>0</v>
      </c>
      <c r="J311" s="23" cm="1">
        <f t="array" ref="J311">SUMPRODUCT('Charges by GXP_GIP_DETERMINED'!I$7:I$567*('Charges by GXP_GIP_DETERMINED'!$D$7:$D$567=$D311)*('Charges by GXP_GIP_DETERMINED'!$E$7:$E$567=$E311))</f>
        <v>0</v>
      </c>
      <c r="K311" s="23" cm="1">
        <f t="array" ref="K311">SUMPRODUCT('Charges by GXP_GIP_DETERMINED'!J$7:J$567*('Charges by GXP_GIP_DETERMINED'!$D$7:$D$567=$D311)*('Charges by GXP_GIP_DETERMINED'!$E$7:$E$567=$E311))</f>
        <v>0</v>
      </c>
      <c r="L311" s="24">
        <f t="shared" si="48"/>
        <v>0</v>
      </c>
      <c r="M311" s="23">
        <v>0</v>
      </c>
      <c r="N311" s="23">
        <v>0</v>
      </c>
      <c r="O311" s="23">
        <v>0</v>
      </c>
      <c r="P311" s="23" cm="1">
        <f t="array" ref="P311">SUMPRODUCT('Charges by GXP_GIP_DETERMINED'!O$7:O$567*('Charges by GXP_GIP_DETERMINED'!$D$7:$D$567=$D311)*('Charges by GXP_GIP_DETERMINED'!$E$7:$E$567=$E311))</f>
        <v>0</v>
      </c>
      <c r="Q311" s="24">
        <f t="shared" si="49"/>
        <v>0</v>
      </c>
      <c r="R311" s="23">
        <v>0</v>
      </c>
      <c r="S311" s="23">
        <v>0</v>
      </c>
      <c r="T311" s="23">
        <v>0</v>
      </c>
      <c r="U311" s="24">
        <f t="shared" si="50"/>
        <v>0</v>
      </c>
      <c r="V311" s="23">
        <v>0</v>
      </c>
      <c r="W311" s="23">
        <v>0</v>
      </c>
      <c r="X311" s="23">
        <v>0</v>
      </c>
      <c r="Y311" s="24">
        <f t="shared" si="51"/>
        <v>0</v>
      </c>
      <c r="Z311" s="23">
        <v>0</v>
      </c>
      <c r="AA311" s="23">
        <v>0</v>
      </c>
      <c r="AB311" s="23">
        <v>0</v>
      </c>
      <c r="AC311" s="24">
        <f t="shared" si="52"/>
        <v>0</v>
      </c>
      <c r="AD311" s="23">
        <v>0</v>
      </c>
      <c r="AE311" s="23">
        <v>0</v>
      </c>
      <c r="AF311" s="23">
        <v>0</v>
      </c>
      <c r="AG311" s="24">
        <f t="shared" si="53"/>
        <v>0</v>
      </c>
      <c r="AH311" s="23">
        <v>0</v>
      </c>
      <c r="AI311" s="23">
        <v>0</v>
      </c>
      <c r="AJ311" s="23">
        <v>0</v>
      </c>
      <c r="AK311" s="24">
        <f t="shared" si="54"/>
        <v>0</v>
      </c>
      <c r="AN311" s="35" t="str">
        <f t="shared" si="55"/>
        <v>-</v>
      </c>
      <c r="AO311" s="35" t="str">
        <f t="shared" si="56"/>
        <v>'-</v>
      </c>
      <c r="AP311" s="35" t="str">
        <f t="shared" si="57"/>
        <v>'-</v>
      </c>
      <c r="AQ311" s="35" t="str">
        <f t="shared" si="58"/>
        <v>'-</v>
      </c>
      <c r="AR311" s="35" t="str">
        <f t="shared" si="59"/>
        <v>'-</v>
      </c>
    </row>
    <row r="312" spans="2:44" x14ac:dyDescent="0.3">
      <c r="B312" s="2" t="s">
        <v>81</v>
      </c>
      <c r="C312" s="2" t="s">
        <v>343</v>
      </c>
      <c r="D312" s="2" t="s">
        <v>344</v>
      </c>
      <c r="E312" s="2" t="s">
        <v>146</v>
      </c>
      <c r="H312" s="23" cm="1">
        <f t="array" ref="H312">SUMPRODUCT('Charges by GXP_GIP_DETERMINED'!G$7:G$567*('Charges by GXP_GIP_DETERMINED'!$D$7:$D$567=$D312)*('Charges by GXP_GIP_DETERMINED'!$E$7:$E$567=$E312))</f>
        <v>3018.44607093694</v>
      </c>
      <c r="I312" s="23" cm="1">
        <f t="array" ref="I312">SUMPRODUCT('Charges by GXP_GIP_DETERMINED'!H$7:H$567*('Charges by GXP_GIP_DETERMINED'!$D$7:$D$567=$D312)*('Charges by GXP_GIP_DETERMINED'!$E$7:$E$567=$E312))</f>
        <v>0</v>
      </c>
      <c r="J312" s="23" cm="1">
        <f t="array" ref="J312">SUMPRODUCT('Charges by GXP_GIP_DETERMINED'!I$7:I$567*('Charges by GXP_GIP_DETERMINED'!$D$7:$D$567=$D312)*('Charges by GXP_GIP_DETERMINED'!$E$7:$E$567=$E312))</f>
        <v>0</v>
      </c>
      <c r="K312" s="23" cm="1">
        <f t="array" ref="K312">SUMPRODUCT('Charges by GXP_GIP_DETERMINED'!J$7:J$567*('Charges by GXP_GIP_DETERMINED'!$D$7:$D$567=$D312)*('Charges by GXP_GIP_DETERMINED'!$E$7:$E$567=$E312))</f>
        <v>0</v>
      </c>
      <c r="L312" s="24">
        <f t="shared" si="48"/>
        <v>3018.44607093694</v>
      </c>
      <c r="M312" s="23">
        <v>2881.4766289534973</v>
      </c>
      <c r="N312" s="23">
        <v>0</v>
      </c>
      <c r="O312" s="23">
        <v>0</v>
      </c>
      <c r="P312" s="23" cm="1">
        <f t="array" ref="P312">SUMPRODUCT('Charges by GXP_GIP_DETERMINED'!O$7:O$567*('Charges by GXP_GIP_DETERMINED'!$D$7:$D$567=$D312)*('Charges by GXP_GIP_DETERMINED'!$E$7:$E$567=$E312))</f>
        <v>0</v>
      </c>
      <c r="Q312" s="24">
        <f t="shared" si="49"/>
        <v>2881.4766289534973</v>
      </c>
      <c r="R312" s="23">
        <v>2856.2200000000003</v>
      </c>
      <c r="S312" s="23">
        <v>0</v>
      </c>
      <c r="T312" s="23">
        <v>0</v>
      </c>
      <c r="U312" s="24">
        <f t="shared" si="50"/>
        <v>2856.2200000000003</v>
      </c>
      <c r="V312" s="23">
        <v>2930.81</v>
      </c>
      <c r="W312" s="23">
        <v>0</v>
      </c>
      <c r="X312" s="23">
        <v>0</v>
      </c>
      <c r="Y312" s="24">
        <f t="shared" si="51"/>
        <v>2930.81</v>
      </c>
      <c r="Z312" s="23">
        <v>3098.82</v>
      </c>
      <c r="AA312" s="23">
        <v>0</v>
      </c>
      <c r="AB312" s="23">
        <v>0</v>
      </c>
      <c r="AC312" s="24">
        <f t="shared" si="52"/>
        <v>3098.82</v>
      </c>
      <c r="AD312" s="23">
        <v>3153.6400000000003</v>
      </c>
      <c r="AE312" s="23">
        <v>0</v>
      </c>
      <c r="AF312" s="23">
        <v>0</v>
      </c>
      <c r="AG312" s="24">
        <f t="shared" si="53"/>
        <v>3153.6400000000003</v>
      </c>
      <c r="AH312" s="23">
        <v>3188.9299999999994</v>
      </c>
      <c r="AI312" s="23">
        <v>0</v>
      </c>
      <c r="AJ312" s="23">
        <v>0</v>
      </c>
      <c r="AK312" s="24">
        <f t="shared" si="54"/>
        <v>3188.9299999999994</v>
      </c>
      <c r="AN312" s="35">
        <f t="shared" si="55"/>
        <v>-5.374489625603418E-2</v>
      </c>
      <c r="AO312" s="35">
        <f t="shared" si="56"/>
        <v>2.6114935124045058E-2</v>
      </c>
      <c r="AP312" s="35">
        <f t="shared" si="57"/>
        <v>5.7325449278527119E-2</v>
      </c>
      <c r="AQ312" s="35">
        <f t="shared" si="58"/>
        <v>1.7690604810863597E-2</v>
      </c>
      <c r="AR312" s="35">
        <f t="shared" si="59"/>
        <v>1.1190243654950693E-2</v>
      </c>
    </row>
    <row r="313" spans="2:44" x14ac:dyDescent="0.3">
      <c r="B313" s="2" t="s">
        <v>81</v>
      </c>
      <c r="C313" s="2" t="s">
        <v>345</v>
      </c>
      <c r="D313" s="2" t="s">
        <v>346</v>
      </c>
      <c r="E313" s="2" t="s">
        <v>142</v>
      </c>
      <c r="F313" s="2" t="s">
        <v>143</v>
      </c>
      <c r="H313" s="23" cm="1">
        <f t="array" ref="H313">SUMPRODUCT('Charges by GXP_GIP_DETERMINED'!G$7:G$567*('Charges by GXP_GIP_DETERMINED'!$D$7:$D$567=$D313)*('Charges by GXP_GIP_DETERMINED'!$E$7:$E$567=$E313))</f>
        <v>86599.046012162202</v>
      </c>
      <c r="I313" s="23" cm="1">
        <f t="array" ref="I313">SUMPRODUCT('Charges by GXP_GIP_DETERMINED'!H$7:H$567*('Charges by GXP_GIP_DETERMINED'!$D$7:$D$567=$D313)*('Charges by GXP_GIP_DETERMINED'!$E$7:$E$567=$E313))</f>
        <v>307546.2</v>
      </c>
      <c r="J313" s="23" cm="1">
        <f t="array" ref="J313">SUMPRODUCT('Charges by GXP_GIP_DETERMINED'!I$7:I$567*('Charges by GXP_GIP_DETERMINED'!$D$7:$D$567=$D313)*('Charges by GXP_GIP_DETERMINED'!$E$7:$E$567=$E313))</f>
        <v>2178521.38</v>
      </c>
      <c r="K313" s="23" cm="1">
        <f t="array" ref="K313">SUMPRODUCT('Charges by GXP_GIP_DETERMINED'!J$7:J$567*('Charges by GXP_GIP_DETERMINED'!$D$7:$D$567=$D313)*('Charges by GXP_GIP_DETERMINED'!$E$7:$E$567=$E313))</f>
        <v>0</v>
      </c>
      <c r="L313" s="24">
        <f t="shared" si="48"/>
        <v>2572666.6260121623</v>
      </c>
      <c r="M313" s="23">
        <v>120554.8832970027</v>
      </c>
      <c r="N313" s="23">
        <v>316969.01</v>
      </c>
      <c r="O313" s="23">
        <v>2030302.6</v>
      </c>
      <c r="P313" s="23" cm="1">
        <f t="array" ref="P313">SUMPRODUCT('Charges by GXP_GIP_DETERMINED'!O$7:O$567*('Charges by GXP_GIP_DETERMINED'!$D$7:$D$567=$D313)*('Charges by GXP_GIP_DETERMINED'!$E$7:$E$567=$E313))</f>
        <v>0</v>
      </c>
      <c r="Q313" s="24">
        <f t="shared" si="49"/>
        <v>2467826.4932970027</v>
      </c>
      <c r="R313" s="23">
        <v>159607.81999999998</v>
      </c>
      <c r="S313" s="23">
        <v>391525.57</v>
      </c>
      <c r="T313" s="23">
        <v>2755155.9</v>
      </c>
      <c r="U313" s="24">
        <f t="shared" si="50"/>
        <v>3306289.29</v>
      </c>
      <c r="V313" s="23">
        <v>230362.86</v>
      </c>
      <c r="W313" s="23">
        <v>414414.16</v>
      </c>
      <c r="X313" s="23">
        <v>2793527.95</v>
      </c>
      <c r="Y313" s="24">
        <f t="shared" si="51"/>
        <v>3438304.97</v>
      </c>
      <c r="Z313" s="23">
        <v>325526.92</v>
      </c>
      <c r="AA313" s="23">
        <v>399568.79</v>
      </c>
      <c r="AB313" s="23">
        <v>2808890.15</v>
      </c>
      <c r="AC313" s="24">
        <f t="shared" si="52"/>
        <v>3533985.86</v>
      </c>
      <c r="AD313" s="23">
        <v>393342.55000000005</v>
      </c>
      <c r="AE313" s="23">
        <v>438167.02</v>
      </c>
      <c r="AF313" s="23">
        <v>2826064.09</v>
      </c>
      <c r="AG313" s="24">
        <f t="shared" si="53"/>
        <v>3657573.66</v>
      </c>
      <c r="AH313" s="23">
        <v>472871.17</v>
      </c>
      <c r="AI313" s="23">
        <v>446617.13</v>
      </c>
      <c r="AJ313" s="23">
        <v>2899934.45</v>
      </c>
      <c r="AK313" s="24">
        <f t="shared" si="54"/>
        <v>3819422.75</v>
      </c>
      <c r="AN313" s="35">
        <f t="shared" si="55"/>
        <v>0.28516040771478091</v>
      </c>
      <c r="AO313" s="35">
        <f t="shared" si="56"/>
        <v>3.9928653672044678E-2</v>
      </c>
      <c r="AP313" s="35">
        <f t="shared" si="57"/>
        <v>2.7827924176254681E-2</v>
      </c>
      <c r="AQ313" s="35">
        <f t="shared" si="58"/>
        <v>3.4971220852592744E-2</v>
      </c>
      <c r="AR313" s="35">
        <f t="shared" si="59"/>
        <v>4.4250397953707887E-2</v>
      </c>
    </row>
    <row r="314" spans="2:44" x14ac:dyDescent="0.3">
      <c r="B314" s="2" t="s">
        <v>81</v>
      </c>
      <c r="C314" s="2" t="s">
        <v>345</v>
      </c>
      <c r="D314" s="2" t="s">
        <v>346</v>
      </c>
      <c r="E314" s="2" t="s">
        <v>144</v>
      </c>
      <c r="F314" s="2" t="s">
        <v>145</v>
      </c>
      <c r="H314" s="23" cm="1">
        <f t="array" ref="H314">SUMPRODUCT('Charges by GXP_GIP_DETERMINED'!G$7:G$567*('Charges by GXP_GIP_DETERMINED'!$D$7:$D$567=$D314)*('Charges by GXP_GIP_DETERMINED'!$E$7:$E$567=$E314))</f>
        <v>0</v>
      </c>
      <c r="I314" s="23" cm="1">
        <f t="array" ref="I314">SUMPRODUCT('Charges by GXP_GIP_DETERMINED'!H$7:H$567*('Charges by GXP_GIP_DETERMINED'!$D$7:$D$567=$D314)*('Charges by GXP_GIP_DETERMINED'!$E$7:$E$567=$E314))</f>
        <v>0</v>
      </c>
      <c r="J314" s="23" cm="1">
        <f t="array" ref="J314">SUMPRODUCT('Charges by GXP_GIP_DETERMINED'!I$7:I$567*('Charges by GXP_GIP_DETERMINED'!$D$7:$D$567=$D314)*('Charges by GXP_GIP_DETERMINED'!$E$7:$E$567=$E314))</f>
        <v>0</v>
      </c>
      <c r="K314" s="23" cm="1">
        <f t="array" ref="K314">SUMPRODUCT('Charges by GXP_GIP_DETERMINED'!J$7:J$567*('Charges by GXP_GIP_DETERMINED'!$D$7:$D$567=$D314)*('Charges by GXP_GIP_DETERMINED'!$E$7:$E$567=$E314))</f>
        <v>0</v>
      </c>
      <c r="L314" s="24">
        <f t="shared" si="48"/>
        <v>0</v>
      </c>
      <c r="M314" s="23">
        <v>0</v>
      </c>
      <c r="N314" s="23">
        <v>0</v>
      </c>
      <c r="O314" s="23">
        <v>0</v>
      </c>
      <c r="P314" s="23" cm="1">
        <f t="array" ref="P314">SUMPRODUCT('Charges by GXP_GIP_DETERMINED'!O$7:O$567*('Charges by GXP_GIP_DETERMINED'!$D$7:$D$567=$D314)*('Charges by GXP_GIP_DETERMINED'!$E$7:$E$567=$E314))</f>
        <v>0</v>
      </c>
      <c r="Q314" s="24">
        <f t="shared" si="49"/>
        <v>0</v>
      </c>
      <c r="R314" s="23">
        <v>0</v>
      </c>
      <c r="S314" s="23">
        <v>0</v>
      </c>
      <c r="T314" s="23">
        <v>0</v>
      </c>
      <c r="U314" s="24">
        <f t="shared" si="50"/>
        <v>0</v>
      </c>
      <c r="V314" s="23">
        <v>0</v>
      </c>
      <c r="W314" s="23">
        <v>0</v>
      </c>
      <c r="X314" s="23">
        <v>0</v>
      </c>
      <c r="Y314" s="24">
        <f t="shared" si="51"/>
        <v>0</v>
      </c>
      <c r="Z314" s="23">
        <v>0</v>
      </c>
      <c r="AA314" s="23">
        <v>0</v>
      </c>
      <c r="AB314" s="23">
        <v>0</v>
      </c>
      <c r="AC314" s="24">
        <f t="shared" si="52"/>
        <v>0</v>
      </c>
      <c r="AD314" s="23">
        <v>0</v>
      </c>
      <c r="AE314" s="23">
        <v>0</v>
      </c>
      <c r="AF314" s="23">
        <v>0</v>
      </c>
      <c r="AG314" s="24">
        <f t="shared" si="53"/>
        <v>0</v>
      </c>
      <c r="AH314" s="23">
        <v>0</v>
      </c>
      <c r="AI314" s="23">
        <v>0</v>
      </c>
      <c r="AJ314" s="23">
        <v>0</v>
      </c>
      <c r="AK314" s="24">
        <f t="shared" si="54"/>
        <v>0</v>
      </c>
      <c r="AN314" s="35" t="str">
        <f t="shared" si="55"/>
        <v>-</v>
      </c>
      <c r="AO314" s="35" t="str">
        <f t="shared" si="56"/>
        <v>'-</v>
      </c>
      <c r="AP314" s="35" t="str">
        <f t="shared" si="57"/>
        <v>'-</v>
      </c>
      <c r="AQ314" s="35" t="str">
        <f t="shared" si="58"/>
        <v>'-</v>
      </c>
      <c r="AR314" s="35" t="str">
        <f t="shared" si="59"/>
        <v>'-</v>
      </c>
    </row>
    <row r="315" spans="2:44" x14ac:dyDescent="0.3">
      <c r="B315" s="2" t="s">
        <v>81</v>
      </c>
      <c r="C315" s="2" t="s">
        <v>345</v>
      </c>
      <c r="D315" s="2" t="s">
        <v>346</v>
      </c>
      <c r="E315" s="2" t="s">
        <v>146</v>
      </c>
      <c r="H315" s="23" cm="1">
        <f t="array" ref="H315">SUMPRODUCT('Charges by GXP_GIP_DETERMINED'!G$7:G$567*('Charges by GXP_GIP_DETERMINED'!$D$7:$D$567=$D315)*('Charges by GXP_GIP_DETERMINED'!$E$7:$E$567=$E315))</f>
        <v>352012.78146323701</v>
      </c>
      <c r="I315" s="23" cm="1">
        <f t="array" ref="I315">SUMPRODUCT('Charges by GXP_GIP_DETERMINED'!H$7:H$567*('Charges by GXP_GIP_DETERMINED'!$D$7:$D$567=$D315)*('Charges by GXP_GIP_DETERMINED'!$E$7:$E$567=$E315))</f>
        <v>0</v>
      </c>
      <c r="J315" s="23" cm="1">
        <f t="array" ref="J315">SUMPRODUCT('Charges by GXP_GIP_DETERMINED'!I$7:I$567*('Charges by GXP_GIP_DETERMINED'!$D$7:$D$567=$D315)*('Charges by GXP_GIP_DETERMINED'!$E$7:$E$567=$E315))</f>
        <v>0</v>
      </c>
      <c r="K315" s="23" cm="1">
        <f t="array" ref="K315">SUMPRODUCT('Charges by GXP_GIP_DETERMINED'!J$7:J$567*('Charges by GXP_GIP_DETERMINED'!$D$7:$D$567=$D315)*('Charges by GXP_GIP_DETERMINED'!$E$7:$E$567=$E315))</f>
        <v>0</v>
      </c>
      <c r="L315" s="24">
        <f t="shared" si="48"/>
        <v>352012.78146323701</v>
      </c>
      <c r="M315" s="23">
        <v>344378.95384221221</v>
      </c>
      <c r="N315" s="23">
        <v>0</v>
      </c>
      <c r="O315" s="23">
        <v>0</v>
      </c>
      <c r="P315" s="23" cm="1">
        <f t="array" ref="P315">SUMPRODUCT('Charges by GXP_GIP_DETERMINED'!O$7:O$567*('Charges by GXP_GIP_DETERMINED'!$D$7:$D$567=$D315)*('Charges by GXP_GIP_DETERMINED'!$E$7:$E$567=$E315))</f>
        <v>0</v>
      </c>
      <c r="Q315" s="24">
        <f t="shared" si="49"/>
        <v>344378.95384221221</v>
      </c>
      <c r="R315" s="23">
        <v>341867.49999999988</v>
      </c>
      <c r="S315" s="23">
        <v>0</v>
      </c>
      <c r="T315" s="23">
        <v>0</v>
      </c>
      <c r="U315" s="24">
        <f t="shared" si="50"/>
        <v>341867.49999999988</v>
      </c>
      <c r="V315" s="23">
        <v>349006.03999999992</v>
      </c>
      <c r="W315" s="23">
        <v>0</v>
      </c>
      <c r="X315" s="23">
        <v>0</v>
      </c>
      <c r="Y315" s="24">
        <f t="shared" si="51"/>
        <v>349006.03999999992</v>
      </c>
      <c r="Z315" s="23">
        <v>369589.1</v>
      </c>
      <c r="AA315" s="23">
        <v>0</v>
      </c>
      <c r="AB315" s="23">
        <v>0</v>
      </c>
      <c r="AC315" s="24">
        <f t="shared" si="52"/>
        <v>369589.1</v>
      </c>
      <c r="AD315" s="23">
        <v>376527.24000000005</v>
      </c>
      <c r="AE315" s="23">
        <v>0</v>
      </c>
      <c r="AF315" s="23">
        <v>0</v>
      </c>
      <c r="AG315" s="24">
        <f t="shared" si="53"/>
        <v>376527.24000000005</v>
      </c>
      <c r="AH315" s="23">
        <v>381242.98000000004</v>
      </c>
      <c r="AI315" s="23">
        <v>0</v>
      </c>
      <c r="AJ315" s="23">
        <v>0</v>
      </c>
      <c r="AK315" s="24">
        <f t="shared" si="54"/>
        <v>381242.98000000004</v>
      </c>
      <c r="AN315" s="35">
        <f t="shared" si="55"/>
        <v>-2.8820775828268252E-2</v>
      </c>
      <c r="AO315" s="35">
        <f t="shared" si="56"/>
        <v>2.0881013843082608E-2</v>
      </c>
      <c r="AP315" s="35">
        <f t="shared" si="57"/>
        <v>5.8976228606244296E-2</v>
      </c>
      <c r="AQ315" s="35">
        <f t="shared" si="58"/>
        <v>1.8772577438025184E-2</v>
      </c>
      <c r="AR315" s="35">
        <f t="shared" si="59"/>
        <v>1.2524299702725283E-2</v>
      </c>
    </row>
    <row r="316" spans="2:44" x14ac:dyDescent="0.3">
      <c r="B316" s="2" t="s">
        <v>81</v>
      </c>
      <c r="C316" s="2" t="s">
        <v>347</v>
      </c>
      <c r="D316" s="2" t="s">
        <v>348</v>
      </c>
      <c r="E316" s="2" t="s">
        <v>142</v>
      </c>
      <c r="F316" s="2" t="s">
        <v>143</v>
      </c>
      <c r="H316" s="23" cm="1">
        <f t="array" ref="H316">SUMPRODUCT('Charges by GXP_GIP_DETERMINED'!G$7:G$567*('Charges by GXP_GIP_DETERMINED'!$D$7:$D$567=$D316)*('Charges by GXP_GIP_DETERMINED'!$E$7:$E$567=$E316))</f>
        <v>1266480.077162252</v>
      </c>
      <c r="I316" s="23" cm="1">
        <f t="array" ref="I316">SUMPRODUCT('Charges by GXP_GIP_DETERMINED'!H$7:H$567*('Charges by GXP_GIP_DETERMINED'!$D$7:$D$567=$D316)*('Charges by GXP_GIP_DETERMINED'!$E$7:$E$567=$E316))</f>
        <v>1743586.34</v>
      </c>
      <c r="J316" s="23" cm="1">
        <f t="array" ref="J316">SUMPRODUCT('Charges by GXP_GIP_DETERMINED'!I$7:I$567*('Charges by GXP_GIP_DETERMINED'!$D$7:$D$567=$D316)*('Charges by GXP_GIP_DETERMINED'!$E$7:$E$567=$E316))</f>
        <v>29138226.84</v>
      </c>
      <c r="K316" s="23" cm="1">
        <f t="array" ref="K316">SUMPRODUCT('Charges by GXP_GIP_DETERMINED'!J$7:J$567*('Charges by GXP_GIP_DETERMINED'!$D$7:$D$567=$D316)*('Charges by GXP_GIP_DETERMINED'!$E$7:$E$567=$E316))</f>
        <v>0</v>
      </c>
      <c r="L316" s="24">
        <f t="shared" si="48"/>
        <v>32148293.257162251</v>
      </c>
      <c r="M316" s="23">
        <v>1766854.8673000927</v>
      </c>
      <c r="N316" s="23">
        <v>1787835.96</v>
      </c>
      <c r="O316" s="23">
        <v>30243221.850000001</v>
      </c>
      <c r="P316" s="23" cm="1">
        <f t="array" ref="P316">SUMPRODUCT('Charges by GXP_GIP_DETERMINED'!O$7:O$567*('Charges by GXP_GIP_DETERMINED'!$D$7:$D$567=$D316)*('Charges by GXP_GIP_DETERMINED'!$E$7:$E$567=$E316))</f>
        <v>0</v>
      </c>
      <c r="Q316" s="24">
        <f t="shared" si="49"/>
        <v>33797912.677300096</v>
      </c>
      <c r="R316" s="23">
        <v>2344762.5700000003</v>
      </c>
      <c r="S316" s="23">
        <v>2208365.71</v>
      </c>
      <c r="T316" s="23">
        <v>41040577.530000001</v>
      </c>
      <c r="U316" s="24">
        <f t="shared" si="50"/>
        <v>45593705.810000002</v>
      </c>
      <c r="V316" s="23">
        <v>3380730.1199999996</v>
      </c>
      <c r="W316" s="23">
        <v>2337466.79</v>
      </c>
      <c r="X316" s="23">
        <v>41612164.390000001</v>
      </c>
      <c r="Y316" s="24">
        <f t="shared" si="51"/>
        <v>47330361.299999997</v>
      </c>
      <c r="Z316" s="23">
        <v>4787071.9799999995</v>
      </c>
      <c r="AA316" s="23">
        <v>2253732.77</v>
      </c>
      <c r="AB316" s="23">
        <v>41840998.520000003</v>
      </c>
      <c r="AC316" s="24">
        <f t="shared" si="52"/>
        <v>48881803.270000003</v>
      </c>
      <c r="AD316" s="23">
        <v>5795549.9499999993</v>
      </c>
      <c r="AE316" s="23">
        <v>2471442.71</v>
      </c>
      <c r="AF316" s="23">
        <v>42096820.100000001</v>
      </c>
      <c r="AG316" s="24">
        <f t="shared" si="53"/>
        <v>50363812.759999998</v>
      </c>
      <c r="AH316" s="23">
        <v>6960852.3199999994</v>
      </c>
      <c r="AI316" s="23">
        <v>2519104.8199999998</v>
      </c>
      <c r="AJ316" s="23">
        <v>43197186.869999997</v>
      </c>
      <c r="AK316" s="24">
        <f t="shared" si="54"/>
        <v>52677144.009999998</v>
      </c>
      <c r="AN316" s="35">
        <f t="shared" si="55"/>
        <v>0.41823099115354356</v>
      </c>
      <c r="AO316" s="35">
        <f t="shared" si="56"/>
        <v>3.8089807773841855E-2</v>
      </c>
      <c r="AP316" s="35">
        <f t="shared" si="57"/>
        <v>3.2779001203187663E-2</v>
      </c>
      <c r="AQ316" s="35">
        <f t="shared" si="58"/>
        <v>3.031822459196265E-2</v>
      </c>
      <c r="AR316" s="35">
        <f t="shared" si="59"/>
        <v>4.5932409069658453E-2</v>
      </c>
    </row>
    <row r="317" spans="2:44" x14ac:dyDescent="0.3">
      <c r="B317" s="2" t="s">
        <v>81</v>
      </c>
      <c r="C317" s="2" t="s">
        <v>347</v>
      </c>
      <c r="D317" s="2" t="s">
        <v>348</v>
      </c>
      <c r="E317" s="2" t="s">
        <v>144</v>
      </c>
      <c r="F317" s="2" t="s">
        <v>145</v>
      </c>
      <c r="H317" s="23" cm="1">
        <f t="array" ref="H317">SUMPRODUCT('Charges by GXP_GIP_DETERMINED'!G$7:G$567*('Charges by GXP_GIP_DETERMINED'!$D$7:$D$567=$D317)*('Charges by GXP_GIP_DETERMINED'!$E$7:$E$567=$E317))</f>
        <v>0</v>
      </c>
      <c r="I317" s="23" cm="1">
        <f t="array" ref="I317">SUMPRODUCT('Charges by GXP_GIP_DETERMINED'!H$7:H$567*('Charges by GXP_GIP_DETERMINED'!$D$7:$D$567=$D317)*('Charges by GXP_GIP_DETERMINED'!$E$7:$E$567=$E317))</f>
        <v>0</v>
      </c>
      <c r="J317" s="23" cm="1">
        <f t="array" ref="J317">SUMPRODUCT('Charges by GXP_GIP_DETERMINED'!I$7:I$567*('Charges by GXP_GIP_DETERMINED'!$D$7:$D$567=$D317)*('Charges by GXP_GIP_DETERMINED'!$E$7:$E$567=$E317))</f>
        <v>0</v>
      </c>
      <c r="K317" s="23" cm="1">
        <f t="array" ref="K317">SUMPRODUCT('Charges by GXP_GIP_DETERMINED'!J$7:J$567*('Charges by GXP_GIP_DETERMINED'!$D$7:$D$567=$D317)*('Charges by GXP_GIP_DETERMINED'!$E$7:$E$567=$E317))</f>
        <v>0</v>
      </c>
      <c r="L317" s="24">
        <f t="shared" si="48"/>
        <v>0</v>
      </c>
      <c r="M317" s="23">
        <v>0</v>
      </c>
      <c r="N317" s="23">
        <v>0</v>
      </c>
      <c r="O317" s="23">
        <v>0</v>
      </c>
      <c r="P317" s="23" cm="1">
        <f t="array" ref="P317">SUMPRODUCT('Charges by GXP_GIP_DETERMINED'!O$7:O$567*('Charges by GXP_GIP_DETERMINED'!$D$7:$D$567=$D317)*('Charges by GXP_GIP_DETERMINED'!$E$7:$E$567=$E317))</f>
        <v>0</v>
      </c>
      <c r="Q317" s="24">
        <f t="shared" si="49"/>
        <v>0</v>
      </c>
      <c r="R317" s="23">
        <v>0</v>
      </c>
      <c r="S317" s="23">
        <v>0</v>
      </c>
      <c r="T317" s="23">
        <v>0</v>
      </c>
      <c r="U317" s="24">
        <f t="shared" si="50"/>
        <v>0</v>
      </c>
      <c r="V317" s="23">
        <v>0</v>
      </c>
      <c r="W317" s="23">
        <v>0</v>
      </c>
      <c r="X317" s="23">
        <v>0</v>
      </c>
      <c r="Y317" s="24">
        <f t="shared" si="51"/>
        <v>0</v>
      </c>
      <c r="Z317" s="23">
        <v>0</v>
      </c>
      <c r="AA317" s="23">
        <v>0</v>
      </c>
      <c r="AB317" s="23">
        <v>0</v>
      </c>
      <c r="AC317" s="24">
        <f t="shared" si="52"/>
        <v>0</v>
      </c>
      <c r="AD317" s="23">
        <v>0</v>
      </c>
      <c r="AE317" s="23">
        <v>0</v>
      </c>
      <c r="AF317" s="23">
        <v>0</v>
      </c>
      <c r="AG317" s="24">
        <f t="shared" si="53"/>
        <v>0</v>
      </c>
      <c r="AH317" s="23">
        <v>0</v>
      </c>
      <c r="AI317" s="23">
        <v>0</v>
      </c>
      <c r="AJ317" s="23">
        <v>0</v>
      </c>
      <c r="AK317" s="24">
        <f t="shared" si="54"/>
        <v>0</v>
      </c>
      <c r="AN317" s="35" t="str">
        <f t="shared" si="55"/>
        <v>-</v>
      </c>
      <c r="AO317" s="35" t="str">
        <f t="shared" si="56"/>
        <v>'-</v>
      </c>
      <c r="AP317" s="35" t="str">
        <f t="shared" si="57"/>
        <v>'-</v>
      </c>
      <c r="AQ317" s="35" t="str">
        <f t="shared" si="58"/>
        <v>'-</v>
      </c>
      <c r="AR317" s="35" t="str">
        <f t="shared" si="59"/>
        <v>'-</v>
      </c>
    </row>
    <row r="318" spans="2:44" x14ac:dyDescent="0.3">
      <c r="B318" s="2" t="s">
        <v>81</v>
      </c>
      <c r="C318" s="2" t="s">
        <v>347</v>
      </c>
      <c r="D318" s="2" t="s">
        <v>348</v>
      </c>
      <c r="E318" s="2" t="s">
        <v>146</v>
      </c>
      <c r="H318" s="23" cm="1">
        <f t="array" ref="H318">SUMPRODUCT('Charges by GXP_GIP_DETERMINED'!G$7:G$567*('Charges by GXP_GIP_DETERMINED'!$D$7:$D$567=$D318)*('Charges by GXP_GIP_DETERMINED'!$E$7:$E$567=$E318))</f>
        <v>6638873.0678668758</v>
      </c>
      <c r="I318" s="23" cm="1">
        <f t="array" ref="I318">SUMPRODUCT('Charges by GXP_GIP_DETERMINED'!H$7:H$567*('Charges by GXP_GIP_DETERMINED'!$D$7:$D$567=$D318)*('Charges by GXP_GIP_DETERMINED'!$E$7:$E$567=$E318))</f>
        <v>0</v>
      </c>
      <c r="J318" s="23" cm="1">
        <f t="array" ref="J318">SUMPRODUCT('Charges by GXP_GIP_DETERMINED'!I$7:I$567*('Charges by GXP_GIP_DETERMINED'!$D$7:$D$567=$D318)*('Charges by GXP_GIP_DETERMINED'!$E$7:$E$567=$E318))</f>
        <v>0</v>
      </c>
      <c r="K318" s="23" cm="1">
        <f t="array" ref="K318">SUMPRODUCT('Charges by GXP_GIP_DETERMINED'!J$7:J$567*('Charges by GXP_GIP_DETERMINED'!$D$7:$D$567=$D318)*('Charges by GXP_GIP_DETERMINED'!$E$7:$E$567=$E318))</f>
        <v>0</v>
      </c>
      <c r="L318" s="24">
        <f t="shared" si="48"/>
        <v>6638873.0678668758</v>
      </c>
      <c r="M318" s="23">
        <v>6335373.2907751845</v>
      </c>
      <c r="N318" s="23">
        <v>0</v>
      </c>
      <c r="O318" s="23">
        <v>0</v>
      </c>
      <c r="P318" s="23" cm="1">
        <f t="array" ref="P318">SUMPRODUCT('Charges by GXP_GIP_DETERMINED'!O$7:O$567*('Charges by GXP_GIP_DETERMINED'!$D$7:$D$567=$D318)*('Charges by GXP_GIP_DETERMINED'!$E$7:$E$567=$E318))</f>
        <v>0</v>
      </c>
      <c r="Q318" s="24">
        <f t="shared" si="49"/>
        <v>6335373.2907751845</v>
      </c>
      <c r="R318" s="23">
        <v>6282438.1400000006</v>
      </c>
      <c r="S318" s="23">
        <v>0</v>
      </c>
      <c r="T318" s="23">
        <v>0</v>
      </c>
      <c r="U318" s="24">
        <f t="shared" si="50"/>
        <v>6282438.1400000006</v>
      </c>
      <c r="V318" s="23">
        <v>6442340</v>
      </c>
      <c r="W318" s="23">
        <v>0</v>
      </c>
      <c r="X318" s="23">
        <v>0</v>
      </c>
      <c r="Y318" s="24">
        <f t="shared" si="51"/>
        <v>6442340</v>
      </c>
      <c r="Z318" s="23">
        <v>6813271.6399999987</v>
      </c>
      <c r="AA318" s="23">
        <v>0</v>
      </c>
      <c r="AB318" s="23">
        <v>0</v>
      </c>
      <c r="AC318" s="24">
        <f t="shared" si="52"/>
        <v>6813271.6399999987</v>
      </c>
      <c r="AD318" s="23">
        <v>6934725.3799999999</v>
      </c>
      <c r="AE318" s="23">
        <v>0</v>
      </c>
      <c r="AF318" s="23">
        <v>0</v>
      </c>
      <c r="AG318" s="24">
        <f t="shared" si="53"/>
        <v>6934725.3799999999</v>
      </c>
      <c r="AH318" s="23">
        <v>7014267.3400000008</v>
      </c>
      <c r="AI318" s="23">
        <v>0</v>
      </c>
      <c r="AJ318" s="23">
        <v>0</v>
      </c>
      <c r="AK318" s="24">
        <f t="shared" si="54"/>
        <v>7014267.3400000008</v>
      </c>
      <c r="AN318" s="35">
        <f t="shared" si="55"/>
        <v>-5.36890710551573E-2</v>
      </c>
      <c r="AO318" s="35">
        <f t="shared" si="56"/>
        <v>2.5452198085630373E-2</v>
      </c>
      <c r="AP318" s="35">
        <f t="shared" si="57"/>
        <v>5.7577159851854853E-2</v>
      </c>
      <c r="AQ318" s="35">
        <f t="shared" si="58"/>
        <v>1.782605280067795E-2</v>
      </c>
      <c r="AR318" s="35">
        <f t="shared" si="59"/>
        <v>1.1470095157539051E-2</v>
      </c>
    </row>
    <row r="319" spans="2:44" x14ac:dyDescent="0.3">
      <c r="B319" s="2" t="s">
        <v>81</v>
      </c>
      <c r="C319" s="2" t="s">
        <v>349</v>
      </c>
      <c r="D319" s="2" t="s">
        <v>350</v>
      </c>
      <c r="E319" s="2" t="s">
        <v>142</v>
      </c>
      <c r="F319" s="2" t="s">
        <v>143</v>
      </c>
      <c r="H319" s="23" cm="1">
        <f t="array" ref="H319">SUMPRODUCT('Charges by GXP_GIP_DETERMINED'!G$7:G$567*('Charges by GXP_GIP_DETERMINED'!$D$7:$D$567=$D319)*('Charges by GXP_GIP_DETERMINED'!$E$7:$E$567=$E319))</f>
        <v>39694.437231524287</v>
      </c>
      <c r="I319" s="23" cm="1">
        <f t="array" ref="I319">SUMPRODUCT('Charges by GXP_GIP_DETERMINED'!H$7:H$567*('Charges by GXP_GIP_DETERMINED'!$D$7:$D$567=$D319)*('Charges by GXP_GIP_DETERMINED'!$E$7:$E$567=$E319))</f>
        <v>21237.31</v>
      </c>
      <c r="J319" s="23" cm="1">
        <f t="array" ref="J319">SUMPRODUCT('Charges by GXP_GIP_DETERMINED'!I$7:I$567*('Charges by GXP_GIP_DETERMINED'!$D$7:$D$567=$D319)*('Charges by GXP_GIP_DETERMINED'!$E$7:$E$567=$E319))</f>
        <v>817448.87</v>
      </c>
      <c r="K319" s="23" cm="1">
        <f t="array" ref="K319">SUMPRODUCT('Charges by GXP_GIP_DETERMINED'!J$7:J$567*('Charges by GXP_GIP_DETERMINED'!$D$7:$D$567=$D319)*('Charges by GXP_GIP_DETERMINED'!$E$7:$E$567=$E319))</f>
        <v>0</v>
      </c>
      <c r="L319" s="24">
        <f t="shared" si="48"/>
        <v>878380.61723152432</v>
      </c>
      <c r="M319" s="23">
        <v>55258.788463636025</v>
      </c>
      <c r="N319" s="23">
        <v>21664.22</v>
      </c>
      <c r="O319" s="23">
        <v>865986.21</v>
      </c>
      <c r="P319" s="23" cm="1">
        <f t="array" ref="P319">SUMPRODUCT('Charges by GXP_GIP_DETERMINED'!O$7:O$567*('Charges by GXP_GIP_DETERMINED'!$D$7:$D$567=$D319)*('Charges by GXP_GIP_DETERMINED'!$E$7:$E$567=$E319))</f>
        <v>0</v>
      </c>
      <c r="Q319" s="24">
        <f t="shared" si="49"/>
        <v>942909.218463636</v>
      </c>
      <c r="R319" s="23">
        <v>73159.509999999995</v>
      </c>
      <c r="S319" s="23">
        <v>26760.02</v>
      </c>
      <c r="T319" s="23">
        <v>1175158.33</v>
      </c>
      <c r="U319" s="24">
        <f t="shared" si="50"/>
        <v>1275077.8600000001</v>
      </c>
      <c r="V319" s="23">
        <v>105591.52</v>
      </c>
      <c r="W319" s="23">
        <v>28324.41</v>
      </c>
      <c r="X319" s="23">
        <v>1191525.19</v>
      </c>
      <c r="Y319" s="24">
        <f t="shared" si="51"/>
        <v>1325441.1199999999</v>
      </c>
      <c r="Z319" s="23">
        <v>149211.88999999998</v>
      </c>
      <c r="AA319" s="23">
        <v>27309.759999999998</v>
      </c>
      <c r="AB319" s="23">
        <v>1198077.6399999999</v>
      </c>
      <c r="AC319" s="24">
        <f t="shared" si="52"/>
        <v>1374599.2899999998</v>
      </c>
      <c r="AD319" s="23">
        <v>180296.57</v>
      </c>
      <c r="AE319" s="23">
        <v>29947.87</v>
      </c>
      <c r="AF319" s="23">
        <v>1205402.8500000001</v>
      </c>
      <c r="AG319" s="24">
        <f t="shared" si="53"/>
        <v>1415647.29</v>
      </c>
      <c r="AH319" s="23">
        <v>216750.14000000004</v>
      </c>
      <c r="AI319" s="23">
        <v>30525.42</v>
      </c>
      <c r="AJ319" s="23">
        <v>1236910.81</v>
      </c>
      <c r="AK319" s="24">
        <f t="shared" si="54"/>
        <v>1484186.37</v>
      </c>
      <c r="AN319" s="35">
        <f t="shared" si="55"/>
        <v>0.45162340218615493</v>
      </c>
      <c r="AO319" s="35">
        <f t="shared" si="56"/>
        <v>3.9498184055991592E-2</v>
      </c>
      <c r="AP319" s="35">
        <f t="shared" si="57"/>
        <v>3.7088158242744029E-2</v>
      </c>
      <c r="AQ319" s="35">
        <f t="shared" si="58"/>
        <v>2.986179339580497E-2</v>
      </c>
      <c r="AR319" s="35">
        <f t="shared" si="59"/>
        <v>4.8415364818732654E-2</v>
      </c>
    </row>
    <row r="320" spans="2:44" x14ac:dyDescent="0.3">
      <c r="B320" s="2" t="s">
        <v>81</v>
      </c>
      <c r="C320" s="2" t="s">
        <v>349</v>
      </c>
      <c r="D320" s="2" t="s">
        <v>350</v>
      </c>
      <c r="E320" s="2" t="s">
        <v>144</v>
      </c>
      <c r="F320" s="2" t="s">
        <v>145</v>
      </c>
      <c r="H320" s="23" cm="1">
        <f t="array" ref="H320">SUMPRODUCT('Charges by GXP_GIP_DETERMINED'!G$7:G$567*('Charges by GXP_GIP_DETERMINED'!$D$7:$D$567=$D320)*('Charges by GXP_GIP_DETERMINED'!$E$7:$E$567=$E320))</f>
        <v>0</v>
      </c>
      <c r="I320" s="23" cm="1">
        <f t="array" ref="I320">SUMPRODUCT('Charges by GXP_GIP_DETERMINED'!H$7:H$567*('Charges by GXP_GIP_DETERMINED'!$D$7:$D$567=$D320)*('Charges by GXP_GIP_DETERMINED'!$E$7:$E$567=$E320))</f>
        <v>0</v>
      </c>
      <c r="J320" s="23" cm="1">
        <f t="array" ref="J320">SUMPRODUCT('Charges by GXP_GIP_DETERMINED'!I$7:I$567*('Charges by GXP_GIP_DETERMINED'!$D$7:$D$567=$D320)*('Charges by GXP_GIP_DETERMINED'!$E$7:$E$567=$E320))</f>
        <v>0</v>
      </c>
      <c r="K320" s="23" cm="1">
        <f t="array" ref="K320">SUMPRODUCT('Charges by GXP_GIP_DETERMINED'!J$7:J$567*('Charges by GXP_GIP_DETERMINED'!$D$7:$D$567=$D320)*('Charges by GXP_GIP_DETERMINED'!$E$7:$E$567=$E320))</f>
        <v>0</v>
      </c>
      <c r="L320" s="24">
        <f t="shared" si="48"/>
        <v>0</v>
      </c>
      <c r="M320" s="23">
        <v>0</v>
      </c>
      <c r="N320" s="23">
        <v>0</v>
      </c>
      <c r="O320" s="23">
        <v>0</v>
      </c>
      <c r="P320" s="23" cm="1">
        <f t="array" ref="P320">SUMPRODUCT('Charges by GXP_GIP_DETERMINED'!O$7:O$567*('Charges by GXP_GIP_DETERMINED'!$D$7:$D$567=$D320)*('Charges by GXP_GIP_DETERMINED'!$E$7:$E$567=$E320))</f>
        <v>0</v>
      </c>
      <c r="Q320" s="24">
        <f t="shared" si="49"/>
        <v>0</v>
      </c>
      <c r="R320" s="23">
        <v>0</v>
      </c>
      <c r="S320" s="23">
        <v>0</v>
      </c>
      <c r="T320" s="23">
        <v>0</v>
      </c>
      <c r="U320" s="24">
        <f t="shared" si="50"/>
        <v>0</v>
      </c>
      <c r="V320" s="23">
        <v>0</v>
      </c>
      <c r="W320" s="23">
        <v>0</v>
      </c>
      <c r="X320" s="23">
        <v>0</v>
      </c>
      <c r="Y320" s="24">
        <f t="shared" si="51"/>
        <v>0</v>
      </c>
      <c r="Z320" s="23">
        <v>0</v>
      </c>
      <c r="AA320" s="23">
        <v>0</v>
      </c>
      <c r="AB320" s="23">
        <v>0</v>
      </c>
      <c r="AC320" s="24">
        <f t="shared" si="52"/>
        <v>0</v>
      </c>
      <c r="AD320" s="23">
        <v>0</v>
      </c>
      <c r="AE320" s="23">
        <v>0</v>
      </c>
      <c r="AF320" s="23">
        <v>0</v>
      </c>
      <c r="AG320" s="24">
        <f t="shared" si="53"/>
        <v>0</v>
      </c>
      <c r="AH320" s="23">
        <v>0</v>
      </c>
      <c r="AI320" s="23">
        <v>0</v>
      </c>
      <c r="AJ320" s="23">
        <v>0</v>
      </c>
      <c r="AK320" s="24">
        <f t="shared" si="54"/>
        <v>0</v>
      </c>
      <c r="AN320" s="35" t="str">
        <f t="shared" si="55"/>
        <v>-</v>
      </c>
      <c r="AO320" s="35" t="str">
        <f t="shared" si="56"/>
        <v>'-</v>
      </c>
      <c r="AP320" s="35" t="str">
        <f t="shared" si="57"/>
        <v>'-</v>
      </c>
      <c r="AQ320" s="35" t="str">
        <f t="shared" si="58"/>
        <v>'-</v>
      </c>
      <c r="AR320" s="35" t="str">
        <f t="shared" si="59"/>
        <v>'-</v>
      </c>
    </row>
    <row r="321" spans="2:44" x14ac:dyDescent="0.3">
      <c r="B321" s="2" t="s">
        <v>81</v>
      </c>
      <c r="C321" s="2" t="s">
        <v>349</v>
      </c>
      <c r="D321" s="2" t="s">
        <v>350</v>
      </c>
      <c r="E321" s="2" t="s">
        <v>146</v>
      </c>
      <c r="H321" s="23" cm="1">
        <f t="array" ref="H321">SUMPRODUCT('Charges by GXP_GIP_DETERMINED'!G$7:G$567*('Charges by GXP_GIP_DETERMINED'!$D$7:$D$567=$D321)*('Charges by GXP_GIP_DETERMINED'!$E$7:$E$567=$E321))</f>
        <v>96068.132326449049</v>
      </c>
      <c r="I321" s="23" cm="1">
        <f t="array" ref="I321">SUMPRODUCT('Charges by GXP_GIP_DETERMINED'!H$7:H$567*('Charges by GXP_GIP_DETERMINED'!$D$7:$D$567=$D321)*('Charges by GXP_GIP_DETERMINED'!$E$7:$E$567=$E321))</f>
        <v>0</v>
      </c>
      <c r="J321" s="23" cm="1">
        <f t="array" ref="J321">SUMPRODUCT('Charges by GXP_GIP_DETERMINED'!I$7:I$567*('Charges by GXP_GIP_DETERMINED'!$D$7:$D$567=$D321)*('Charges by GXP_GIP_DETERMINED'!$E$7:$E$567=$E321))</f>
        <v>0</v>
      </c>
      <c r="K321" s="23" cm="1">
        <f t="array" ref="K321">SUMPRODUCT('Charges by GXP_GIP_DETERMINED'!J$7:J$567*('Charges by GXP_GIP_DETERMINED'!$D$7:$D$567=$D321)*('Charges by GXP_GIP_DETERMINED'!$E$7:$E$567=$E321))</f>
        <v>0</v>
      </c>
      <c r="L321" s="24">
        <f t="shared" si="48"/>
        <v>96068.132326449049</v>
      </c>
      <c r="M321" s="23">
        <v>95671.885117680533</v>
      </c>
      <c r="N321" s="23">
        <v>0</v>
      </c>
      <c r="O321" s="23">
        <v>0</v>
      </c>
      <c r="P321" s="23" cm="1">
        <f t="array" ref="P321">SUMPRODUCT('Charges by GXP_GIP_DETERMINED'!O$7:O$567*('Charges by GXP_GIP_DETERMINED'!$D$7:$D$567=$D321)*('Charges by GXP_GIP_DETERMINED'!$E$7:$E$567=$E321))</f>
        <v>0</v>
      </c>
      <c r="Q321" s="24">
        <f t="shared" si="49"/>
        <v>95671.885117680533</v>
      </c>
      <c r="R321" s="23">
        <v>95163.640000000014</v>
      </c>
      <c r="S321" s="23">
        <v>0</v>
      </c>
      <c r="T321" s="23">
        <v>0</v>
      </c>
      <c r="U321" s="24">
        <f t="shared" si="50"/>
        <v>95163.640000000014</v>
      </c>
      <c r="V321" s="23">
        <v>96990.05</v>
      </c>
      <c r="W321" s="23">
        <v>0</v>
      </c>
      <c r="X321" s="23">
        <v>0</v>
      </c>
      <c r="Y321" s="24">
        <f t="shared" si="51"/>
        <v>96990.05</v>
      </c>
      <c r="Z321" s="23">
        <v>102907.09999999999</v>
      </c>
      <c r="AA321" s="23">
        <v>0</v>
      </c>
      <c r="AB321" s="23">
        <v>0</v>
      </c>
      <c r="AC321" s="24">
        <f t="shared" si="52"/>
        <v>102907.09999999999</v>
      </c>
      <c r="AD321" s="23">
        <v>104962.76999999999</v>
      </c>
      <c r="AE321" s="23">
        <v>0</v>
      </c>
      <c r="AF321" s="23">
        <v>0</v>
      </c>
      <c r="AG321" s="24">
        <f t="shared" si="53"/>
        <v>104962.76999999999</v>
      </c>
      <c r="AH321" s="23">
        <v>106447.65999999999</v>
      </c>
      <c r="AI321" s="23">
        <v>0</v>
      </c>
      <c r="AJ321" s="23">
        <v>0</v>
      </c>
      <c r="AK321" s="24">
        <f t="shared" si="54"/>
        <v>106447.65999999999</v>
      </c>
      <c r="AN321" s="35">
        <f t="shared" si="55"/>
        <v>-9.4151130509697589E-3</v>
      </c>
      <c r="AO321" s="35">
        <f t="shared" si="56"/>
        <v>1.9192309163457599E-2</v>
      </c>
      <c r="AP321" s="35">
        <f t="shared" si="57"/>
        <v>6.100677337520688E-2</v>
      </c>
      <c r="AQ321" s="35">
        <f t="shared" si="58"/>
        <v>1.9975978333856448E-2</v>
      </c>
      <c r="AR321" s="35">
        <f t="shared" si="59"/>
        <v>1.4146825583966516E-2</v>
      </c>
    </row>
    <row r="322" spans="2:44" x14ac:dyDescent="0.3">
      <c r="B322" s="2" t="s">
        <v>123</v>
      </c>
      <c r="C322" s="2" t="s">
        <v>351</v>
      </c>
      <c r="D322" s="2" t="s">
        <v>352</v>
      </c>
      <c r="E322" s="2" t="s">
        <v>142</v>
      </c>
      <c r="F322" s="2" t="s">
        <v>143</v>
      </c>
      <c r="H322" s="23" cm="1">
        <f t="array" ref="H322">SUMPRODUCT('Charges by GXP_GIP_DETERMINED'!G$7:G$567*('Charges by GXP_GIP_DETERMINED'!$D$7:$D$567=$D322)*('Charges by GXP_GIP_DETERMINED'!$E$7:$E$567=$E322))</f>
        <v>109902.40509400601</v>
      </c>
      <c r="I322" s="23" cm="1">
        <f t="array" ref="I322">SUMPRODUCT('Charges by GXP_GIP_DETERMINED'!H$7:H$567*('Charges by GXP_GIP_DETERMINED'!$D$7:$D$567=$D322)*('Charges by GXP_GIP_DETERMINED'!$E$7:$E$567=$E322))</f>
        <v>325132.15000000002</v>
      </c>
      <c r="J322" s="23" cm="1">
        <f t="array" ref="J322">SUMPRODUCT('Charges by GXP_GIP_DETERMINED'!I$7:I$567*('Charges by GXP_GIP_DETERMINED'!$D$7:$D$567=$D322)*('Charges by GXP_GIP_DETERMINED'!$E$7:$E$567=$E322))</f>
        <v>0</v>
      </c>
      <c r="K322" s="23" cm="1">
        <f t="array" ref="K322">SUMPRODUCT('Charges by GXP_GIP_DETERMINED'!J$7:J$567*('Charges by GXP_GIP_DETERMINED'!$D$7:$D$567=$D322)*('Charges by GXP_GIP_DETERMINED'!$E$7:$E$567=$E322))</f>
        <v>0</v>
      </c>
      <c r="L322" s="24">
        <f t="shared" si="48"/>
        <v>435034.55509400601</v>
      </c>
      <c r="M322" s="23">
        <v>124511.18744140468</v>
      </c>
      <c r="N322" s="23">
        <v>304106.59000000003</v>
      </c>
      <c r="O322" s="23">
        <v>140822.28</v>
      </c>
      <c r="P322" s="23" cm="1">
        <f t="array" ref="P322">SUMPRODUCT('Charges by GXP_GIP_DETERMINED'!O$7:O$567*('Charges by GXP_GIP_DETERMINED'!$D$7:$D$567=$D322)*('Charges by GXP_GIP_DETERMINED'!$E$7:$E$567=$E322))</f>
        <v>0</v>
      </c>
      <c r="Q322" s="24">
        <f t="shared" si="49"/>
        <v>569440.05744140467</v>
      </c>
      <c r="R322" s="23">
        <v>140066.06999999998</v>
      </c>
      <c r="S322" s="23">
        <v>375637.69</v>
      </c>
      <c r="T322" s="23">
        <v>191098.28</v>
      </c>
      <c r="U322" s="24">
        <f t="shared" si="50"/>
        <v>706802.04</v>
      </c>
      <c r="V322" s="23">
        <v>175844.41000000003</v>
      </c>
      <c r="W322" s="23">
        <v>397597.47</v>
      </c>
      <c r="X322" s="23">
        <v>193759.78</v>
      </c>
      <c r="Y322" s="24">
        <f t="shared" si="51"/>
        <v>767201.66</v>
      </c>
      <c r="Z322" s="23">
        <v>231176.83</v>
      </c>
      <c r="AA322" s="23">
        <v>383354.52</v>
      </c>
      <c r="AB322" s="23">
        <v>194825.3</v>
      </c>
      <c r="AC322" s="24">
        <f t="shared" si="52"/>
        <v>809356.64999999991</v>
      </c>
      <c r="AD322" s="23">
        <v>264504.14999999997</v>
      </c>
      <c r="AE322" s="23">
        <v>420386.45</v>
      </c>
      <c r="AF322" s="23">
        <v>196016.49</v>
      </c>
      <c r="AG322" s="24">
        <f t="shared" si="53"/>
        <v>880907.09</v>
      </c>
      <c r="AH322" s="23">
        <v>299031.87</v>
      </c>
      <c r="AI322" s="23">
        <v>428493.66</v>
      </c>
      <c r="AJ322" s="23">
        <v>201140.16</v>
      </c>
      <c r="AK322" s="24">
        <f t="shared" si="54"/>
        <v>928665.69000000006</v>
      </c>
      <c r="AN322" s="35">
        <f t="shared" si="55"/>
        <v>0.62470321431654585</v>
      </c>
      <c r="AO322" s="35">
        <f t="shared" si="56"/>
        <v>8.5454790141805459E-2</v>
      </c>
      <c r="AP322" s="35">
        <f t="shared" si="57"/>
        <v>5.4946426992871666E-2</v>
      </c>
      <c r="AQ322" s="35">
        <f t="shared" si="58"/>
        <v>8.8404092312085236E-2</v>
      </c>
      <c r="AR322" s="35">
        <f t="shared" si="59"/>
        <v>5.421525214424161E-2</v>
      </c>
    </row>
    <row r="323" spans="2:44" x14ac:dyDescent="0.3">
      <c r="B323" s="2" t="s">
        <v>123</v>
      </c>
      <c r="C323" s="2" t="s">
        <v>351</v>
      </c>
      <c r="D323" s="2" t="s">
        <v>352</v>
      </c>
      <c r="E323" s="2" t="s">
        <v>144</v>
      </c>
      <c r="F323" s="2" t="s">
        <v>145</v>
      </c>
      <c r="H323" s="23" cm="1">
        <f t="array" ref="H323">SUMPRODUCT('Charges by GXP_GIP_DETERMINED'!G$7:G$567*('Charges by GXP_GIP_DETERMINED'!$D$7:$D$567=$D323)*('Charges by GXP_GIP_DETERMINED'!$E$7:$E$567=$E323))</f>
        <v>0</v>
      </c>
      <c r="I323" s="23" cm="1">
        <f t="array" ref="I323">SUMPRODUCT('Charges by GXP_GIP_DETERMINED'!H$7:H$567*('Charges by GXP_GIP_DETERMINED'!$D$7:$D$567=$D323)*('Charges by GXP_GIP_DETERMINED'!$E$7:$E$567=$E323))</f>
        <v>0</v>
      </c>
      <c r="J323" s="23" cm="1">
        <f t="array" ref="J323">SUMPRODUCT('Charges by GXP_GIP_DETERMINED'!I$7:I$567*('Charges by GXP_GIP_DETERMINED'!$D$7:$D$567=$D323)*('Charges by GXP_GIP_DETERMINED'!$E$7:$E$567=$E323))</f>
        <v>0</v>
      </c>
      <c r="K323" s="23" cm="1">
        <f t="array" ref="K323">SUMPRODUCT('Charges by GXP_GIP_DETERMINED'!J$7:J$567*('Charges by GXP_GIP_DETERMINED'!$D$7:$D$567=$D323)*('Charges by GXP_GIP_DETERMINED'!$E$7:$E$567=$E323))</f>
        <v>0</v>
      </c>
      <c r="L323" s="24">
        <f t="shared" si="48"/>
        <v>0</v>
      </c>
      <c r="M323" s="23">
        <v>0</v>
      </c>
      <c r="N323" s="23">
        <v>0</v>
      </c>
      <c r="O323" s="23">
        <v>0</v>
      </c>
      <c r="P323" s="23" cm="1">
        <f t="array" ref="P323">SUMPRODUCT('Charges by GXP_GIP_DETERMINED'!O$7:O$567*('Charges by GXP_GIP_DETERMINED'!$D$7:$D$567=$D323)*('Charges by GXP_GIP_DETERMINED'!$E$7:$E$567=$E323))</f>
        <v>0</v>
      </c>
      <c r="Q323" s="24">
        <f t="shared" si="49"/>
        <v>0</v>
      </c>
      <c r="R323" s="23">
        <v>0</v>
      </c>
      <c r="S323" s="23">
        <v>0</v>
      </c>
      <c r="T323" s="23">
        <v>0</v>
      </c>
      <c r="U323" s="24">
        <f t="shared" si="50"/>
        <v>0</v>
      </c>
      <c r="V323" s="23">
        <v>0</v>
      </c>
      <c r="W323" s="23">
        <v>0</v>
      </c>
      <c r="X323" s="23">
        <v>0</v>
      </c>
      <c r="Y323" s="24">
        <f t="shared" si="51"/>
        <v>0</v>
      </c>
      <c r="Z323" s="23">
        <v>0</v>
      </c>
      <c r="AA323" s="23">
        <v>0</v>
      </c>
      <c r="AB323" s="23">
        <v>0</v>
      </c>
      <c r="AC323" s="24">
        <f t="shared" si="52"/>
        <v>0</v>
      </c>
      <c r="AD323" s="23">
        <v>0</v>
      </c>
      <c r="AE323" s="23">
        <v>0</v>
      </c>
      <c r="AF323" s="23">
        <v>0</v>
      </c>
      <c r="AG323" s="24">
        <f t="shared" si="53"/>
        <v>0</v>
      </c>
      <c r="AH323" s="23">
        <v>0</v>
      </c>
      <c r="AI323" s="23">
        <v>0</v>
      </c>
      <c r="AJ323" s="23">
        <v>0</v>
      </c>
      <c r="AK323" s="24">
        <f t="shared" si="54"/>
        <v>0</v>
      </c>
      <c r="AN323" s="35" t="str">
        <f t="shared" si="55"/>
        <v>-</v>
      </c>
      <c r="AO323" s="35" t="str">
        <f t="shared" si="56"/>
        <v>'-</v>
      </c>
      <c r="AP323" s="35" t="str">
        <f t="shared" si="57"/>
        <v>'-</v>
      </c>
      <c r="AQ323" s="35" t="str">
        <f t="shared" si="58"/>
        <v>'-</v>
      </c>
      <c r="AR323" s="35" t="str">
        <f t="shared" si="59"/>
        <v>'-</v>
      </c>
    </row>
    <row r="324" spans="2:44" x14ac:dyDescent="0.3">
      <c r="B324" s="2" t="s">
        <v>123</v>
      </c>
      <c r="C324" s="2" t="s">
        <v>351</v>
      </c>
      <c r="D324" s="2" t="s">
        <v>352</v>
      </c>
      <c r="E324" s="2" t="s">
        <v>146</v>
      </c>
      <c r="H324" s="23" cm="1">
        <f t="array" ref="H324">SUMPRODUCT('Charges by GXP_GIP_DETERMINED'!G$7:G$567*('Charges by GXP_GIP_DETERMINED'!$D$7:$D$567=$D324)*('Charges by GXP_GIP_DETERMINED'!$E$7:$E$567=$E324))</f>
        <v>163295.83179840862</v>
      </c>
      <c r="I324" s="23" cm="1">
        <f t="array" ref="I324">SUMPRODUCT('Charges by GXP_GIP_DETERMINED'!H$7:H$567*('Charges by GXP_GIP_DETERMINED'!$D$7:$D$567=$D324)*('Charges by GXP_GIP_DETERMINED'!$E$7:$E$567=$E324))</f>
        <v>0</v>
      </c>
      <c r="J324" s="23" cm="1">
        <f t="array" ref="J324">SUMPRODUCT('Charges by GXP_GIP_DETERMINED'!I$7:I$567*('Charges by GXP_GIP_DETERMINED'!$D$7:$D$567=$D324)*('Charges by GXP_GIP_DETERMINED'!$E$7:$E$567=$E324))</f>
        <v>0</v>
      </c>
      <c r="K324" s="23" cm="1">
        <f t="array" ref="K324">SUMPRODUCT('Charges by GXP_GIP_DETERMINED'!J$7:J$567*('Charges by GXP_GIP_DETERMINED'!$D$7:$D$567=$D324)*('Charges by GXP_GIP_DETERMINED'!$E$7:$E$567=$E324))</f>
        <v>0</v>
      </c>
      <c r="L324" s="24">
        <f t="shared" si="48"/>
        <v>163295.83179840862</v>
      </c>
      <c r="M324" s="23">
        <v>156899.45417508137</v>
      </c>
      <c r="N324" s="23">
        <v>0</v>
      </c>
      <c r="O324" s="23">
        <v>0</v>
      </c>
      <c r="P324" s="23" cm="1">
        <f t="array" ref="P324">SUMPRODUCT('Charges by GXP_GIP_DETERMINED'!O$7:O$567*('Charges by GXP_GIP_DETERMINED'!$D$7:$D$567=$D324)*('Charges by GXP_GIP_DETERMINED'!$E$7:$E$567=$E324))</f>
        <v>0</v>
      </c>
      <c r="Q324" s="24">
        <f t="shared" si="49"/>
        <v>156899.45417508137</v>
      </c>
      <c r="R324" s="23">
        <v>162471.57999999999</v>
      </c>
      <c r="S324" s="23">
        <v>0</v>
      </c>
      <c r="T324" s="23">
        <v>0</v>
      </c>
      <c r="U324" s="24">
        <f t="shared" si="50"/>
        <v>162471.57999999999</v>
      </c>
      <c r="V324" s="23">
        <v>168297.80999999997</v>
      </c>
      <c r="W324" s="23">
        <v>0</v>
      </c>
      <c r="X324" s="23">
        <v>0</v>
      </c>
      <c r="Y324" s="24">
        <f t="shared" si="51"/>
        <v>168297.80999999997</v>
      </c>
      <c r="Z324" s="23">
        <v>187308.38999999998</v>
      </c>
      <c r="AA324" s="23">
        <v>0</v>
      </c>
      <c r="AB324" s="23">
        <v>0</v>
      </c>
      <c r="AC324" s="24">
        <f t="shared" si="52"/>
        <v>187308.38999999998</v>
      </c>
      <c r="AD324" s="23">
        <v>194061.48</v>
      </c>
      <c r="AE324" s="23">
        <v>0</v>
      </c>
      <c r="AF324" s="23">
        <v>0</v>
      </c>
      <c r="AG324" s="24">
        <f t="shared" si="53"/>
        <v>194061.48</v>
      </c>
      <c r="AH324" s="23">
        <v>196490.53000000003</v>
      </c>
      <c r="AI324" s="23">
        <v>0</v>
      </c>
      <c r="AJ324" s="23">
        <v>0</v>
      </c>
      <c r="AK324" s="24">
        <f t="shared" si="54"/>
        <v>196490.53000000003</v>
      </c>
      <c r="AN324" s="35">
        <f t="shared" si="55"/>
        <v>-5.0475985169430304E-3</v>
      </c>
      <c r="AO324" s="35">
        <f t="shared" si="56"/>
        <v>3.5859994714152466E-2</v>
      </c>
      <c r="AP324" s="35">
        <f t="shared" si="57"/>
        <v>0.11295797610200653</v>
      </c>
      <c r="AQ324" s="35">
        <f t="shared" si="58"/>
        <v>3.605332361246627E-2</v>
      </c>
      <c r="AR324" s="35">
        <f t="shared" si="59"/>
        <v>1.2516909589682657E-2</v>
      </c>
    </row>
    <row r="325" spans="2:44" x14ac:dyDescent="0.3">
      <c r="B325" s="2" t="s">
        <v>122</v>
      </c>
      <c r="C325" s="2" t="s">
        <v>353</v>
      </c>
      <c r="D325" s="2" t="s">
        <v>354</v>
      </c>
      <c r="E325" s="2" t="s">
        <v>142</v>
      </c>
      <c r="F325" s="2" t="s">
        <v>143</v>
      </c>
      <c r="H325" s="23" cm="1">
        <f t="array" ref="H325">SUMPRODUCT('Charges by GXP_GIP_DETERMINED'!G$7:G$567*('Charges by GXP_GIP_DETERMINED'!$D$7:$D$567=$D325)*('Charges by GXP_GIP_DETERMINED'!$E$7:$E$567=$E325))</f>
        <v>0</v>
      </c>
      <c r="I325" s="23" cm="1">
        <f t="array" ref="I325">SUMPRODUCT('Charges by GXP_GIP_DETERMINED'!H$7:H$567*('Charges by GXP_GIP_DETERMINED'!$D$7:$D$567=$D325)*('Charges by GXP_GIP_DETERMINED'!$E$7:$E$567=$E325))</f>
        <v>0</v>
      </c>
      <c r="J325" s="23" cm="1">
        <f t="array" ref="J325">SUMPRODUCT('Charges by GXP_GIP_DETERMINED'!I$7:I$567*('Charges by GXP_GIP_DETERMINED'!$D$7:$D$567=$D325)*('Charges by GXP_GIP_DETERMINED'!$E$7:$E$567=$E325))</f>
        <v>0</v>
      </c>
      <c r="K325" s="23" cm="1">
        <f t="array" ref="K325">SUMPRODUCT('Charges by GXP_GIP_DETERMINED'!J$7:J$567*('Charges by GXP_GIP_DETERMINED'!$D$7:$D$567=$D325)*('Charges by GXP_GIP_DETERMINED'!$E$7:$E$567=$E325))</f>
        <v>0</v>
      </c>
      <c r="L325" s="24">
        <f t="shared" si="48"/>
        <v>0</v>
      </c>
      <c r="M325" s="23">
        <v>162625.75968189022</v>
      </c>
      <c r="N325" s="23">
        <v>101151.43</v>
      </c>
      <c r="O325" s="23">
        <v>0</v>
      </c>
      <c r="P325" s="23" cm="1">
        <f t="array" ref="P325">SUMPRODUCT('Charges by GXP_GIP_DETERMINED'!O$7:O$567*('Charges by GXP_GIP_DETERMINED'!$D$7:$D$567=$D325)*('Charges by GXP_GIP_DETERMINED'!$E$7:$E$567=$E325))</f>
        <v>0</v>
      </c>
      <c r="Q325" s="24">
        <f t="shared" si="49"/>
        <v>263777.18968189019</v>
      </c>
      <c r="R325" s="23">
        <v>183574.44</v>
      </c>
      <c r="S325" s="23">
        <v>124943.99</v>
      </c>
      <c r="T325" s="23">
        <v>0</v>
      </c>
      <c r="U325" s="24">
        <f t="shared" si="50"/>
        <v>308518.43</v>
      </c>
      <c r="V325" s="23">
        <v>205364.82</v>
      </c>
      <c r="W325" s="23">
        <v>132248.21</v>
      </c>
      <c r="X325" s="23">
        <v>0</v>
      </c>
      <c r="Y325" s="24">
        <f t="shared" si="51"/>
        <v>337613.03</v>
      </c>
      <c r="Z325" s="23">
        <v>249284.46</v>
      </c>
      <c r="AA325" s="23">
        <v>127510.74</v>
      </c>
      <c r="AB325" s="23">
        <v>0</v>
      </c>
      <c r="AC325" s="24">
        <f t="shared" si="52"/>
        <v>376795.2</v>
      </c>
      <c r="AD325" s="23">
        <v>277210.90000000002</v>
      </c>
      <c r="AE325" s="23">
        <v>139828.24</v>
      </c>
      <c r="AF325" s="23">
        <v>0</v>
      </c>
      <c r="AG325" s="24">
        <f t="shared" si="53"/>
        <v>417039.14</v>
      </c>
      <c r="AH325" s="23">
        <v>337524.6</v>
      </c>
      <c r="AI325" s="23">
        <v>142524.85</v>
      </c>
      <c r="AJ325" s="23">
        <v>0</v>
      </c>
      <c r="AK325" s="24">
        <f t="shared" si="54"/>
        <v>480049.44999999995</v>
      </c>
      <c r="AN325" s="35" t="str">
        <f t="shared" si="55"/>
        <v>-</v>
      </c>
      <c r="AO325" s="35">
        <f t="shared" si="56"/>
        <v>9.4304252747558825E-2</v>
      </c>
      <c r="AP325" s="35">
        <f t="shared" si="57"/>
        <v>0.11605645078331239</v>
      </c>
      <c r="AQ325" s="35">
        <f t="shared" si="58"/>
        <v>0.10680587226164251</v>
      </c>
      <c r="AR325" s="35">
        <f t="shared" si="59"/>
        <v>0.15108967949626972</v>
      </c>
    </row>
    <row r="326" spans="2:44" x14ac:dyDescent="0.3">
      <c r="B326" s="2" t="s">
        <v>122</v>
      </c>
      <c r="C326" s="2" t="s">
        <v>353</v>
      </c>
      <c r="D326" s="2" t="s">
        <v>354</v>
      </c>
      <c r="E326" s="2" t="s">
        <v>144</v>
      </c>
      <c r="F326" s="2" t="s">
        <v>145</v>
      </c>
      <c r="H326" s="23" cm="1">
        <f t="array" ref="H326">SUMPRODUCT('Charges by GXP_GIP_DETERMINED'!G$7:G$567*('Charges by GXP_GIP_DETERMINED'!$D$7:$D$567=$D326)*('Charges by GXP_GIP_DETERMINED'!$E$7:$E$567=$E326))</f>
        <v>0</v>
      </c>
      <c r="I326" s="23" cm="1">
        <f t="array" ref="I326">SUMPRODUCT('Charges by GXP_GIP_DETERMINED'!H$7:H$567*('Charges by GXP_GIP_DETERMINED'!$D$7:$D$567=$D326)*('Charges by GXP_GIP_DETERMINED'!$E$7:$E$567=$E326))</f>
        <v>0</v>
      </c>
      <c r="J326" s="23" cm="1">
        <f t="array" ref="J326">SUMPRODUCT('Charges by GXP_GIP_DETERMINED'!I$7:I$567*('Charges by GXP_GIP_DETERMINED'!$D$7:$D$567=$D326)*('Charges by GXP_GIP_DETERMINED'!$E$7:$E$567=$E326))</f>
        <v>0</v>
      </c>
      <c r="K326" s="23" cm="1">
        <f t="array" ref="K326">SUMPRODUCT('Charges by GXP_GIP_DETERMINED'!J$7:J$567*('Charges by GXP_GIP_DETERMINED'!$D$7:$D$567=$D326)*('Charges by GXP_GIP_DETERMINED'!$E$7:$E$567=$E326))</f>
        <v>0</v>
      </c>
      <c r="L326" s="24">
        <f t="shared" si="48"/>
        <v>0</v>
      </c>
      <c r="M326" s="23">
        <v>54696.285442400302</v>
      </c>
      <c r="N326" s="23">
        <v>583635.94999999995</v>
      </c>
      <c r="O326" s="23">
        <v>0</v>
      </c>
      <c r="P326" s="23" cm="1">
        <f t="array" ref="P326">SUMPRODUCT('Charges by GXP_GIP_DETERMINED'!O$7:O$567*('Charges by GXP_GIP_DETERMINED'!$D$7:$D$567=$D326)*('Charges by GXP_GIP_DETERMINED'!$E$7:$E$567=$E326))</f>
        <v>0</v>
      </c>
      <c r="Q326" s="24">
        <f t="shared" si="49"/>
        <v>638332.23544240021</v>
      </c>
      <c r="R326" s="23">
        <v>75421.270000000019</v>
      </c>
      <c r="S326" s="23">
        <v>720917.16</v>
      </c>
      <c r="T326" s="23">
        <v>0</v>
      </c>
      <c r="U326" s="24">
        <f t="shared" si="50"/>
        <v>796338.43</v>
      </c>
      <c r="V326" s="23">
        <v>112618.35</v>
      </c>
      <c r="W326" s="23">
        <v>763061.98</v>
      </c>
      <c r="X326" s="23">
        <v>0</v>
      </c>
      <c r="Y326" s="24">
        <f t="shared" si="51"/>
        <v>875680.33</v>
      </c>
      <c r="Z326" s="23">
        <v>151942.84</v>
      </c>
      <c r="AA326" s="23">
        <v>735727.16</v>
      </c>
      <c r="AB326" s="23">
        <v>0</v>
      </c>
      <c r="AC326" s="24">
        <f t="shared" si="52"/>
        <v>887670</v>
      </c>
      <c r="AD326" s="23">
        <v>186308.99</v>
      </c>
      <c r="AE326" s="23">
        <v>806798.19</v>
      </c>
      <c r="AF326" s="23">
        <v>0</v>
      </c>
      <c r="AG326" s="24">
        <f t="shared" si="53"/>
        <v>993107.17999999993</v>
      </c>
      <c r="AH326" s="23">
        <v>284954.02000000008</v>
      </c>
      <c r="AI326" s="23">
        <v>822357.4</v>
      </c>
      <c r="AJ326" s="23">
        <v>0</v>
      </c>
      <c r="AK326" s="24">
        <f t="shared" si="54"/>
        <v>1107311.4200000002</v>
      </c>
      <c r="AN326" s="35" t="str">
        <f t="shared" si="55"/>
        <v>-</v>
      </c>
      <c r="AO326" s="35">
        <f t="shared" si="56"/>
        <v>9.9633393304904283E-2</v>
      </c>
      <c r="AP326" s="35">
        <f t="shared" si="57"/>
        <v>1.3691834324975671E-2</v>
      </c>
      <c r="AQ326" s="35">
        <f t="shared" si="58"/>
        <v>0.11877970416934214</v>
      </c>
      <c r="AR326" s="35">
        <f t="shared" si="59"/>
        <v>0.11499689288320347</v>
      </c>
    </row>
    <row r="327" spans="2:44" x14ac:dyDescent="0.3">
      <c r="B327" s="2" t="s">
        <v>122</v>
      </c>
      <c r="C327" s="2" t="s">
        <v>353</v>
      </c>
      <c r="D327" s="2" t="s">
        <v>354</v>
      </c>
      <c r="E327" s="2" t="s">
        <v>146</v>
      </c>
      <c r="H327" s="23" cm="1">
        <f t="array" ref="H327">SUMPRODUCT('Charges by GXP_GIP_DETERMINED'!G$7:G$567*('Charges by GXP_GIP_DETERMINED'!$D$7:$D$567=$D327)*('Charges by GXP_GIP_DETERMINED'!$E$7:$E$567=$E327))</f>
        <v>0</v>
      </c>
      <c r="I327" s="23" cm="1">
        <f t="array" ref="I327">SUMPRODUCT('Charges by GXP_GIP_DETERMINED'!H$7:H$567*('Charges by GXP_GIP_DETERMINED'!$D$7:$D$567=$D327)*('Charges by GXP_GIP_DETERMINED'!$E$7:$E$567=$E327))</f>
        <v>0</v>
      </c>
      <c r="J327" s="23" cm="1">
        <f t="array" ref="J327">SUMPRODUCT('Charges by GXP_GIP_DETERMINED'!I$7:I$567*('Charges by GXP_GIP_DETERMINED'!$D$7:$D$567=$D327)*('Charges by GXP_GIP_DETERMINED'!$E$7:$E$567=$E327))</f>
        <v>0</v>
      </c>
      <c r="K327" s="23" cm="1">
        <f t="array" ref="K327">SUMPRODUCT('Charges by GXP_GIP_DETERMINED'!J$7:J$567*('Charges by GXP_GIP_DETERMINED'!$D$7:$D$567=$D327)*('Charges by GXP_GIP_DETERMINED'!$E$7:$E$567=$E327))</f>
        <v>0</v>
      </c>
      <c r="L327" s="24">
        <f t="shared" ref="L327:L390" si="60">SUM(H327:K327)</f>
        <v>0</v>
      </c>
      <c r="M327" s="23">
        <v>0</v>
      </c>
      <c r="N327" s="23">
        <v>0</v>
      </c>
      <c r="O327" s="23">
        <v>0</v>
      </c>
      <c r="P327" s="23" cm="1">
        <f t="array" ref="P327">SUMPRODUCT('Charges by GXP_GIP_DETERMINED'!O$7:O$567*('Charges by GXP_GIP_DETERMINED'!$D$7:$D$567=$D327)*('Charges by GXP_GIP_DETERMINED'!$E$7:$E$567=$E327))</f>
        <v>0</v>
      </c>
      <c r="Q327" s="24">
        <f t="shared" ref="Q327:Q390" si="61">SUM(M327:P327)</f>
        <v>0</v>
      </c>
      <c r="R327" s="23">
        <v>0</v>
      </c>
      <c r="S327" s="23">
        <v>0</v>
      </c>
      <c r="T327" s="23">
        <v>0</v>
      </c>
      <c r="U327" s="24">
        <f t="shared" ref="U327:U390" si="62">SUM(R327:T327)</f>
        <v>0</v>
      </c>
      <c r="V327" s="23">
        <v>0</v>
      </c>
      <c r="W327" s="23">
        <v>0</v>
      </c>
      <c r="X327" s="23">
        <v>0</v>
      </c>
      <c r="Y327" s="24">
        <f t="shared" ref="Y327:Y390" si="63">SUM(V327:X327)</f>
        <v>0</v>
      </c>
      <c r="Z327" s="23">
        <v>0</v>
      </c>
      <c r="AA327" s="23">
        <v>0</v>
      </c>
      <c r="AB327" s="23">
        <v>0</v>
      </c>
      <c r="AC327" s="24">
        <f t="shared" ref="AC327:AC390" si="64">SUM(Z327:AB327)</f>
        <v>0</v>
      </c>
      <c r="AD327" s="23">
        <v>0</v>
      </c>
      <c r="AE327" s="23">
        <v>0</v>
      </c>
      <c r="AF327" s="23">
        <v>0</v>
      </c>
      <c r="AG327" s="24">
        <f t="shared" ref="AG327:AG390" si="65">SUM(AD327:AF327)</f>
        <v>0</v>
      </c>
      <c r="AH327" s="23">
        <v>0</v>
      </c>
      <c r="AI327" s="23">
        <v>0</v>
      </c>
      <c r="AJ327" s="23">
        <v>0</v>
      </c>
      <c r="AK327" s="24">
        <f t="shared" ref="AK327:AK390" si="66">SUM(AH327:AJ327)</f>
        <v>0</v>
      </c>
      <c r="AN327" s="35" t="str">
        <f t="shared" ref="AN327:AN390" si="67">IFERROR(U327/L327-1,"-")</f>
        <v>-</v>
      </c>
      <c r="AO327" s="35" t="str">
        <f t="shared" ref="AO327:AO390" si="68">IFERROR(Y327/U327-1,"'-")</f>
        <v>'-</v>
      </c>
      <c r="AP327" s="35" t="str">
        <f t="shared" ref="AP327:AP390" si="69">IFERROR(AC327/Y327-1,"'-")</f>
        <v>'-</v>
      </c>
      <c r="AQ327" s="35" t="str">
        <f t="shared" ref="AQ327:AQ390" si="70">IFERROR(AG327/AC327-1,"'-")</f>
        <v>'-</v>
      </c>
      <c r="AR327" s="35" t="str">
        <f t="shared" ref="AR327:AR390" si="71">IFERROR(AK327/AG327-1,"'-")</f>
        <v>'-</v>
      </c>
    </row>
    <row r="328" spans="2:44" x14ac:dyDescent="0.3">
      <c r="B328" s="2" t="s">
        <v>100</v>
      </c>
      <c r="C328" s="2" t="s">
        <v>355</v>
      </c>
      <c r="D328" s="2" t="s">
        <v>356</v>
      </c>
      <c r="E328" s="2" t="s">
        <v>142</v>
      </c>
      <c r="F328" s="2" t="s">
        <v>143</v>
      </c>
      <c r="H328" s="23" cm="1">
        <f t="array" ref="H328">SUMPRODUCT('Charges by GXP_GIP_DETERMINED'!G$7:G$567*('Charges by GXP_GIP_DETERMINED'!$D$7:$D$567=$D328)*('Charges by GXP_GIP_DETERMINED'!$E$7:$E$567=$E328))</f>
        <v>310258.30169725127</v>
      </c>
      <c r="I328" s="23" cm="1">
        <f t="array" ref="I328">SUMPRODUCT('Charges by GXP_GIP_DETERMINED'!H$7:H$567*('Charges by GXP_GIP_DETERMINED'!$D$7:$D$567=$D328)*('Charges by GXP_GIP_DETERMINED'!$E$7:$E$567=$E328))</f>
        <v>2148007.44</v>
      </c>
      <c r="J328" s="23" cm="1">
        <f t="array" ref="J328">SUMPRODUCT('Charges by GXP_GIP_DETERMINED'!I$7:I$567*('Charges by GXP_GIP_DETERMINED'!$D$7:$D$567=$D328)*('Charges by GXP_GIP_DETERMINED'!$E$7:$E$567=$E328))</f>
        <v>8483068.9700000007</v>
      </c>
      <c r="K328" s="23" cm="1">
        <f t="array" ref="K328">SUMPRODUCT('Charges by GXP_GIP_DETERMINED'!J$7:J$567*('Charges by GXP_GIP_DETERMINED'!$D$7:$D$567=$D328)*('Charges by GXP_GIP_DETERMINED'!$E$7:$E$567=$E328))</f>
        <v>0</v>
      </c>
      <c r="L328" s="24">
        <f t="shared" si="60"/>
        <v>10941334.711697252</v>
      </c>
      <c r="M328" s="23">
        <v>458540.4649567522</v>
      </c>
      <c r="N328" s="23">
        <v>2215898.0099999998</v>
      </c>
      <c r="O328" s="23">
        <v>8539055.0999999996</v>
      </c>
      <c r="P328" s="23" cm="1">
        <f t="array" ref="P328">SUMPRODUCT('Charges by GXP_GIP_DETERMINED'!O$7:O$567*('Charges by GXP_GIP_DETERMINED'!$D$7:$D$567=$D328)*('Charges by GXP_GIP_DETERMINED'!$E$7:$E$567=$E328))</f>
        <v>0</v>
      </c>
      <c r="Q328" s="24">
        <f t="shared" si="61"/>
        <v>11213493.574956752</v>
      </c>
      <c r="R328" s="23">
        <v>603237.48</v>
      </c>
      <c r="S328" s="23">
        <v>2737115.31</v>
      </c>
      <c r="T328" s="23">
        <v>11587646.140000001</v>
      </c>
      <c r="U328" s="24">
        <f t="shared" si="62"/>
        <v>14927998.93</v>
      </c>
      <c r="V328" s="23">
        <v>837403.23</v>
      </c>
      <c r="W328" s="23">
        <v>2897127.1</v>
      </c>
      <c r="X328" s="23">
        <v>11749031.449999999</v>
      </c>
      <c r="Y328" s="24">
        <f t="shared" si="63"/>
        <v>15483561.779999999</v>
      </c>
      <c r="Z328" s="23">
        <v>1143705.5900000001</v>
      </c>
      <c r="AA328" s="23">
        <v>2793344.62</v>
      </c>
      <c r="AB328" s="23">
        <v>11813641.869999999</v>
      </c>
      <c r="AC328" s="24">
        <f t="shared" si="64"/>
        <v>15750692.079999998</v>
      </c>
      <c r="AD328" s="23">
        <v>1426998.89</v>
      </c>
      <c r="AE328" s="23">
        <v>3063180.91</v>
      </c>
      <c r="AF328" s="23">
        <v>11885872.09</v>
      </c>
      <c r="AG328" s="24">
        <f t="shared" si="65"/>
        <v>16376051.890000001</v>
      </c>
      <c r="AH328" s="23">
        <v>1751342.61</v>
      </c>
      <c r="AI328" s="23">
        <v>3122254.77</v>
      </c>
      <c r="AJ328" s="23">
        <v>12196556.33</v>
      </c>
      <c r="AK328" s="24">
        <f t="shared" si="66"/>
        <v>17070153.710000001</v>
      </c>
      <c r="AN328" s="35">
        <f t="shared" si="67"/>
        <v>0.36436726627516935</v>
      </c>
      <c r="AO328" s="35">
        <f t="shared" si="68"/>
        <v>3.7216163573237759E-2</v>
      </c>
      <c r="AP328" s="35">
        <f t="shared" si="69"/>
        <v>1.7252509712916808E-2</v>
      </c>
      <c r="AQ328" s="35">
        <f t="shared" si="70"/>
        <v>3.9703640120936301E-2</v>
      </c>
      <c r="AR328" s="35">
        <f t="shared" si="71"/>
        <v>4.2385174684494764E-2</v>
      </c>
    </row>
    <row r="329" spans="2:44" x14ac:dyDescent="0.3">
      <c r="B329" s="2" t="s">
        <v>100</v>
      </c>
      <c r="C329" s="2" t="s">
        <v>355</v>
      </c>
      <c r="D329" s="2" t="s">
        <v>356</v>
      </c>
      <c r="E329" s="2" t="s">
        <v>144</v>
      </c>
      <c r="F329" s="2" t="s">
        <v>145</v>
      </c>
      <c r="H329" s="23" cm="1">
        <f t="array" ref="H329">SUMPRODUCT('Charges by GXP_GIP_DETERMINED'!G$7:G$567*('Charges by GXP_GIP_DETERMINED'!$D$7:$D$567=$D329)*('Charges by GXP_GIP_DETERMINED'!$E$7:$E$567=$E329))</f>
        <v>25.087692291291006</v>
      </c>
      <c r="I329" s="23" cm="1">
        <f t="array" ref="I329">SUMPRODUCT('Charges by GXP_GIP_DETERMINED'!H$7:H$567*('Charges by GXP_GIP_DETERMINED'!$D$7:$D$567=$D329)*('Charges by GXP_GIP_DETERMINED'!$E$7:$E$567=$E329))</f>
        <v>223387.22</v>
      </c>
      <c r="J329" s="23" cm="1">
        <f t="array" ref="J329">SUMPRODUCT('Charges by GXP_GIP_DETERMINED'!I$7:I$567*('Charges by GXP_GIP_DETERMINED'!$D$7:$D$567=$D329)*('Charges by GXP_GIP_DETERMINED'!$E$7:$E$567=$E329))</f>
        <v>0</v>
      </c>
      <c r="K329" s="23" cm="1">
        <f t="array" ref="K329">SUMPRODUCT('Charges by GXP_GIP_DETERMINED'!J$7:J$567*('Charges by GXP_GIP_DETERMINED'!$D$7:$D$567=$D329)*('Charges by GXP_GIP_DETERMINED'!$E$7:$E$567=$E329))</f>
        <v>0</v>
      </c>
      <c r="L329" s="24">
        <f t="shared" si="60"/>
        <v>223412.3076922913</v>
      </c>
      <c r="M329" s="23">
        <v>35.424604442561879</v>
      </c>
      <c r="N329" s="23">
        <v>126261.39</v>
      </c>
      <c r="O329" s="23">
        <v>0</v>
      </c>
      <c r="P329" s="23" cm="1">
        <f t="array" ref="P329">SUMPRODUCT('Charges by GXP_GIP_DETERMINED'!O$7:O$567*('Charges by GXP_GIP_DETERMINED'!$D$7:$D$567=$D329)*('Charges by GXP_GIP_DETERMINED'!$E$7:$E$567=$E329))</f>
        <v>0</v>
      </c>
      <c r="Q329" s="24">
        <f t="shared" si="61"/>
        <v>126296.81460444257</v>
      </c>
      <c r="R329" s="23">
        <v>48.66</v>
      </c>
      <c r="S329" s="23">
        <v>155960.24</v>
      </c>
      <c r="T329" s="23">
        <v>0</v>
      </c>
      <c r="U329" s="24">
        <f t="shared" si="62"/>
        <v>156008.9</v>
      </c>
      <c r="V329" s="23">
        <v>66.13000000000001</v>
      </c>
      <c r="W329" s="23">
        <v>165077.68</v>
      </c>
      <c r="X329" s="23">
        <v>0</v>
      </c>
      <c r="Y329" s="24">
        <f t="shared" si="63"/>
        <v>165143.81</v>
      </c>
      <c r="Z329" s="23">
        <v>85.759999999999991</v>
      </c>
      <c r="AA329" s="23">
        <v>159164.17000000001</v>
      </c>
      <c r="AB329" s="23">
        <v>0</v>
      </c>
      <c r="AC329" s="24">
        <f t="shared" si="64"/>
        <v>159249.93000000002</v>
      </c>
      <c r="AD329" s="23">
        <v>107.63</v>
      </c>
      <c r="AE329" s="23">
        <v>174539.39</v>
      </c>
      <c r="AF329" s="23">
        <v>0</v>
      </c>
      <c r="AG329" s="24">
        <f t="shared" si="65"/>
        <v>174647.02000000002</v>
      </c>
      <c r="AH329" s="23">
        <v>123.14999999999999</v>
      </c>
      <c r="AI329" s="23">
        <v>177905.4</v>
      </c>
      <c r="AJ329" s="23">
        <v>0</v>
      </c>
      <c r="AK329" s="24">
        <f t="shared" si="66"/>
        <v>178028.55</v>
      </c>
      <c r="AN329" s="35">
        <f t="shared" si="67"/>
        <v>-0.3016996171273022</v>
      </c>
      <c r="AO329" s="35">
        <f t="shared" si="68"/>
        <v>5.8553774816693105E-2</v>
      </c>
      <c r="AP329" s="35">
        <f t="shared" si="69"/>
        <v>-3.5689378851075149E-2</v>
      </c>
      <c r="AQ329" s="35">
        <f t="shared" si="70"/>
        <v>9.6685066046810819E-2</v>
      </c>
      <c r="AR329" s="35">
        <f t="shared" si="71"/>
        <v>1.9362082444922102E-2</v>
      </c>
    </row>
    <row r="330" spans="2:44" x14ac:dyDescent="0.3">
      <c r="B330" s="2" t="s">
        <v>100</v>
      </c>
      <c r="C330" s="2" t="s">
        <v>355</v>
      </c>
      <c r="D330" s="2" t="s">
        <v>356</v>
      </c>
      <c r="E330" s="2" t="s">
        <v>146</v>
      </c>
      <c r="H330" s="23" cm="1">
        <f t="array" ref="H330">SUMPRODUCT('Charges by GXP_GIP_DETERMINED'!G$7:G$567*('Charges by GXP_GIP_DETERMINED'!$D$7:$D$567=$D330)*('Charges by GXP_GIP_DETERMINED'!$E$7:$E$567=$E330))</f>
        <v>2574737.7136108158</v>
      </c>
      <c r="I330" s="23" cm="1">
        <f t="array" ref="I330">SUMPRODUCT('Charges by GXP_GIP_DETERMINED'!H$7:H$567*('Charges by GXP_GIP_DETERMINED'!$D$7:$D$567=$D330)*('Charges by GXP_GIP_DETERMINED'!$E$7:$E$567=$E330))</f>
        <v>0</v>
      </c>
      <c r="J330" s="23" cm="1">
        <f t="array" ref="J330">SUMPRODUCT('Charges by GXP_GIP_DETERMINED'!I$7:I$567*('Charges by GXP_GIP_DETERMINED'!$D$7:$D$567=$D330)*('Charges by GXP_GIP_DETERMINED'!$E$7:$E$567=$E330))</f>
        <v>0</v>
      </c>
      <c r="K330" s="23" cm="1">
        <f t="array" ref="K330">SUMPRODUCT('Charges by GXP_GIP_DETERMINED'!J$7:J$567*('Charges by GXP_GIP_DETERMINED'!$D$7:$D$567=$D330)*('Charges by GXP_GIP_DETERMINED'!$E$7:$E$567=$E330))</f>
        <v>0</v>
      </c>
      <c r="L330" s="24">
        <f t="shared" si="60"/>
        <v>2574737.7136108158</v>
      </c>
      <c r="M330" s="23">
        <v>2592221.5075083766</v>
      </c>
      <c r="N330" s="23">
        <v>0</v>
      </c>
      <c r="O330" s="23">
        <v>0</v>
      </c>
      <c r="P330" s="23" cm="1">
        <f t="array" ref="P330">SUMPRODUCT('Charges by GXP_GIP_DETERMINED'!O$7:O$567*('Charges by GXP_GIP_DETERMINED'!$D$7:$D$567=$D330)*('Charges by GXP_GIP_DETERMINED'!$E$7:$E$567=$E330))</f>
        <v>0</v>
      </c>
      <c r="Q330" s="24">
        <f t="shared" si="61"/>
        <v>2592221.5075083766</v>
      </c>
      <c r="R330" s="23">
        <v>2635034.08</v>
      </c>
      <c r="S330" s="23">
        <v>0</v>
      </c>
      <c r="T330" s="23">
        <v>0</v>
      </c>
      <c r="U330" s="24">
        <f t="shared" si="62"/>
        <v>2635034.08</v>
      </c>
      <c r="V330" s="23">
        <v>2669259.2399999998</v>
      </c>
      <c r="W330" s="23">
        <v>0</v>
      </c>
      <c r="X330" s="23">
        <v>0</v>
      </c>
      <c r="Y330" s="24">
        <f t="shared" si="63"/>
        <v>2669259.2399999998</v>
      </c>
      <c r="Z330" s="23">
        <v>2913709.3300000005</v>
      </c>
      <c r="AA330" s="23">
        <v>0</v>
      </c>
      <c r="AB330" s="23">
        <v>0</v>
      </c>
      <c r="AC330" s="24">
        <f t="shared" si="64"/>
        <v>2913709.3300000005</v>
      </c>
      <c r="AD330" s="23">
        <v>2998629.8899999997</v>
      </c>
      <c r="AE330" s="23">
        <v>0</v>
      </c>
      <c r="AF330" s="23">
        <v>0</v>
      </c>
      <c r="AG330" s="24">
        <f t="shared" si="65"/>
        <v>2998629.8899999997</v>
      </c>
      <c r="AH330" s="23">
        <v>3034733.2300000004</v>
      </c>
      <c r="AI330" s="23">
        <v>0</v>
      </c>
      <c r="AJ330" s="23">
        <v>0</v>
      </c>
      <c r="AK330" s="24">
        <f t="shared" si="66"/>
        <v>3034733.2300000004</v>
      </c>
      <c r="AN330" s="35">
        <f t="shared" si="67"/>
        <v>2.3418449992183676E-2</v>
      </c>
      <c r="AO330" s="35">
        <f t="shared" si="68"/>
        <v>1.2988507533837845E-2</v>
      </c>
      <c r="AP330" s="35">
        <f t="shared" si="69"/>
        <v>9.1579748544768913E-2</v>
      </c>
      <c r="AQ330" s="35">
        <f t="shared" si="70"/>
        <v>2.9145172143852482E-2</v>
      </c>
      <c r="AR330" s="35">
        <f t="shared" si="71"/>
        <v>1.203994534984143E-2</v>
      </c>
    </row>
    <row r="331" spans="2:44" x14ac:dyDescent="0.3">
      <c r="B331" s="2" t="s">
        <v>85</v>
      </c>
      <c r="C331" s="2" t="s">
        <v>357</v>
      </c>
      <c r="D331" s="2" t="s">
        <v>358</v>
      </c>
      <c r="E331" s="2" t="s">
        <v>142</v>
      </c>
      <c r="F331" s="2" t="s">
        <v>143</v>
      </c>
      <c r="H331" s="23" cm="1">
        <f t="array" ref="H331">SUMPRODUCT('Charges by GXP_GIP_DETERMINED'!G$7:G$567*('Charges by GXP_GIP_DETERMINED'!$D$7:$D$567=$D331)*('Charges by GXP_GIP_DETERMINED'!$E$7:$E$567=$E331))</f>
        <v>908073.30873012275</v>
      </c>
      <c r="I331" s="23" cm="1">
        <f t="array" ref="I331">SUMPRODUCT('Charges by GXP_GIP_DETERMINED'!H$7:H$567*('Charges by GXP_GIP_DETERMINED'!$D$7:$D$567=$D331)*('Charges by GXP_GIP_DETERMINED'!$E$7:$E$567=$E331))</f>
        <v>1320529.6599999999</v>
      </c>
      <c r="J331" s="23" cm="1">
        <f t="array" ref="J331">SUMPRODUCT('Charges by GXP_GIP_DETERMINED'!I$7:I$567*('Charges by GXP_GIP_DETERMINED'!$D$7:$D$567=$D331)*('Charges by GXP_GIP_DETERMINED'!$E$7:$E$567=$E331))</f>
        <v>31552005.359999999</v>
      </c>
      <c r="K331" s="23" cm="1">
        <f t="array" ref="K331">SUMPRODUCT('Charges by GXP_GIP_DETERMINED'!J$7:J$567*('Charges by GXP_GIP_DETERMINED'!$D$7:$D$567=$D331)*('Charges by GXP_GIP_DETERMINED'!$E$7:$E$567=$E331))</f>
        <v>0</v>
      </c>
      <c r="L331" s="24">
        <f t="shared" si="60"/>
        <v>33780608.328730121</v>
      </c>
      <c r="M331" s="23">
        <v>1268699.0891335681</v>
      </c>
      <c r="N331" s="23">
        <v>1362641.8</v>
      </c>
      <c r="O331" s="23">
        <v>32323403.699999999</v>
      </c>
      <c r="P331" s="23" cm="1">
        <f t="array" ref="P331">SUMPRODUCT('Charges by GXP_GIP_DETERMINED'!O$7:O$567*('Charges by GXP_GIP_DETERMINED'!$D$7:$D$567=$D331)*('Charges by GXP_GIP_DETERMINED'!$E$7:$E$567=$E331))</f>
        <v>0</v>
      </c>
      <c r="Q331" s="24">
        <f t="shared" si="61"/>
        <v>34954744.589133568</v>
      </c>
      <c r="R331" s="23">
        <v>1502095.3900000001</v>
      </c>
      <c r="S331" s="23">
        <v>1683158.58</v>
      </c>
      <c r="T331" s="23">
        <v>43863420.439999998</v>
      </c>
      <c r="U331" s="24">
        <f t="shared" si="62"/>
        <v>47048674.409999996</v>
      </c>
      <c r="V331" s="23">
        <v>2341387.96</v>
      </c>
      <c r="W331" s="23">
        <v>1781556.04</v>
      </c>
      <c r="X331" s="23">
        <v>44474322.049999997</v>
      </c>
      <c r="Y331" s="24">
        <f t="shared" si="63"/>
        <v>48597266.049999997</v>
      </c>
      <c r="Z331" s="23">
        <v>3455559.0900000003</v>
      </c>
      <c r="AA331" s="23">
        <v>1717736.16</v>
      </c>
      <c r="AB331" s="23">
        <v>44718895.789999999</v>
      </c>
      <c r="AC331" s="24">
        <f t="shared" si="64"/>
        <v>49892191.039999999</v>
      </c>
      <c r="AD331" s="23">
        <v>4836654.0099999979</v>
      </c>
      <c r="AE331" s="23">
        <v>1883668.98</v>
      </c>
      <c r="AF331" s="23">
        <v>44992313.229999997</v>
      </c>
      <c r="AG331" s="24">
        <f t="shared" si="65"/>
        <v>51712636.219999999</v>
      </c>
      <c r="AH331" s="23">
        <v>5865242.6800000006</v>
      </c>
      <c r="AI331" s="23">
        <v>1919995.8</v>
      </c>
      <c r="AJ331" s="23">
        <v>46168365.149999999</v>
      </c>
      <c r="AK331" s="24">
        <f t="shared" si="66"/>
        <v>53953603.629999995</v>
      </c>
      <c r="AN331" s="35">
        <f t="shared" si="67"/>
        <v>0.39277167397798163</v>
      </c>
      <c r="AO331" s="35">
        <f t="shared" si="68"/>
        <v>3.2914671017189256E-2</v>
      </c>
      <c r="AP331" s="35">
        <f t="shared" si="69"/>
        <v>2.6646046069087603E-2</v>
      </c>
      <c r="AQ331" s="35">
        <f t="shared" si="70"/>
        <v>3.6487577355351908E-2</v>
      </c>
      <c r="AR331" s="35">
        <f t="shared" si="71"/>
        <v>4.333500617656183E-2</v>
      </c>
    </row>
    <row r="332" spans="2:44" x14ac:dyDescent="0.3">
      <c r="B332" s="2" t="s">
        <v>85</v>
      </c>
      <c r="C332" s="2" t="s">
        <v>357</v>
      </c>
      <c r="D332" s="2" t="s">
        <v>358</v>
      </c>
      <c r="E332" s="2" t="s">
        <v>144</v>
      </c>
      <c r="F332" s="2" t="s">
        <v>145</v>
      </c>
      <c r="H332" s="23" cm="1">
        <f t="array" ref="H332">SUMPRODUCT('Charges by GXP_GIP_DETERMINED'!G$7:G$567*('Charges by GXP_GIP_DETERMINED'!$D$7:$D$567=$D332)*('Charges by GXP_GIP_DETERMINED'!$E$7:$E$567=$E332))</f>
        <v>0</v>
      </c>
      <c r="I332" s="23" cm="1">
        <f t="array" ref="I332">SUMPRODUCT('Charges by GXP_GIP_DETERMINED'!H$7:H$567*('Charges by GXP_GIP_DETERMINED'!$D$7:$D$567=$D332)*('Charges by GXP_GIP_DETERMINED'!$E$7:$E$567=$E332))</f>
        <v>0</v>
      </c>
      <c r="J332" s="23" cm="1">
        <f t="array" ref="J332">SUMPRODUCT('Charges by GXP_GIP_DETERMINED'!I$7:I$567*('Charges by GXP_GIP_DETERMINED'!$D$7:$D$567=$D332)*('Charges by GXP_GIP_DETERMINED'!$E$7:$E$567=$E332))</f>
        <v>0</v>
      </c>
      <c r="K332" s="23" cm="1">
        <f t="array" ref="K332">SUMPRODUCT('Charges by GXP_GIP_DETERMINED'!J$7:J$567*('Charges by GXP_GIP_DETERMINED'!$D$7:$D$567=$D332)*('Charges by GXP_GIP_DETERMINED'!$E$7:$E$567=$E332))</f>
        <v>0</v>
      </c>
      <c r="L332" s="24">
        <f t="shared" si="60"/>
        <v>0</v>
      </c>
      <c r="M332" s="23">
        <v>0</v>
      </c>
      <c r="N332" s="23">
        <v>0</v>
      </c>
      <c r="O332" s="23">
        <v>0</v>
      </c>
      <c r="P332" s="23" cm="1">
        <f t="array" ref="P332">SUMPRODUCT('Charges by GXP_GIP_DETERMINED'!O$7:O$567*('Charges by GXP_GIP_DETERMINED'!$D$7:$D$567=$D332)*('Charges by GXP_GIP_DETERMINED'!$E$7:$E$567=$E332))</f>
        <v>0</v>
      </c>
      <c r="Q332" s="24">
        <f t="shared" si="61"/>
        <v>0</v>
      </c>
      <c r="R332" s="23">
        <v>0</v>
      </c>
      <c r="S332" s="23">
        <v>0</v>
      </c>
      <c r="T332" s="23">
        <v>0</v>
      </c>
      <c r="U332" s="24">
        <f t="shared" si="62"/>
        <v>0</v>
      </c>
      <c r="V332" s="23">
        <v>0</v>
      </c>
      <c r="W332" s="23">
        <v>0</v>
      </c>
      <c r="X332" s="23">
        <v>0</v>
      </c>
      <c r="Y332" s="24">
        <f t="shared" si="63"/>
        <v>0</v>
      </c>
      <c r="Z332" s="23">
        <v>0</v>
      </c>
      <c r="AA332" s="23">
        <v>0</v>
      </c>
      <c r="AB332" s="23">
        <v>0</v>
      </c>
      <c r="AC332" s="24">
        <f t="shared" si="64"/>
        <v>0</v>
      </c>
      <c r="AD332" s="23">
        <v>0</v>
      </c>
      <c r="AE332" s="23">
        <v>0</v>
      </c>
      <c r="AF332" s="23">
        <v>0</v>
      </c>
      <c r="AG332" s="24">
        <f t="shared" si="65"/>
        <v>0</v>
      </c>
      <c r="AH332" s="23">
        <v>0</v>
      </c>
      <c r="AI332" s="23">
        <v>0</v>
      </c>
      <c r="AJ332" s="23">
        <v>0</v>
      </c>
      <c r="AK332" s="24">
        <f t="shared" si="66"/>
        <v>0</v>
      </c>
      <c r="AN332" s="35" t="str">
        <f t="shared" si="67"/>
        <v>-</v>
      </c>
      <c r="AO332" s="35" t="str">
        <f t="shared" si="68"/>
        <v>'-</v>
      </c>
      <c r="AP332" s="35" t="str">
        <f t="shared" si="69"/>
        <v>'-</v>
      </c>
      <c r="AQ332" s="35" t="str">
        <f t="shared" si="70"/>
        <v>'-</v>
      </c>
      <c r="AR332" s="35" t="str">
        <f t="shared" si="71"/>
        <v>'-</v>
      </c>
    </row>
    <row r="333" spans="2:44" x14ac:dyDescent="0.3">
      <c r="B333" s="2" t="s">
        <v>85</v>
      </c>
      <c r="C333" s="2" t="s">
        <v>357</v>
      </c>
      <c r="D333" s="2" t="s">
        <v>358</v>
      </c>
      <c r="E333" s="2" t="s">
        <v>146</v>
      </c>
      <c r="H333" s="23" cm="1">
        <f t="array" ref="H333">SUMPRODUCT('Charges by GXP_GIP_DETERMINED'!G$7:G$567*('Charges by GXP_GIP_DETERMINED'!$D$7:$D$567=$D333)*('Charges by GXP_GIP_DETERMINED'!$E$7:$E$567=$E333))</f>
        <v>11640131.217536747</v>
      </c>
      <c r="I333" s="23" cm="1">
        <f t="array" ref="I333">SUMPRODUCT('Charges by GXP_GIP_DETERMINED'!H$7:H$567*('Charges by GXP_GIP_DETERMINED'!$D$7:$D$567=$D333)*('Charges by GXP_GIP_DETERMINED'!$E$7:$E$567=$E333))</f>
        <v>0</v>
      </c>
      <c r="J333" s="23" cm="1">
        <f t="array" ref="J333">SUMPRODUCT('Charges by GXP_GIP_DETERMINED'!I$7:I$567*('Charges by GXP_GIP_DETERMINED'!$D$7:$D$567=$D333)*('Charges by GXP_GIP_DETERMINED'!$E$7:$E$567=$E333))</f>
        <v>0</v>
      </c>
      <c r="K333" s="23" cm="1">
        <f t="array" ref="K333">SUMPRODUCT('Charges by GXP_GIP_DETERMINED'!J$7:J$567*('Charges by GXP_GIP_DETERMINED'!$D$7:$D$567=$D333)*('Charges by GXP_GIP_DETERMINED'!$E$7:$E$567=$E333))</f>
        <v>0</v>
      </c>
      <c r="L333" s="24">
        <f t="shared" si="60"/>
        <v>11640131.217536747</v>
      </c>
      <c r="M333" s="23">
        <v>10825770.887523036</v>
      </c>
      <c r="N333" s="23">
        <v>0</v>
      </c>
      <c r="O333" s="23">
        <v>0</v>
      </c>
      <c r="P333" s="23" cm="1">
        <f t="array" ref="P333">SUMPRODUCT('Charges by GXP_GIP_DETERMINED'!O$7:O$567*('Charges by GXP_GIP_DETERMINED'!$D$7:$D$567=$D333)*('Charges by GXP_GIP_DETERMINED'!$E$7:$E$567=$E333))</f>
        <v>0</v>
      </c>
      <c r="Q333" s="24">
        <f t="shared" si="61"/>
        <v>10825770.887523036</v>
      </c>
      <c r="R333" s="23">
        <v>10702915.770000001</v>
      </c>
      <c r="S333" s="23">
        <v>0</v>
      </c>
      <c r="T333" s="23">
        <v>0</v>
      </c>
      <c r="U333" s="24">
        <f t="shared" si="62"/>
        <v>10702915.770000001</v>
      </c>
      <c r="V333" s="23">
        <v>10977254.799999999</v>
      </c>
      <c r="W333" s="23">
        <v>0</v>
      </c>
      <c r="X333" s="23">
        <v>0</v>
      </c>
      <c r="Y333" s="24">
        <f t="shared" si="63"/>
        <v>10977254.799999999</v>
      </c>
      <c r="Z333" s="23">
        <v>11573358.389999999</v>
      </c>
      <c r="AA333" s="23">
        <v>0</v>
      </c>
      <c r="AB333" s="23">
        <v>0</v>
      </c>
      <c r="AC333" s="24">
        <f t="shared" si="64"/>
        <v>11573358.389999999</v>
      </c>
      <c r="AD333" s="23">
        <v>11757603.810000001</v>
      </c>
      <c r="AE333" s="23">
        <v>0</v>
      </c>
      <c r="AF333" s="23">
        <v>0</v>
      </c>
      <c r="AG333" s="24">
        <f t="shared" si="65"/>
        <v>11757603.810000001</v>
      </c>
      <c r="AH333" s="23">
        <v>11863127.4</v>
      </c>
      <c r="AI333" s="23">
        <v>0</v>
      </c>
      <c r="AJ333" s="23">
        <v>0</v>
      </c>
      <c r="AK333" s="24">
        <f t="shared" si="66"/>
        <v>11863127.4</v>
      </c>
      <c r="AN333" s="35">
        <f t="shared" si="67"/>
        <v>-8.0515883371207964E-2</v>
      </c>
      <c r="AO333" s="35">
        <f t="shared" si="68"/>
        <v>2.5632176866136058E-2</v>
      </c>
      <c r="AP333" s="35">
        <f t="shared" si="69"/>
        <v>5.4303521313908032E-2</v>
      </c>
      <c r="AQ333" s="35">
        <f t="shared" si="70"/>
        <v>1.5919788689789494E-2</v>
      </c>
      <c r="AR333" s="35">
        <f t="shared" si="71"/>
        <v>8.9749230970217475E-3</v>
      </c>
    </row>
    <row r="334" spans="2:44" x14ac:dyDescent="0.3">
      <c r="B334" s="2" t="s">
        <v>121</v>
      </c>
      <c r="C334" s="2" t="s">
        <v>359</v>
      </c>
      <c r="D334" s="2" t="s">
        <v>360</v>
      </c>
      <c r="E334" s="2" t="s">
        <v>142</v>
      </c>
      <c r="F334" s="2" t="s">
        <v>143</v>
      </c>
      <c r="H334" s="23" cm="1">
        <f t="array" ref="H334">SUMPRODUCT('Charges by GXP_GIP_DETERMINED'!G$7:G$567*('Charges by GXP_GIP_DETERMINED'!$D$7:$D$567=$D334)*('Charges by GXP_GIP_DETERMINED'!$E$7:$E$567=$E334))</f>
        <v>1398.7532125264099</v>
      </c>
      <c r="I334" s="23" cm="1">
        <f t="array" ref="I334">SUMPRODUCT('Charges by GXP_GIP_DETERMINED'!H$7:H$567*('Charges by GXP_GIP_DETERMINED'!$D$7:$D$567=$D334)*('Charges by GXP_GIP_DETERMINED'!$E$7:$E$567=$E334))</f>
        <v>34.82</v>
      </c>
      <c r="J334" s="23" cm="1">
        <f t="array" ref="J334">SUMPRODUCT('Charges by GXP_GIP_DETERMINED'!I$7:I$567*('Charges by GXP_GIP_DETERMINED'!$D$7:$D$567=$D334)*('Charges by GXP_GIP_DETERMINED'!$E$7:$E$567=$E334))</f>
        <v>0</v>
      </c>
      <c r="K334" s="23" cm="1">
        <f t="array" ref="K334">SUMPRODUCT('Charges by GXP_GIP_DETERMINED'!J$7:J$567*('Charges by GXP_GIP_DETERMINED'!$D$7:$D$567=$D334)*('Charges by GXP_GIP_DETERMINED'!$E$7:$E$567=$E334))</f>
        <v>0</v>
      </c>
      <c r="L334" s="24">
        <f t="shared" si="60"/>
        <v>1433.5732125264099</v>
      </c>
      <c r="M334" s="23">
        <v>1584.6819522189021</v>
      </c>
      <c r="N334" s="23">
        <v>33.65</v>
      </c>
      <c r="O334" s="23">
        <v>826.21</v>
      </c>
      <c r="P334" s="23" cm="1">
        <f t="array" ref="P334">SUMPRODUCT('Charges by GXP_GIP_DETERMINED'!O$7:O$567*('Charges by GXP_GIP_DETERMINED'!$D$7:$D$567=$D334)*('Charges by GXP_GIP_DETERMINED'!$E$7:$E$567=$E334))</f>
        <v>0</v>
      </c>
      <c r="Q334" s="24">
        <f t="shared" si="61"/>
        <v>2444.5419522189022</v>
      </c>
      <c r="R334" s="23">
        <v>1782.6599999999999</v>
      </c>
      <c r="S334" s="23">
        <v>41.57</v>
      </c>
      <c r="T334" s="23">
        <v>1121.18</v>
      </c>
      <c r="U334" s="24">
        <f t="shared" si="62"/>
        <v>2945.41</v>
      </c>
      <c r="V334" s="23">
        <v>2235.0600000000004</v>
      </c>
      <c r="W334" s="23">
        <v>43.99</v>
      </c>
      <c r="X334" s="23">
        <v>1136.8</v>
      </c>
      <c r="Y334" s="24">
        <f t="shared" si="63"/>
        <v>3415.8500000000004</v>
      </c>
      <c r="Z334" s="23">
        <v>2927.56</v>
      </c>
      <c r="AA334" s="23">
        <v>42.42</v>
      </c>
      <c r="AB334" s="23">
        <v>1143.05</v>
      </c>
      <c r="AC334" s="24">
        <f t="shared" si="64"/>
        <v>4113.03</v>
      </c>
      <c r="AD334" s="23">
        <v>3346.7000000000003</v>
      </c>
      <c r="AE334" s="23">
        <v>46.52</v>
      </c>
      <c r="AF334" s="23">
        <v>1150.04</v>
      </c>
      <c r="AG334" s="24">
        <f t="shared" si="65"/>
        <v>4543.26</v>
      </c>
      <c r="AH334" s="23">
        <v>3750.0200000000004</v>
      </c>
      <c r="AI334" s="23">
        <v>47.41</v>
      </c>
      <c r="AJ334" s="23">
        <v>1180.0999999999999</v>
      </c>
      <c r="AK334" s="24">
        <f t="shared" si="66"/>
        <v>4977.5300000000007</v>
      </c>
      <c r="AN334" s="35">
        <f t="shared" si="67"/>
        <v>1.0545933575371813</v>
      </c>
      <c r="AO334" s="35">
        <f t="shared" si="68"/>
        <v>0.15971969946459086</v>
      </c>
      <c r="AP334" s="35">
        <f t="shared" si="69"/>
        <v>0.20410146815580288</v>
      </c>
      <c r="AQ334" s="35">
        <f t="shared" si="70"/>
        <v>0.10460171698237075</v>
      </c>
      <c r="AR334" s="35">
        <f t="shared" si="71"/>
        <v>9.5585548702913803E-2</v>
      </c>
    </row>
    <row r="335" spans="2:44" x14ac:dyDescent="0.3">
      <c r="B335" s="2" t="s">
        <v>121</v>
      </c>
      <c r="C335" s="2" t="s">
        <v>359</v>
      </c>
      <c r="D335" s="2" t="s">
        <v>360</v>
      </c>
      <c r="E335" s="2" t="s">
        <v>144</v>
      </c>
      <c r="F335" s="2" t="s">
        <v>145</v>
      </c>
      <c r="H335" s="23" cm="1">
        <f t="array" ref="H335">SUMPRODUCT('Charges by GXP_GIP_DETERMINED'!G$7:G$567*('Charges by GXP_GIP_DETERMINED'!$D$7:$D$567=$D335)*('Charges by GXP_GIP_DETERMINED'!$E$7:$E$567=$E335))</f>
        <v>315762.49768011249</v>
      </c>
      <c r="I335" s="23" cm="1">
        <f t="array" ref="I335">SUMPRODUCT('Charges by GXP_GIP_DETERMINED'!H$7:H$567*('Charges by GXP_GIP_DETERMINED'!$D$7:$D$567=$D335)*('Charges by GXP_GIP_DETERMINED'!$E$7:$E$567=$E335))</f>
        <v>10518.57</v>
      </c>
      <c r="J335" s="23" cm="1">
        <f t="array" ref="J335">SUMPRODUCT('Charges by GXP_GIP_DETERMINED'!I$7:I$567*('Charges by GXP_GIP_DETERMINED'!$D$7:$D$567=$D335)*('Charges by GXP_GIP_DETERMINED'!$E$7:$E$567=$E335))</f>
        <v>0</v>
      </c>
      <c r="K335" s="23" cm="1">
        <f t="array" ref="K335">SUMPRODUCT('Charges by GXP_GIP_DETERMINED'!J$7:J$567*('Charges by GXP_GIP_DETERMINED'!$D$7:$D$567=$D335)*('Charges by GXP_GIP_DETERMINED'!$E$7:$E$567=$E335))</f>
        <v>0</v>
      </c>
      <c r="L335" s="24">
        <f t="shared" si="60"/>
        <v>326281.06768011249</v>
      </c>
      <c r="M335" s="23">
        <v>349687.82668487076</v>
      </c>
      <c r="N335" s="23">
        <v>9579.18</v>
      </c>
      <c r="O335" s="23">
        <v>0</v>
      </c>
      <c r="P335" s="23" cm="1">
        <f t="array" ref="P335">SUMPRODUCT('Charges by GXP_GIP_DETERMINED'!O$7:O$567*('Charges by GXP_GIP_DETERMINED'!$D$7:$D$567=$D335)*('Charges by GXP_GIP_DETERMINED'!$E$7:$E$567=$E335))</f>
        <v>0</v>
      </c>
      <c r="Q335" s="24">
        <f t="shared" si="61"/>
        <v>359267.00668487075</v>
      </c>
      <c r="R335" s="23">
        <v>389227.15</v>
      </c>
      <c r="S335" s="23">
        <v>11832.37</v>
      </c>
      <c r="T335" s="23">
        <v>0</v>
      </c>
      <c r="U335" s="24">
        <f t="shared" si="62"/>
        <v>401059.52</v>
      </c>
      <c r="V335" s="23">
        <v>482545.60999999993</v>
      </c>
      <c r="W335" s="23">
        <v>12524.09</v>
      </c>
      <c r="X335" s="23">
        <v>0</v>
      </c>
      <c r="Y335" s="24">
        <f t="shared" si="63"/>
        <v>495069.69999999995</v>
      </c>
      <c r="Z335" s="23">
        <v>628959.84000000032</v>
      </c>
      <c r="AA335" s="23">
        <v>12075.44</v>
      </c>
      <c r="AB335" s="23">
        <v>0</v>
      </c>
      <c r="AC335" s="24">
        <f t="shared" si="64"/>
        <v>641035.28000000026</v>
      </c>
      <c r="AD335" s="23">
        <v>715828.08000000031</v>
      </c>
      <c r="AE335" s="23">
        <v>13241.93</v>
      </c>
      <c r="AF335" s="23">
        <v>0</v>
      </c>
      <c r="AG335" s="24">
        <f t="shared" si="65"/>
        <v>729070.01000000036</v>
      </c>
      <c r="AH335" s="23">
        <v>796589.98999999987</v>
      </c>
      <c r="AI335" s="23">
        <v>13497.3</v>
      </c>
      <c r="AJ335" s="23">
        <v>0</v>
      </c>
      <c r="AK335" s="24">
        <f t="shared" si="66"/>
        <v>810087.28999999992</v>
      </c>
      <c r="AN335" s="35">
        <f t="shared" si="67"/>
        <v>0.22918415969265094</v>
      </c>
      <c r="AO335" s="35">
        <f t="shared" si="68"/>
        <v>0.23440455920358128</v>
      </c>
      <c r="AP335" s="35">
        <f t="shared" si="69"/>
        <v>0.29483844396051762</v>
      </c>
      <c r="AQ335" s="35">
        <f t="shared" si="70"/>
        <v>0.13733211376447185</v>
      </c>
      <c r="AR335" s="35">
        <f t="shared" si="71"/>
        <v>0.11112414293381723</v>
      </c>
    </row>
    <row r="336" spans="2:44" x14ac:dyDescent="0.3">
      <c r="B336" s="2" t="s">
        <v>121</v>
      </c>
      <c r="C336" s="2" t="s">
        <v>359</v>
      </c>
      <c r="D336" s="2" t="s">
        <v>360</v>
      </c>
      <c r="E336" s="2" t="s">
        <v>146</v>
      </c>
      <c r="H336" s="23" cm="1">
        <f t="array" ref="H336">SUMPRODUCT('Charges by GXP_GIP_DETERMINED'!G$7:G$567*('Charges by GXP_GIP_DETERMINED'!$D$7:$D$567=$D336)*('Charges by GXP_GIP_DETERMINED'!$E$7:$E$567=$E336))</f>
        <v>306488.75346111844</v>
      </c>
      <c r="I336" s="23" cm="1">
        <f t="array" ref="I336">SUMPRODUCT('Charges by GXP_GIP_DETERMINED'!H$7:H$567*('Charges by GXP_GIP_DETERMINED'!$D$7:$D$567=$D336)*('Charges by GXP_GIP_DETERMINED'!$E$7:$E$567=$E336))</f>
        <v>0</v>
      </c>
      <c r="J336" s="23" cm="1">
        <f t="array" ref="J336">SUMPRODUCT('Charges by GXP_GIP_DETERMINED'!I$7:I$567*('Charges by GXP_GIP_DETERMINED'!$D$7:$D$567=$D336)*('Charges by GXP_GIP_DETERMINED'!$E$7:$E$567=$E336))</f>
        <v>0</v>
      </c>
      <c r="K336" s="23" cm="1">
        <f t="array" ref="K336">SUMPRODUCT('Charges by GXP_GIP_DETERMINED'!J$7:J$567*('Charges by GXP_GIP_DETERMINED'!$D$7:$D$567=$D336)*('Charges by GXP_GIP_DETERMINED'!$E$7:$E$567=$E336))</f>
        <v>0</v>
      </c>
      <c r="L336" s="24">
        <f t="shared" si="60"/>
        <v>306488.75346111844</v>
      </c>
      <c r="M336" s="23">
        <v>298453.26193938183</v>
      </c>
      <c r="N336" s="23">
        <v>0</v>
      </c>
      <c r="O336" s="23">
        <v>0</v>
      </c>
      <c r="P336" s="23" cm="1">
        <f t="array" ref="P336">SUMPRODUCT('Charges by GXP_GIP_DETERMINED'!O$7:O$567*('Charges by GXP_GIP_DETERMINED'!$D$7:$D$567=$D336)*('Charges by GXP_GIP_DETERMINED'!$E$7:$E$567=$E336))</f>
        <v>0</v>
      </c>
      <c r="Q336" s="24">
        <f t="shared" si="61"/>
        <v>298453.26193938183</v>
      </c>
      <c r="R336" s="23">
        <v>294593.02999999997</v>
      </c>
      <c r="S336" s="23">
        <v>0</v>
      </c>
      <c r="T336" s="23">
        <v>0</v>
      </c>
      <c r="U336" s="24">
        <f t="shared" si="62"/>
        <v>294593.02999999997</v>
      </c>
      <c r="V336" s="23">
        <v>297404.01999999996</v>
      </c>
      <c r="W336" s="23">
        <v>0</v>
      </c>
      <c r="X336" s="23">
        <v>0</v>
      </c>
      <c r="Y336" s="24">
        <f t="shared" si="63"/>
        <v>297404.01999999996</v>
      </c>
      <c r="Z336" s="23">
        <v>313599.27999999997</v>
      </c>
      <c r="AA336" s="23">
        <v>0</v>
      </c>
      <c r="AB336" s="23">
        <v>0</v>
      </c>
      <c r="AC336" s="24">
        <f t="shared" si="64"/>
        <v>313599.27999999997</v>
      </c>
      <c r="AD336" s="23">
        <v>318473.84000000003</v>
      </c>
      <c r="AE336" s="23">
        <v>0</v>
      </c>
      <c r="AF336" s="23">
        <v>0</v>
      </c>
      <c r="AG336" s="24">
        <f t="shared" si="65"/>
        <v>318473.84000000003</v>
      </c>
      <c r="AH336" s="23">
        <v>321003.87000000005</v>
      </c>
      <c r="AI336" s="23">
        <v>0</v>
      </c>
      <c r="AJ336" s="23">
        <v>0</v>
      </c>
      <c r="AK336" s="24">
        <f t="shared" si="66"/>
        <v>321003.87000000005</v>
      </c>
      <c r="AN336" s="35">
        <f t="shared" si="67"/>
        <v>-3.8812919974329785E-2</v>
      </c>
      <c r="AO336" s="35">
        <f t="shared" si="68"/>
        <v>9.5419433378989282E-3</v>
      </c>
      <c r="AP336" s="35">
        <f t="shared" si="69"/>
        <v>5.4455417246881854E-2</v>
      </c>
      <c r="AQ336" s="35">
        <f t="shared" si="70"/>
        <v>1.5543913238576401E-2</v>
      </c>
      <c r="AR336" s="35">
        <f t="shared" si="71"/>
        <v>7.9442317774045534E-3</v>
      </c>
    </row>
    <row r="337" spans="2:44" x14ac:dyDescent="0.3">
      <c r="B337" s="2" t="s">
        <v>121</v>
      </c>
      <c r="C337" s="2" t="s">
        <v>361</v>
      </c>
      <c r="D337" s="2" t="s">
        <v>362</v>
      </c>
      <c r="E337" s="2" t="s">
        <v>142</v>
      </c>
      <c r="F337" s="2" t="s">
        <v>143</v>
      </c>
      <c r="H337" s="23" cm="1">
        <f t="array" ref="H337">SUMPRODUCT('Charges by GXP_GIP_DETERMINED'!G$7:G$567*('Charges by GXP_GIP_DETERMINED'!$D$7:$D$567=$D337)*('Charges by GXP_GIP_DETERMINED'!$E$7:$E$567=$E337))</f>
        <v>73.185615932207924</v>
      </c>
      <c r="I337" s="23" cm="1">
        <f t="array" ref="I337">SUMPRODUCT('Charges by GXP_GIP_DETERMINED'!H$7:H$567*('Charges by GXP_GIP_DETERMINED'!$D$7:$D$567=$D337)*('Charges by GXP_GIP_DETERMINED'!$E$7:$E$567=$E337))</f>
        <v>208.13</v>
      </c>
      <c r="J337" s="23" cm="1">
        <f t="array" ref="J337">SUMPRODUCT('Charges by GXP_GIP_DETERMINED'!I$7:I$567*('Charges by GXP_GIP_DETERMINED'!$D$7:$D$567=$D337)*('Charges by GXP_GIP_DETERMINED'!$E$7:$E$567=$E337))</f>
        <v>385458.62</v>
      </c>
      <c r="K337" s="23" cm="1">
        <f t="array" ref="K337">SUMPRODUCT('Charges by GXP_GIP_DETERMINED'!J$7:J$567*('Charges by GXP_GIP_DETERMINED'!$D$7:$D$567=$D337)*('Charges by GXP_GIP_DETERMINED'!$E$7:$E$567=$E337))</f>
        <v>0</v>
      </c>
      <c r="L337" s="24">
        <f t="shared" si="60"/>
        <v>385739.93561593222</v>
      </c>
      <c r="M337" s="23">
        <v>82.914469209553559</v>
      </c>
      <c r="N337" s="23">
        <v>73822.75</v>
      </c>
      <c r="O337" s="23">
        <v>427324.56</v>
      </c>
      <c r="P337" s="23" cm="1">
        <f t="array" ref="P337">SUMPRODUCT('Charges by GXP_GIP_DETERMINED'!O$7:O$567*('Charges by GXP_GIP_DETERMINED'!$D$7:$D$567=$D337)*('Charges by GXP_GIP_DETERMINED'!$E$7:$E$567=$E337))</f>
        <v>0</v>
      </c>
      <c r="Q337" s="24">
        <f t="shared" si="61"/>
        <v>501230.22446920956</v>
      </c>
      <c r="R337" s="23">
        <v>93.27000000000001</v>
      </c>
      <c r="S337" s="23">
        <v>91187.13</v>
      </c>
      <c r="T337" s="23">
        <v>579886.85</v>
      </c>
      <c r="U337" s="24">
        <f t="shared" si="62"/>
        <v>671167.25</v>
      </c>
      <c r="V337" s="23">
        <v>116.94999999999999</v>
      </c>
      <c r="W337" s="23">
        <v>96517.93</v>
      </c>
      <c r="X337" s="23">
        <v>587963.15</v>
      </c>
      <c r="Y337" s="24">
        <f t="shared" si="63"/>
        <v>684598.03</v>
      </c>
      <c r="Z337" s="23">
        <v>153.16999999999993</v>
      </c>
      <c r="AA337" s="23">
        <v>93060.41</v>
      </c>
      <c r="AB337" s="23">
        <v>591196.48</v>
      </c>
      <c r="AC337" s="24">
        <f t="shared" si="64"/>
        <v>684410.05999999994</v>
      </c>
      <c r="AD337" s="23">
        <v>175.10999999999999</v>
      </c>
      <c r="AE337" s="23">
        <v>102050.02</v>
      </c>
      <c r="AF337" s="23">
        <v>594811.14</v>
      </c>
      <c r="AG337" s="24">
        <f t="shared" si="65"/>
        <v>697036.27</v>
      </c>
      <c r="AH337" s="23">
        <v>196.19</v>
      </c>
      <c r="AI337" s="23">
        <v>104018.07</v>
      </c>
      <c r="AJ337" s="23">
        <v>610358.88</v>
      </c>
      <c r="AK337" s="24">
        <f t="shared" si="66"/>
        <v>714573.14</v>
      </c>
      <c r="AN337" s="35">
        <f t="shared" si="67"/>
        <v>0.73994753467335506</v>
      </c>
      <c r="AO337" s="35">
        <f t="shared" si="68"/>
        <v>2.0011077715725856E-2</v>
      </c>
      <c r="AP337" s="35">
        <f t="shared" si="69"/>
        <v>-2.7456988154073159E-4</v>
      </c>
      <c r="AQ337" s="35">
        <f t="shared" si="70"/>
        <v>1.8448311528325601E-2</v>
      </c>
      <c r="AR337" s="35">
        <f t="shared" si="71"/>
        <v>2.5159192935541252E-2</v>
      </c>
    </row>
    <row r="338" spans="2:44" x14ac:dyDescent="0.3">
      <c r="B338" s="2" t="s">
        <v>121</v>
      </c>
      <c r="C338" s="2" t="s">
        <v>361</v>
      </c>
      <c r="D338" s="2" t="s">
        <v>362</v>
      </c>
      <c r="E338" s="2" t="s">
        <v>144</v>
      </c>
      <c r="F338" s="2" t="s">
        <v>145</v>
      </c>
      <c r="H338" s="23" cm="1">
        <f t="array" ref="H338">SUMPRODUCT('Charges by GXP_GIP_DETERMINED'!G$7:G$567*('Charges by GXP_GIP_DETERMINED'!$D$7:$D$567=$D338)*('Charges by GXP_GIP_DETERMINED'!$E$7:$E$567=$E338))</f>
        <v>119236.89132982632</v>
      </c>
      <c r="I338" s="23" cm="1">
        <f t="array" ref="I338">SUMPRODUCT('Charges by GXP_GIP_DETERMINED'!H$7:H$567*('Charges by GXP_GIP_DETERMINED'!$D$7:$D$567=$D338)*('Charges by GXP_GIP_DETERMINED'!$E$7:$E$567=$E338))</f>
        <v>329843.8</v>
      </c>
      <c r="J338" s="23" cm="1">
        <f t="array" ref="J338">SUMPRODUCT('Charges by GXP_GIP_DETERMINED'!I$7:I$567*('Charges by GXP_GIP_DETERMINED'!$D$7:$D$567=$D338)*('Charges by GXP_GIP_DETERMINED'!$E$7:$E$567=$E338))</f>
        <v>0</v>
      </c>
      <c r="K338" s="23" cm="1">
        <f t="array" ref="K338">SUMPRODUCT('Charges by GXP_GIP_DETERMINED'!J$7:J$567*('Charges by GXP_GIP_DETERMINED'!$D$7:$D$567=$D338)*('Charges by GXP_GIP_DETERMINED'!$E$7:$E$567=$E338))</f>
        <v>0</v>
      </c>
      <c r="L338" s="24">
        <f t="shared" si="60"/>
        <v>449080.69132982631</v>
      </c>
      <c r="M338" s="23">
        <v>132047.63145300286</v>
      </c>
      <c r="N338" s="23">
        <v>282846.69</v>
      </c>
      <c r="O338" s="23">
        <v>0</v>
      </c>
      <c r="P338" s="23" cm="1">
        <f t="array" ref="P338">SUMPRODUCT('Charges by GXP_GIP_DETERMINED'!O$7:O$567*('Charges by GXP_GIP_DETERMINED'!$D$7:$D$567=$D338)*('Charges by GXP_GIP_DETERMINED'!$E$7:$E$567=$E338))</f>
        <v>0</v>
      </c>
      <c r="Q338" s="24">
        <f t="shared" si="61"/>
        <v>414894.32145300286</v>
      </c>
      <c r="R338" s="23">
        <v>146978.30999999997</v>
      </c>
      <c r="S338" s="23">
        <v>349377.09</v>
      </c>
      <c r="T338" s="23">
        <v>0</v>
      </c>
      <c r="U338" s="24">
        <f t="shared" si="62"/>
        <v>496355.4</v>
      </c>
      <c r="V338" s="23">
        <v>182216.82</v>
      </c>
      <c r="W338" s="23">
        <v>369801.68</v>
      </c>
      <c r="X338" s="23">
        <v>0</v>
      </c>
      <c r="Y338" s="24">
        <f t="shared" si="63"/>
        <v>552018.5</v>
      </c>
      <c r="Z338" s="23">
        <v>237505.15</v>
      </c>
      <c r="AA338" s="23">
        <v>356554.44</v>
      </c>
      <c r="AB338" s="23">
        <v>0</v>
      </c>
      <c r="AC338" s="24">
        <f t="shared" si="64"/>
        <v>594059.59</v>
      </c>
      <c r="AD338" s="23">
        <v>270307.95</v>
      </c>
      <c r="AE338" s="23">
        <v>390997.5</v>
      </c>
      <c r="AF338" s="23">
        <v>0</v>
      </c>
      <c r="AG338" s="24">
        <f t="shared" si="65"/>
        <v>661305.44999999995</v>
      </c>
      <c r="AH338" s="23">
        <v>300804.93000000005</v>
      </c>
      <c r="AI338" s="23">
        <v>398537.94</v>
      </c>
      <c r="AJ338" s="23">
        <v>0</v>
      </c>
      <c r="AK338" s="24">
        <f t="shared" si="66"/>
        <v>699342.87000000011</v>
      </c>
      <c r="AN338" s="35">
        <f t="shared" si="67"/>
        <v>0.10526996502606911</v>
      </c>
      <c r="AO338" s="35">
        <f t="shared" si="68"/>
        <v>0.11214363740174882</v>
      </c>
      <c r="AP338" s="35">
        <f t="shared" si="69"/>
        <v>7.6158842502560997E-2</v>
      </c>
      <c r="AQ338" s="35">
        <f t="shared" si="70"/>
        <v>0.11319716259441237</v>
      </c>
      <c r="AR338" s="35">
        <f t="shared" si="71"/>
        <v>5.7518685200613762E-2</v>
      </c>
    </row>
    <row r="339" spans="2:44" x14ac:dyDescent="0.3">
      <c r="B339" s="2" t="s">
        <v>121</v>
      </c>
      <c r="C339" s="2" t="s">
        <v>361</v>
      </c>
      <c r="D339" s="2" t="s">
        <v>362</v>
      </c>
      <c r="E339" s="2" t="s">
        <v>146</v>
      </c>
      <c r="H339" s="23" cm="1">
        <f t="array" ref="H339">SUMPRODUCT('Charges by GXP_GIP_DETERMINED'!G$7:G$567*('Charges by GXP_GIP_DETERMINED'!$D$7:$D$567=$D339)*('Charges by GXP_GIP_DETERMINED'!$E$7:$E$567=$E339))</f>
        <v>27668.845050497988</v>
      </c>
      <c r="I339" s="23" cm="1">
        <f t="array" ref="I339">SUMPRODUCT('Charges by GXP_GIP_DETERMINED'!H$7:H$567*('Charges by GXP_GIP_DETERMINED'!$D$7:$D$567=$D339)*('Charges by GXP_GIP_DETERMINED'!$E$7:$E$567=$E339))</f>
        <v>0</v>
      </c>
      <c r="J339" s="23" cm="1">
        <f t="array" ref="J339">SUMPRODUCT('Charges by GXP_GIP_DETERMINED'!I$7:I$567*('Charges by GXP_GIP_DETERMINED'!$D$7:$D$567=$D339)*('Charges by GXP_GIP_DETERMINED'!$E$7:$E$567=$E339))</f>
        <v>0</v>
      </c>
      <c r="K339" s="23" cm="1">
        <f t="array" ref="K339">SUMPRODUCT('Charges by GXP_GIP_DETERMINED'!J$7:J$567*('Charges by GXP_GIP_DETERMINED'!$D$7:$D$567=$D339)*('Charges by GXP_GIP_DETERMINED'!$E$7:$E$567=$E339))</f>
        <v>0</v>
      </c>
      <c r="L339" s="24">
        <f t="shared" si="60"/>
        <v>27668.845050497988</v>
      </c>
      <c r="M339" s="23">
        <v>27463.345917387622</v>
      </c>
      <c r="N339" s="23">
        <v>0</v>
      </c>
      <c r="O339" s="23">
        <v>0</v>
      </c>
      <c r="P339" s="23" cm="1">
        <f t="array" ref="P339">SUMPRODUCT('Charges by GXP_GIP_DETERMINED'!O$7:O$567*('Charges by GXP_GIP_DETERMINED'!$D$7:$D$567=$D339)*('Charges by GXP_GIP_DETERMINED'!$E$7:$E$567=$E339))</f>
        <v>0</v>
      </c>
      <c r="Q339" s="24">
        <f t="shared" si="61"/>
        <v>27463.345917387622</v>
      </c>
      <c r="R339" s="23">
        <v>27164.35</v>
      </c>
      <c r="S339" s="23">
        <v>0</v>
      </c>
      <c r="T339" s="23">
        <v>0</v>
      </c>
      <c r="U339" s="24">
        <f t="shared" si="62"/>
        <v>27164.35</v>
      </c>
      <c r="V339" s="23">
        <v>27288.77</v>
      </c>
      <c r="W339" s="23">
        <v>0</v>
      </c>
      <c r="X339" s="23">
        <v>0</v>
      </c>
      <c r="Y339" s="24">
        <f t="shared" si="63"/>
        <v>27288.77</v>
      </c>
      <c r="Z339" s="23">
        <v>28829.95</v>
      </c>
      <c r="AA339" s="23">
        <v>0</v>
      </c>
      <c r="AB339" s="23">
        <v>0</v>
      </c>
      <c r="AC339" s="24">
        <f t="shared" si="64"/>
        <v>28829.95</v>
      </c>
      <c r="AD339" s="23">
        <v>29314.260000000002</v>
      </c>
      <c r="AE339" s="23">
        <v>0</v>
      </c>
      <c r="AF339" s="23">
        <v>0</v>
      </c>
      <c r="AG339" s="24">
        <f t="shared" si="65"/>
        <v>29314.260000000002</v>
      </c>
      <c r="AH339" s="23">
        <v>29598.51</v>
      </c>
      <c r="AI339" s="23">
        <v>0</v>
      </c>
      <c r="AJ339" s="23">
        <v>0</v>
      </c>
      <c r="AK339" s="24">
        <f t="shared" si="66"/>
        <v>29598.51</v>
      </c>
      <c r="AN339" s="35">
        <f t="shared" si="67"/>
        <v>-1.8233325228329655E-2</v>
      </c>
      <c r="AO339" s="35">
        <f t="shared" si="68"/>
        <v>4.5802678878752445E-3</v>
      </c>
      <c r="AP339" s="35">
        <f t="shared" si="69"/>
        <v>5.6476711848866712E-2</v>
      </c>
      <c r="AQ339" s="35">
        <f t="shared" si="70"/>
        <v>1.6798849807231786E-2</v>
      </c>
      <c r="AR339" s="35">
        <f t="shared" si="71"/>
        <v>9.6966459327301191E-3</v>
      </c>
    </row>
    <row r="340" spans="2:44" x14ac:dyDescent="0.3">
      <c r="B340" s="2" t="s">
        <v>121</v>
      </c>
      <c r="C340" s="2" t="s">
        <v>363</v>
      </c>
      <c r="D340" s="2" t="s">
        <v>364</v>
      </c>
      <c r="E340" s="2" t="s">
        <v>142</v>
      </c>
      <c r="F340" s="2" t="s">
        <v>143</v>
      </c>
      <c r="H340" s="23" cm="1">
        <f t="array" ref="H340">SUMPRODUCT('Charges by GXP_GIP_DETERMINED'!G$7:G$567*('Charges by GXP_GIP_DETERMINED'!$D$7:$D$567=$D340)*('Charges by GXP_GIP_DETERMINED'!$E$7:$E$567=$E340))</f>
        <v>1398.7532125264099</v>
      </c>
      <c r="I340" s="23" cm="1">
        <f t="array" ref="I340">SUMPRODUCT('Charges by GXP_GIP_DETERMINED'!H$7:H$567*('Charges by GXP_GIP_DETERMINED'!$D$7:$D$567=$D340)*('Charges by GXP_GIP_DETERMINED'!$E$7:$E$567=$E340))</f>
        <v>87.67</v>
      </c>
      <c r="J340" s="23" cm="1">
        <f t="array" ref="J340">SUMPRODUCT('Charges by GXP_GIP_DETERMINED'!I$7:I$567*('Charges by GXP_GIP_DETERMINED'!$D$7:$D$567=$D340)*('Charges by GXP_GIP_DETERMINED'!$E$7:$E$567=$E340))</f>
        <v>7385.47</v>
      </c>
      <c r="K340" s="23" cm="1">
        <f t="array" ref="K340">SUMPRODUCT('Charges by GXP_GIP_DETERMINED'!J$7:J$567*('Charges by GXP_GIP_DETERMINED'!$D$7:$D$567=$D340)*('Charges by GXP_GIP_DETERMINED'!$E$7:$E$567=$E340))</f>
        <v>0</v>
      </c>
      <c r="L340" s="24">
        <f t="shared" si="60"/>
        <v>8871.8932125264109</v>
      </c>
      <c r="M340" s="23">
        <v>1584.6819522189021</v>
      </c>
      <c r="N340" s="23">
        <v>85.05</v>
      </c>
      <c r="O340" s="23">
        <v>6696.65</v>
      </c>
      <c r="P340" s="23" cm="1">
        <f t="array" ref="P340">SUMPRODUCT('Charges by GXP_GIP_DETERMINED'!O$7:O$567*('Charges by GXP_GIP_DETERMINED'!$D$7:$D$567=$D340)*('Charges by GXP_GIP_DETERMINED'!$E$7:$E$567=$E340))</f>
        <v>0</v>
      </c>
      <c r="Q340" s="24">
        <f t="shared" si="61"/>
        <v>8366.3819522189024</v>
      </c>
      <c r="R340" s="23">
        <v>1782.6599999999999</v>
      </c>
      <c r="S340" s="23">
        <v>105.06</v>
      </c>
      <c r="T340" s="23">
        <v>9087.4699999999993</v>
      </c>
      <c r="U340" s="24">
        <f t="shared" si="62"/>
        <v>10975.189999999999</v>
      </c>
      <c r="V340" s="23">
        <v>2235.0600000000004</v>
      </c>
      <c r="W340" s="23">
        <v>111.2</v>
      </c>
      <c r="X340" s="23">
        <v>9214.0300000000007</v>
      </c>
      <c r="Y340" s="24">
        <f t="shared" si="63"/>
        <v>11560.29</v>
      </c>
      <c r="Z340" s="23">
        <v>2927.56</v>
      </c>
      <c r="AA340" s="23">
        <v>107.21</v>
      </c>
      <c r="AB340" s="23">
        <v>9264.7000000000007</v>
      </c>
      <c r="AC340" s="24">
        <f t="shared" si="64"/>
        <v>12299.470000000001</v>
      </c>
      <c r="AD340" s="23">
        <v>3346.7000000000003</v>
      </c>
      <c r="AE340" s="23">
        <v>117.57</v>
      </c>
      <c r="AF340" s="23">
        <v>9321.35</v>
      </c>
      <c r="AG340" s="24">
        <f t="shared" si="65"/>
        <v>12785.62</v>
      </c>
      <c r="AH340" s="23">
        <v>3750.0200000000004</v>
      </c>
      <c r="AI340" s="23">
        <v>119.84</v>
      </c>
      <c r="AJ340" s="23">
        <v>9565</v>
      </c>
      <c r="AK340" s="24">
        <f t="shared" si="66"/>
        <v>13434.86</v>
      </c>
      <c r="AN340" s="35">
        <f t="shared" si="67"/>
        <v>0.23707417764044991</v>
      </c>
      <c r="AO340" s="35">
        <f t="shared" si="68"/>
        <v>5.3311149966424498E-2</v>
      </c>
      <c r="AP340" s="35">
        <f t="shared" si="69"/>
        <v>6.394130251057728E-2</v>
      </c>
      <c r="AQ340" s="35">
        <f t="shared" si="70"/>
        <v>3.9526093400772622E-2</v>
      </c>
      <c r="AR340" s="35">
        <f t="shared" si="71"/>
        <v>5.0778921945122679E-2</v>
      </c>
    </row>
    <row r="341" spans="2:44" x14ac:dyDescent="0.3">
      <c r="B341" s="2" t="s">
        <v>121</v>
      </c>
      <c r="C341" s="2" t="s">
        <v>363</v>
      </c>
      <c r="D341" s="2" t="s">
        <v>364</v>
      </c>
      <c r="E341" s="2" t="s">
        <v>144</v>
      </c>
      <c r="F341" s="2" t="s">
        <v>145</v>
      </c>
      <c r="H341" s="23" cm="1">
        <f t="array" ref="H341">SUMPRODUCT('Charges by GXP_GIP_DETERMINED'!G$7:G$567*('Charges by GXP_GIP_DETERMINED'!$D$7:$D$567=$D341)*('Charges by GXP_GIP_DETERMINED'!$E$7:$E$567=$E341))</f>
        <v>315762.49768011249</v>
      </c>
      <c r="I341" s="23" cm="1">
        <f t="array" ref="I341">SUMPRODUCT('Charges by GXP_GIP_DETERMINED'!H$7:H$567*('Charges by GXP_GIP_DETERMINED'!$D$7:$D$567=$D341)*('Charges by GXP_GIP_DETERMINED'!$E$7:$E$567=$E341))</f>
        <v>13611.29</v>
      </c>
      <c r="J341" s="23" cm="1">
        <f t="array" ref="J341">SUMPRODUCT('Charges by GXP_GIP_DETERMINED'!I$7:I$567*('Charges by GXP_GIP_DETERMINED'!$D$7:$D$567=$D341)*('Charges by GXP_GIP_DETERMINED'!$E$7:$E$567=$E341))</f>
        <v>0</v>
      </c>
      <c r="K341" s="23" cm="1">
        <f t="array" ref="K341">SUMPRODUCT('Charges by GXP_GIP_DETERMINED'!J$7:J$567*('Charges by GXP_GIP_DETERMINED'!$D$7:$D$567=$D341)*('Charges by GXP_GIP_DETERMINED'!$E$7:$E$567=$E341))</f>
        <v>0</v>
      </c>
      <c r="L341" s="24">
        <f t="shared" si="60"/>
        <v>329373.78768011247</v>
      </c>
      <c r="M341" s="23">
        <v>349687.82668487076</v>
      </c>
      <c r="N341" s="23">
        <v>13000.4</v>
      </c>
      <c r="O341" s="23">
        <v>0</v>
      </c>
      <c r="P341" s="23" cm="1">
        <f t="array" ref="P341">SUMPRODUCT('Charges by GXP_GIP_DETERMINED'!O$7:O$567*('Charges by GXP_GIP_DETERMINED'!$D$7:$D$567=$D341)*('Charges by GXP_GIP_DETERMINED'!$E$7:$E$567=$E341))</f>
        <v>0</v>
      </c>
      <c r="Q341" s="24">
        <f t="shared" si="61"/>
        <v>362688.22668487078</v>
      </c>
      <c r="R341" s="23">
        <v>389227.15</v>
      </c>
      <c r="S341" s="23">
        <v>16058.32</v>
      </c>
      <c r="T341" s="23">
        <v>0</v>
      </c>
      <c r="U341" s="24">
        <f t="shared" si="62"/>
        <v>405285.47000000003</v>
      </c>
      <c r="V341" s="23">
        <v>482545.60999999993</v>
      </c>
      <c r="W341" s="23">
        <v>16997.09</v>
      </c>
      <c r="X341" s="23">
        <v>0</v>
      </c>
      <c r="Y341" s="24">
        <f t="shared" si="63"/>
        <v>499542.69999999995</v>
      </c>
      <c r="Z341" s="23">
        <v>628959.84000000032</v>
      </c>
      <c r="AA341" s="23">
        <v>16388.21</v>
      </c>
      <c r="AB341" s="23">
        <v>0</v>
      </c>
      <c r="AC341" s="24">
        <f t="shared" si="64"/>
        <v>645348.05000000028</v>
      </c>
      <c r="AD341" s="23">
        <v>715828.08000000031</v>
      </c>
      <c r="AE341" s="23">
        <v>17971.3</v>
      </c>
      <c r="AF341" s="23">
        <v>0</v>
      </c>
      <c r="AG341" s="24">
        <f t="shared" si="65"/>
        <v>733799.38000000035</v>
      </c>
      <c r="AH341" s="23">
        <v>796589.98999999987</v>
      </c>
      <c r="AI341" s="23">
        <v>18317.88</v>
      </c>
      <c r="AJ341" s="23">
        <v>0</v>
      </c>
      <c r="AK341" s="24">
        <f t="shared" si="66"/>
        <v>814907.86999999988</v>
      </c>
      <c r="AN341" s="35">
        <f t="shared" si="67"/>
        <v>0.23047274907502024</v>
      </c>
      <c r="AO341" s="35">
        <f t="shared" si="68"/>
        <v>0.23256997098859711</v>
      </c>
      <c r="AP341" s="35">
        <f t="shared" si="69"/>
        <v>0.29187765129987953</v>
      </c>
      <c r="AQ341" s="35">
        <f t="shared" si="70"/>
        <v>0.13705988574692385</v>
      </c>
      <c r="AR341" s="35">
        <f t="shared" si="71"/>
        <v>0.11053224111473003</v>
      </c>
    </row>
    <row r="342" spans="2:44" x14ac:dyDescent="0.3">
      <c r="B342" s="2" t="s">
        <v>121</v>
      </c>
      <c r="C342" s="2" t="s">
        <v>363</v>
      </c>
      <c r="D342" s="2" t="s">
        <v>364</v>
      </c>
      <c r="E342" s="2" t="s">
        <v>146</v>
      </c>
      <c r="H342" s="23" cm="1">
        <f t="array" ref="H342">SUMPRODUCT('Charges by GXP_GIP_DETERMINED'!G$7:G$567*('Charges by GXP_GIP_DETERMINED'!$D$7:$D$567=$D342)*('Charges by GXP_GIP_DETERMINED'!$E$7:$E$567=$E342))</f>
        <v>303577.11434928974</v>
      </c>
      <c r="I342" s="23" cm="1">
        <f t="array" ref="I342">SUMPRODUCT('Charges by GXP_GIP_DETERMINED'!H$7:H$567*('Charges by GXP_GIP_DETERMINED'!$D$7:$D$567=$D342)*('Charges by GXP_GIP_DETERMINED'!$E$7:$E$567=$E342))</f>
        <v>0</v>
      </c>
      <c r="J342" s="23" cm="1">
        <f t="array" ref="J342">SUMPRODUCT('Charges by GXP_GIP_DETERMINED'!I$7:I$567*('Charges by GXP_GIP_DETERMINED'!$D$7:$D$567=$D342)*('Charges by GXP_GIP_DETERMINED'!$E$7:$E$567=$E342))</f>
        <v>0</v>
      </c>
      <c r="K342" s="23" cm="1">
        <f t="array" ref="K342">SUMPRODUCT('Charges by GXP_GIP_DETERMINED'!J$7:J$567*('Charges by GXP_GIP_DETERMINED'!$D$7:$D$567=$D342)*('Charges by GXP_GIP_DETERMINED'!$E$7:$E$567=$E342))</f>
        <v>0</v>
      </c>
      <c r="L342" s="24">
        <f t="shared" si="60"/>
        <v>303577.11434928974</v>
      </c>
      <c r="M342" s="23">
        <v>295618.25415845087</v>
      </c>
      <c r="N342" s="23">
        <v>0</v>
      </c>
      <c r="O342" s="23">
        <v>0</v>
      </c>
      <c r="P342" s="23" cm="1">
        <f t="array" ref="P342">SUMPRODUCT('Charges by GXP_GIP_DETERMINED'!O$7:O$567*('Charges by GXP_GIP_DETERMINED'!$D$7:$D$567=$D342)*('Charges by GXP_GIP_DETERMINED'!$E$7:$E$567=$E342))</f>
        <v>0</v>
      </c>
      <c r="Q342" s="24">
        <f t="shared" si="61"/>
        <v>295618.25415845087</v>
      </c>
      <c r="R342" s="23">
        <v>291795.53999999998</v>
      </c>
      <c r="S342" s="23">
        <v>0</v>
      </c>
      <c r="T342" s="23">
        <v>0</v>
      </c>
      <c r="U342" s="24">
        <f t="shared" si="62"/>
        <v>291795.53999999998</v>
      </c>
      <c r="V342" s="23">
        <v>294579.89999999997</v>
      </c>
      <c r="W342" s="23">
        <v>0</v>
      </c>
      <c r="X342" s="23">
        <v>0</v>
      </c>
      <c r="Y342" s="24">
        <f t="shared" si="63"/>
        <v>294579.89999999997</v>
      </c>
      <c r="Z342" s="23">
        <v>310622.5</v>
      </c>
      <c r="AA342" s="23">
        <v>0</v>
      </c>
      <c r="AB342" s="23">
        <v>0</v>
      </c>
      <c r="AC342" s="24">
        <f t="shared" si="64"/>
        <v>310622.5</v>
      </c>
      <c r="AD342" s="23">
        <v>315451.25</v>
      </c>
      <c r="AE342" s="23">
        <v>0</v>
      </c>
      <c r="AF342" s="23">
        <v>0</v>
      </c>
      <c r="AG342" s="24">
        <f t="shared" si="65"/>
        <v>315451.25</v>
      </c>
      <c r="AH342" s="23">
        <v>317957.38000000006</v>
      </c>
      <c r="AI342" s="23">
        <v>0</v>
      </c>
      <c r="AJ342" s="23">
        <v>0</v>
      </c>
      <c r="AK342" s="24">
        <f t="shared" si="66"/>
        <v>317957.38000000006</v>
      </c>
      <c r="AN342" s="35">
        <f t="shared" si="67"/>
        <v>-3.8809165093170117E-2</v>
      </c>
      <c r="AO342" s="35">
        <f t="shared" si="68"/>
        <v>9.5421609254204842E-3</v>
      </c>
      <c r="AP342" s="35">
        <f t="shared" si="69"/>
        <v>5.4459248577380936E-2</v>
      </c>
      <c r="AQ342" s="35">
        <f t="shared" si="70"/>
        <v>1.5545396743635864E-2</v>
      </c>
      <c r="AR342" s="35">
        <f t="shared" si="71"/>
        <v>7.9445873173749071E-3</v>
      </c>
    </row>
    <row r="343" spans="2:44" x14ac:dyDescent="0.3">
      <c r="B343" s="2" t="s">
        <v>121</v>
      </c>
      <c r="C343" s="2" t="s">
        <v>359</v>
      </c>
      <c r="D343" s="2" t="s">
        <v>365</v>
      </c>
      <c r="E343" s="2" t="s">
        <v>142</v>
      </c>
      <c r="F343" s="2" t="s">
        <v>143</v>
      </c>
      <c r="H343" s="23" cm="1">
        <f t="array" ref="H343">SUMPRODUCT('Charges by GXP_GIP_DETERMINED'!G$7:G$567*('Charges by GXP_GIP_DETERMINED'!$D$7:$D$567=$D343)*('Charges by GXP_GIP_DETERMINED'!$E$7:$E$567=$E343))</f>
        <v>0</v>
      </c>
      <c r="I343" s="23" cm="1">
        <f t="array" ref="I343">SUMPRODUCT('Charges by GXP_GIP_DETERMINED'!H$7:H$567*('Charges by GXP_GIP_DETERMINED'!$D$7:$D$567=$D343)*('Charges by GXP_GIP_DETERMINED'!$E$7:$E$567=$E343))</f>
        <v>0</v>
      </c>
      <c r="J343" s="23" cm="1">
        <f t="array" ref="J343">SUMPRODUCT('Charges by GXP_GIP_DETERMINED'!I$7:I$567*('Charges by GXP_GIP_DETERMINED'!$D$7:$D$567=$D343)*('Charges by GXP_GIP_DETERMINED'!$E$7:$E$567=$E343))</f>
        <v>0</v>
      </c>
      <c r="K343" s="23" cm="1">
        <f t="array" ref="K343">SUMPRODUCT('Charges by GXP_GIP_DETERMINED'!J$7:J$567*('Charges by GXP_GIP_DETERMINED'!$D$7:$D$567=$D343)*('Charges by GXP_GIP_DETERMINED'!$E$7:$E$567=$E343))</f>
        <v>0</v>
      </c>
      <c r="L343" s="24">
        <f t="shared" si="60"/>
        <v>0</v>
      </c>
      <c r="M343" s="23">
        <v>0</v>
      </c>
      <c r="N343" s="23">
        <v>0</v>
      </c>
      <c r="O343" s="23">
        <v>0</v>
      </c>
      <c r="P343" s="23" cm="1">
        <f t="array" ref="P343">SUMPRODUCT('Charges by GXP_GIP_DETERMINED'!O$7:O$567*('Charges by GXP_GIP_DETERMINED'!$D$7:$D$567=$D343)*('Charges by GXP_GIP_DETERMINED'!$E$7:$E$567=$E343))</f>
        <v>0</v>
      </c>
      <c r="Q343" s="24">
        <f t="shared" si="61"/>
        <v>0</v>
      </c>
      <c r="R343" s="23">
        <v>0</v>
      </c>
      <c r="S343" s="23">
        <v>0</v>
      </c>
      <c r="T343" s="23">
        <v>0</v>
      </c>
      <c r="U343" s="24">
        <f t="shared" si="62"/>
        <v>0</v>
      </c>
      <c r="V343" s="23">
        <v>0</v>
      </c>
      <c r="W343" s="23">
        <v>0</v>
      </c>
      <c r="X343" s="23">
        <v>0</v>
      </c>
      <c r="Y343" s="24">
        <f t="shared" si="63"/>
        <v>0</v>
      </c>
      <c r="Z343" s="23">
        <v>0</v>
      </c>
      <c r="AA343" s="23">
        <v>0</v>
      </c>
      <c r="AB343" s="23">
        <v>0</v>
      </c>
      <c r="AC343" s="24">
        <f t="shared" si="64"/>
        <v>0</v>
      </c>
      <c r="AD343" s="23">
        <v>0</v>
      </c>
      <c r="AE343" s="23">
        <v>0</v>
      </c>
      <c r="AF343" s="23">
        <v>0</v>
      </c>
      <c r="AG343" s="24">
        <f t="shared" si="65"/>
        <v>0</v>
      </c>
      <c r="AH343" s="23">
        <v>0</v>
      </c>
      <c r="AI343" s="23">
        <v>0</v>
      </c>
      <c r="AJ343" s="23">
        <v>0</v>
      </c>
      <c r="AK343" s="24">
        <f t="shared" si="66"/>
        <v>0</v>
      </c>
      <c r="AN343" s="35" t="str">
        <f t="shared" si="67"/>
        <v>-</v>
      </c>
      <c r="AO343" s="35" t="str">
        <f t="shared" si="68"/>
        <v>'-</v>
      </c>
      <c r="AP343" s="35" t="str">
        <f t="shared" si="69"/>
        <v>'-</v>
      </c>
      <c r="AQ343" s="35" t="str">
        <f t="shared" si="70"/>
        <v>'-</v>
      </c>
      <c r="AR343" s="35" t="str">
        <f t="shared" si="71"/>
        <v>'-</v>
      </c>
    </row>
    <row r="344" spans="2:44" x14ac:dyDescent="0.3">
      <c r="B344" s="2" t="s">
        <v>121</v>
      </c>
      <c r="C344" s="2" t="s">
        <v>359</v>
      </c>
      <c r="D344" s="2" t="s">
        <v>365</v>
      </c>
      <c r="E344" s="2" t="s">
        <v>144</v>
      </c>
      <c r="F344" s="2" t="s">
        <v>145</v>
      </c>
      <c r="H344" s="23" cm="1">
        <f t="array" ref="H344">SUMPRODUCT('Charges by GXP_GIP_DETERMINED'!G$7:G$567*('Charges by GXP_GIP_DETERMINED'!$D$7:$D$567=$D344)*('Charges by GXP_GIP_DETERMINED'!$E$7:$E$567=$E344))</f>
        <v>0</v>
      </c>
      <c r="I344" s="23" cm="1">
        <f t="array" ref="I344">SUMPRODUCT('Charges by GXP_GIP_DETERMINED'!H$7:H$567*('Charges by GXP_GIP_DETERMINED'!$D$7:$D$567=$D344)*('Charges by GXP_GIP_DETERMINED'!$E$7:$E$567=$E344))</f>
        <v>0</v>
      </c>
      <c r="J344" s="23" cm="1">
        <f t="array" ref="J344">SUMPRODUCT('Charges by GXP_GIP_DETERMINED'!I$7:I$567*('Charges by GXP_GIP_DETERMINED'!$D$7:$D$567=$D344)*('Charges by GXP_GIP_DETERMINED'!$E$7:$E$567=$E344))</f>
        <v>0</v>
      </c>
      <c r="K344" s="23" cm="1">
        <f t="array" ref="K344">SUMPRODUCT('Charges by GXP_GIP_DETERMINED'!J$7:J$567*('Charges by GXP_GIP_DETERMINED'!$D$7:$D$567=$D344)*('Charges by GXP_GIP_DETERMINED'!$E$7:$E$567=$E344))</f>
        <v>0</v>
      </c>
      <c r="L344" s="24">
        <f t="shared" si="60"/>
        <v>0</v>
      </c>
      <c r="M344" s="23">
        <v>0</v>
      </c>
      <c r="N344" s="23">
        <v>0</v>
      </c>
      <c r="O344" s="23">
        <v>0</v>
      </c>
      <c r="P344" s="23" cm="1">
        <f t="array" ref="P344">SUMPRODUCT('Charges by GXP_GIP_DETERMINED'!O$7:O$567*('Charges by GXP_GIP_DETERMINED'!$D$7:$D$567=$D344)*('Charges by GXP_GIP_DETERMINED'!$E$7:$E$567=$E344))</f>
        <v>0</v>
      </c>
      <c r="Q344" s="24">
        <f t="shared" si="61"/>
        <v>0</v>
      </c>
      <c r="R344" s="23">
        <v>0</v>
      </c>
      <c r="S344" s="23">
        <v>0</v>
      </c>
      <c r="T344" s="23">
        <v>0</v>
      </c>
      <c r="U344" s="24">
        <f t="shared" si="62"/>
        <v>0</v>
      </c>
      <c r="V344" s="23">
        <v>0</v>
      </c>
      <c r="W344" s="23">
        <v>0</v>
      </c>
      <c r="X344" s="23">
        <v>0</v>
      </c>
      <c r="Y344" s="24">
        <f t="shared" si="63"/>
        <v>0</v>
      </c>
      <c r="Z344" s="23">
        <v>0</v>
      </c>
      <c r="AA344" s="23">
        <v>0</v>
      </c>
      <c r="AB344" s="23">
        <v>0</v>
      </c>
      <c r="AC344" s="24">
        <f t="shared" si="64"/>
        <v>0</v>
      </c>
      <c r="AD344" s="23">
        <v>0</v>
      </c>
      <c r="AE344" s="23">
        <v>0</v>
      </c>
      <c r="AF344" s="23">
        <v>0</v>
      </c>
      <c r="AG344" s="24">
        <f t="shared" si="65"/>
        <v>0</v>
      </c>
      <c r="AH344" s="23">
        <v>0</v>
      </c>
      <c r="AI344" s="23">
        <v>0</v>
      </c>
      <c r="AJ344" s="23">
        <v>0</v>
      </c>
      <c r="AK344" s="24">
        <f t="shared" si="66"/>
        <v>0</v>
      </c>
      <c r="AN344" s="35" t="str">
        <f t="shared" si="67"/>
        <v>-</v>
      </c>
      <c r="AO344" s="35" t="str">
        <f t="shared" si="68"/>
        <v>'-</v>
      </c>
      <c r="AP344" s="35" t="str">
        <f t="shared" si="69"/>
        <v>'-</v>
      </c>
      <c r="AQ344" s="35" t="str">
        <f t="shared" si="70"/>
        <v>'-</v>
      </c>
      <c r="AR344" s="35" t="str">
        <f t="shared" si="71"/>
        <v>'-</v>
      </c>
    </row>
    <row r="345" spans="2:44" x14ac:dyDescent="0.3">
      <c r="B345" s="2" t="s">
        <v>121</v>
      </c>
      <c r="C345" s="2" t="s">
        <v>359</v>
      </c>
      <c r="D345" s="2" t="s">
        <v>365</v>
      </c>
      <c r="E345" s="2" t="s">
        <v>146</v>
      </c>
      <c r="H345" s="23" cm="1">
        <f t="array" ref="H345">SUMPRODUCT('Charges by GXP_GIP_DETERMINED'!G$7:G$567*('Charges by GXP_GIP_DETERMINED'!$D$7:$D$567=$D345)*('Charges by GXP_GIP_DETERMINED'!$E$7:$E$567=$E345))</f>
        <v>0</v>
      </c>
      <c r="I345" s="23" cm="1">
        <f t="array" ref="I345">SUMPRODUCT('Charges by GXP_GIP_DETERMINED'!H$7:H$567*('Charges by GXP_GIP_DETERMINED'!$D$7:$D$567=$D345)*('Charges by GXP_GIP_DETERMINED'!$E$7:$E$567=$E345))</f>
        <v>0</v>
      </c>
      <c r="J345" s="23" cm="1">
        <f t="array" ref="J345">SUMPRODUCT('Charges by GXP_GIP_DETERMINED'!I$7:I$567*('Charges by GXP_GIP_DETERMINED'!$D$7:$D$567=$D345)*('Charges by GXP_GIP_DETERMINED'!$E$7:$E$567=$E345))</f>
        <v>0</v>
      </c>
      <c r="K345" s="23" cm="1">
        <f t="array" ref="K345">SUMPRODUCT('Charges by GXP_GIP_DETERMINED'!J$7:J$567*('Charges by GXP_GIP_DETERMINED'!$D$7:$D$567=$D345)*('Charges by GXP_GIP_DETERMINED'!$E$7:$E$567=$E345))</f>
        <v>0</v>
      </c>
      <c r="L345" s="24">
        <f t="shared" si="60"/>
        <v>0</v>
      </c>
      <c r="M345" s="23">
        <v>0</v>
      </c>
      <c r="N345" s="23">
        <v>0</v>
      </c>
      <c r="O345" s="23">
        <v>0</v>
      </c>
      <c r="P345" s="23" cm="1">
        <f t="array" ref="P345">SUMPRODUCT('Charges by GXP_GIP_DETERMINED'!O$7:O$567*('Charges by GXP_GIP_DETERMINED'!$D$7:$D$567=$D345)*('Charges by GXP_GIP_DETERMINED'!$E$7:$E$567=$E345))</f>
        <v>0</v>
      </c>
      <c r="Q345" s="24">
        <f t="shared" si="61"/>
        <v>0</v>
      </c>
      <c r="R345" s="23">
        <v>0</v>
      </c>
      <c r="S345" s="23">
        <v>0</v>
      </c>
      <c r="T345" s="23">
        <v>0</v>
      </c>
      <c r="U345" s="24">
        <f t="shared" si="62"/>
        <v>0</v>
      </c>
      <c r="V345" s="23">
        <v>0</v>
      </c>
      <c r="W345" s="23">
        <v>0</v>
      </c>
      <c r="X345" s="23">
        <v>0</v>
      </c>
      <c r="Y345" s="24">
        <f t="shared" si="63"/>
        <v>0</v>
      </c>
      <c r="Z345" s="23">
        <v>0</v>
      </c>
      <c r="AA345" s="23">
        <v>0</v>
      </c>
      <c r="AB345" s="23">
        <v>0</v>
      </c>
      <c r="AC345" s="24">
        <f t="shared" si="64"/>
        <v>0</v>
      </c>
      <c r="AD345" s="23">
        <v>0</v>
      </c>
      <c r="AE345" s="23">
        <v>0</v>
      </c>
      <c r="AF345" s="23">
        <v>0</v>
      </c>
      <c r="AG345" s="24">
        <f t="shared" si="65"/>
        <v>0</v>
      </c>
      <c r="AH345" s="23">
        <v>0</v>
      </c>
      <c r="AI345" s="23">
        <v>0</v>
      </c>
      <c r="AJ345" s="23">
        <v>0</v>
      </c>
      <c r="AK345" s="24">
        <f t="shared" si="66"/>
        <v>0</v>
      </c>
      <c r="AN345" s="35" t="str">
        <f t="shared" si="67"/>
        <v>-</v>
      </c>
      <c r="AO345" s="35" t="str">
        <f t="shared" si="68"/>
        <v>'-</v>
      </c>
      <c r="AP345" s="35" t="str">
        <f t="shared" si="69"/>
        <v>'-</v>
      </c>
      <c r="AQ345" s="35" t="str">
        <f t="shared" si="70"/>
        <v>'-</v>
      </c>
      <c r="AR345" s="35" t="str">
        <f t="shared" si="71"/>
        <v>'-</v>
      </c>
    </row>
    <row r="346" spans="2:44" x14ac:dyDescent="0.3">
      <c r="B346" s="2" t="s">
        <v>121</v>
      </c>
      <c r="C346" s="2" t="s">
        <v>363</v>
      </c>
      <c r="D346" s="2" t="s">
        <v>366</v>
      </c>
      <c r="E346" s="2" t="s">
        <v>142</v>
      </c>
      <c r="F346" s="2" t="s">
        <v>143</v>
      </c>
      <c r="H346" s="23" cm="1">
        <f t="array" ref="H346">SUMPRODUCT('Charges by GXP_GIP_DETERMINED'!G$7:G$567*('Charges by GXP_GIP_DETERMINED'!$D$7:$D$567=$D346)*('Charges by GXP_GIP_DETERMINED'!$E$7:$E$567=$E346))</f>
        <v>0</v>
      </c>
      <c r="I346" s="23" cm="1">
        <f t="array" ref="I346">SUMPRODUCT('Charges by GXP_GIP_DETERMINED'!H$7:H$567*('Charges by GXP_GIP_DETERMINED'!$D$7:$D$567=$D346)*('Charges by GXP_GIP_DETERMINED'!$E$7:$E$567=$E346))</f>
        <v>0</v>
      </c>
      <c r="J346" s="23" cm="1">
        <f t="array" ref="J346">SUMPRODUCT('Charges by GXP_GIP_DETERMINED'!I$7:I$567*('Charges by GXP_GIP_DETERMINED'!$D$7:$D$567=$D346)*('Charges by GXP_GIP_DETERMINED'!$E$7:$E$567=$E346))</f>
        <v>0</v>
      </c>
      <c r="K346" s="23" cm="1">
        <f t="array" ref="K346">SUMPRODUCT('Charges by GXP_GIP_DETERMINED'!J$7:J$567*('Charges by GXP_GIP_DETERMINED'!$D$7:$D$567=$D346)*('Charges by GXP_GIP_DETERMINED'!$E$7:$E$567=$E346))</f>
        <v>0</v>
      </c>
      <c r="L346" s="24">
        <f t="shared" si="60"/>
        <v>0</v>
      </c>
      <c r="M346" s="23">
        <v>0</v>
      </c>
      <c r="N346" s="23">
        <v>0</v>
      </c>
      <c r="O346" s="23">
        <v>0</v>
      </c>
      <c r="P346" s="23" cm="1">
        <f t="array" ref="P346">SUMPRODUCT('Charges by GXP_GIP_DETERMINED'!O$7:O$567*('Charges by GXP_GIP_DETERMINED'!$D$7:$D$567=$D346)*('Charges by GXP_GIP_DETERMINED'!$E$7:$E$567=$E346))</f>
        <v>0</v>
      </c>
      <c r="Q346" s="24">
        <f t="shared" si="61"/>
        <v>0</v>
      </c>
      <c r="R346" s="23">
        <v>0</v>
      </c>
      <c r="S346" s="23">
        <v>0</v>
      </c>
      <c r="T346" s="23">
        <v>0</v>
      </c>
      <c r="U346" s="24">
        <f t="shared" si="62"/>
        <v>0</v>
      </c>
      <c r="V346" s="23">
        <v>0</v>
      </c>
      <c r="W346" s="23">
        <v>0</v>
      </c>
      <c r="X346" s="23">
        <v>0</v>
      </c>
      <c r="Y346" s="24">
        <f t="shared" si="63"/>
        <v>0</v>
      </c>
      <c r="Z346" s="23">
        <v>0</v>
      </c>
      <c r="AA346" s="23">
        <v>0</v>
      </c>
      <c r="AB346" s="23">
        <v>0</v>
      </c>
      <c r="AC346" s="24">
        <f t="shared" si="64"/>
        <v>0</v>
      </c>
      <c r="AD346" s="23">
        <v>0</v>
      </c>
      <c r="AE346" s="23">
        <v>0</v>
      </c>
      <c r="AF346" s="23">
        <v>0</v>
      </c>
      <c r="AG346" s="24">
        <f t="shared" si="65"/>
        <v>0</v>
      </c>
      <c r="AH346" s="23">
        <v>0</v>
      </c>
      <c r="AI346" s="23">
        <v>0</v>
      </c>
      <c r="AJ346" s="23">
        <v>0</v>
      </c>
      <c r="AK346" s="24">
        <f t="shared" si="66"/>
        <v>0</v>
      </c>
      <c r="AN346" s="35" t="str">
        <f t="shared" si="67"/>
        <v>-</v>
      </c>
      <c r="AO346" s="35" t="str">
        <f t="shared" si="68"/>
        <v>'-</v>
      </c>
      <c r="AP346" s="35" t="str">
        <f t="shared" si="69"/>
        <v>'-</v>
      </c>
      <c r="AQ346" s="35" t="str">
        <f t="shared" si="70"/>
        <v>'-</v>
      </c>
      <c r="AR346" s="35" t="str">
        <f t="shared" si="71"/>
        <v>'-</v>
      </c>
    </row>
    <row r="347" spans="2:44" x14ac:dyDescent="0.3">
      <c r="B347" s="2" t="s">
        <v>121</v>
      </c>
      <c r="C347" s="2" t="s">
        <v>363</v>
      </c>
      <c r="D347" s="2" t="s">
        <v>366</v>
      </c>
      <c r="E347" s="2" t="s">
        <v>144</v>
      </c>
      <c r="F347" s="2" t="s">
        <v>145</v>
      </c>
      <c r="H347" s="23" cm="1">
        <f t="array" ref="H347">SUMPRODUCT('Charges by GXP_GIP_DETERMINED'!G$7:G$567*('Charges by GXP_GIP_DETERMINED'!$D$7:$D$567=$D347)*('Charges by GXP_GIP_DETERMINED'!$E$7:$E$567=$E347))</f>
        <v>0</v>
      </c>
      <c r="I347" s="23" cm="1">
        <f t="array" ref="I347">SUMPRODUCT('Charges by GXP_GIP_DETERMINED'!H$7:H$567*('Charges by GXP_GIP_DETERMINED'!$D$7:$D$567=$D347)*('Charges by GXP_GIP_DETERMINED'!$E$7:$E$567=$E347))</f>
        <v>0</v>
      </c>
      <c r="J347" s="23" cm="1">
        <f t="array" ref="J347">SUMPRODUCT('Charges by GXP_GIP_DETERMINED'!I$7:I$567*('Charges by GXP_GIP_DETERMINED'!$D$7:$D$567=$D347)*('Charges by GXP_GIP_DETERMINED'!$E$7:$E$567=$E347))</f>
        <v>0</v>
      </c>
      <c r="K347" s="23" cm="1">
        <f t="array" ref="K347">SUMPRODUCT('Charges by GXP_GIP_DETERMINED'!J$7:J$567*('Charges by GXP_GIP_DETERMINED'!$D$7:$D$567=$D347)*('Charges by GXP_GIP_DETERMINED'!$E$7:$E$567=$E347))</f>
        <v>0</v>
      </c>
      <c r="L347" s="24">
        <f t="shared" si="60"/>
        <v>0</v>
      </c>
      <c r="M347" s="23">
        <v>0</v>
      </c>
      <c r="N347" s="23">
        <v>0</v>
      </c>
      <c r="O347" s="23">
        <v>0</v>
      </c>
      <c r="P347" s="23" cm="1">
        <f t="array" ref="P347">SUMPRODUCT('Charges by GXP_GIP_DETERMINED'!O$7:O$567*('Charges by GXP_GIP_DETERMINED'!$D$7:$D$567=$D347)*('Charges by GXP_GIP_DETERMINED'!$E$7:$E$567=$E347))</f>
        <v>0</v>
      </c>
      <c r="Q347" s="24">
        <f t="shared" si="61"/>
        <v>0</v>
      </c>
      <c r="R347" s="23">
        <v>0</v>
      </c>
      <c r="S347" s="23">
        <v>0</v>
      </c>
      <c r="T347" s="23">
        <v>0</v>
      </c>
      <c r="U347" s="24">
        <f t="shared" si="62"/>
        <v>0</v>
      </c>
      <c r="V347" s="23">
        <v>0</v>
      </c>
      <c r="W347" s="23">
        <v>0</v>
      </c>
      <c r="X347" s="23">
        <v>0</v>
      </c>
      <c r="Y347" s="24">
        <f t="shared" si="63"/>
        <v>0</v>
      </c>
      <c r="Z347" s="23">
        <v>0</v>
      </c>
      <c r="AA347" s="23">
        <v>0</v>
      </c>
      <c r="AB347" s="23">
        <v>0</v>
      </c>
      <c r="AC347" s="24">
        <f t="shared" si="64"/>
        <v>0</v>
      </c>
      <c r="AD347" s="23">
        <v>0</v>
      </c>
      <c r="AE347" s="23">
        <v>0</v>
      </c>
      <c r="AF347" s="23">
        <v>0</v>
      </c>
      <c r="AG347" s="24">
        <f t="shared" si="65"/>
        <v>0</v>
      </c>
      <c r="AH347" s="23">
        <v>0</v>
      </c>
      <c r="AI347" s="23">
        <v>0</v>
      </c>
      <c r="AJ347" s="23">
        <v>0</v>
      </c>
      <c r="AK347" s="24">
        <f t="shared" si="66"/>
        <v>0</v>
      </c>
      <c r="AN347" s="35" t="str">
        <f t="shared" si="67"/>
        <v>-</v>
      </c>
      <c r="AO347" s="35" t="str">
        <f t="shared" si="68"/>
        <v>'-</v>
      </c>
      <c r="AP347" s="35" t="str">
        <f t="shared" si="69"/>
        <v>'-</v>
      </c>
      <c r="AQ347" s="35" t="str">
        <f t="shared" si="70"/>
        <v>'-</v>
      </c>
      <c r="AR347" s="35" t="str">
        <f t="shared" si="71"/>
        <v>'-</v>
      </c>
    </row>
    <row r="348" spans="2:44" x14ac:dyDescent="0.3">
      <c r="B348" s="2" t="s">
        <v>121</v>
      </c>
      <c r="C348" s="2" t="s">
        <v>363</v>
      </c>
      <c r="D348" s="2" t="s">
        <v>366</v>
      </c>
      <c r="E348" s="2" t="s">
        <v>146</v>
      </c>
      <c r="H348" s="23" cm="1">
        <f t="array" ref="H348">SUMPRODUCT('Charges by GXP_GIP_DETERMINED'!G$7:G$567*('Charges by GXP_GIP_DETERMINED'!$D$7:$D$567=$D348)*('Charges by GXP_GIP_DETERMINED'!$E$7:$E$567=$E348))</f>
        <v>0</v>
      </c>
      <c r="I348" s="23" cm="1">
        <f t="array" ref="I348">SUMPRODUCT('Charges by GXP_GIP_DETERMINED'!H$7:H$567*('Charges by GXP_GIP_DETERMINED'!$D$7:$D$567=$D348)*('Charges by GXP_GIP_DETERMINED'!$E$7:$E$567=$E348))</f>
        <v>0</v>
      </c>
      <c r="J348" s="23" cm="1">
        <f t="array" ref="J348">SUMPRODUCT('Charges by GXP_GIP_DETERMINED'!I$7:I$567*('Charges by GXP_GIP_DETERMINED'!$D$7:$D$567=$D348)*('Charges by GXP_GIP_DETERMINED'!$E$7:$E$567=$E348))</f>
        <v>0</v>
      </c>
      <c r="K348" s="23" cm="1">
        <f t="array" ref="K348">SUMPRODUCT('Charges by GXP_GIP_DETERMINED'!J$7:J$567*('Charges by GXP_GIP_DETERMINED'!$D$7:$D$567=$D348)*('Charges by GXP_GIP_DETERMINED'!$E$7:$E$567=$E348))</f>
        <v>0</v>
      </c>
      <c r="L348" s="24">
        <f t="shared" si="60"/>
        <v>0</v>
      </c>
      <c r="M348" s="23">
        <v>0</v>
      </c>
      <c r="N348" s="23">
        <v>0</v>
      </c>
      <c r="O348" s="23">
        <v>0</v>
      </c>
      <c r="P348" s="23" cm="1">
        <f t="array" ref="P348">SUMPRODUCT('Charges by GXP_GIP_DETERMINED'!O$7:O$567*('Charges by GXP_GIP_DETERMINED'!$D$7:$D$567=$D348)*('Charges by GXP_GIP_DETERMINED'!$E$7:$E$567=$E348))</f>
        <v>0</v>
      </c>
      <c r="Q348" s="24">
        <f t="shared" si="61"/>
        <v>0</v>
      </c>
      <c r="R348" s="23">
        <v>0</v>
      </c>
      <c r="S348" s="23">
        <v>0</v>
      </c>
      <c r="T348" s="23">
        <v>0</v>
      </c>
      <c r="U348" s="24">
        <f t="shared" si="62"/>
        <v>0</v>
      </c>
      <c r="V348" s="23">
        <v>0</v>
      </c>
      <c r="W348" s="23">
        <v>0</v>
      </c>
      <c r="X348" s="23">
        <v>0</v>
      </c>
      <c r="Y348" s="24">
        <f t="shared" si="63"/>
        <v>0</v>
      </c>
      <c r="Z348" s="23">
        <v>0</v>
      </c>
      <c r="AA348" s="23">
        <v>0</v>
      </c>
      <c r="AB348" s="23">
        <v>0</v>
      </c>
      <c r="AC348" s="24">
        <f t="shared" si="64"/>
        <v>0</v>
      </c>
      <c r="AD348" s="23">
        <v>0</v>
      </c>
      <c r="AE348" s="23">
        <v>0</v>
      </c>
      <c r="AF348" s="23">
        <v>0</v>
      </c>
      <c r="AG348" s="24">
        <f t="shared" si="65"/>
        <v>0</v>
      </c>
      <c r="AH348" s="23">
        <v>0</v>
      </c>
      <c r="AI348" s="23">
        <v>0</v>
      </c>
      <c r="AJ348" s="23">
        <v>0</v>
      </c>
      <c r="AK348" s="24">
        <f t="shared" si="66"/>
        <v>0</v>
      </c>
      <c r="AN348" s="35" t="str">
        <f t="shared" si="67"/>
        <v>-</v>
      </c>
      <c r="AO348" s="35" t="str">
        <f t="shared" si="68"/>
        <v>'-</v>
      </c>
      <c r="AP348" s="35" t="str">
        <f t="shared" si="69"/>
        <v>'-</v>
      </c>
      <c r="AQ348" s="35" t="str">
        <f t="shared" si="70"/>
        <v>'-</v>
      </c>
      <c r="AR348" s="35" t="str">
        <f t="shared" si="71"/>
        <v>'-</v>
      </c>
    </row>
    <row r="349" spans="2:44" x14ac:dyDescent="0.3">
      <c r="B349" s="2" t="s">
        <v>95</v>
      </c>
      <c r="C349" s="2" t="s">
        <v>367</v>
      </c>
      <c r="D349" s="2" t="s">
        <v>368</v>
      </c>
      <c r="E349" s="2" t="s">
        <v>142</v>
      </c>
      <c r="F349" s="2" t="s">
        <v>143</v>
      </c>
      <c r="H349" s="23" cm="1">
        <f t="array" ref="H349">SUMPRODUCT('Charges by GXP_GIP_DETERMINED'!G$7:G$567*('Charges by GXP_GIP_DETERMINED'!$D$7:$D$567=$D349)*('Charges by GXP_GIP_DETERMINED'!$E$7:$E$567=$E349))</f>
        <v>873992.66203437722</v>
      </c>
      <c r="I349" s="23" cm="1">
        <f t="array" ref="I349">SUMPRODUCT('Charges by GXP_GIP_DETERMINED'!H$7:H$567*('Charges by GXP_GIP_DETERMINED'!$D$7:$D$567=$D349)*('Charges by GXP_GIP_DETERMINED'!$E$7:$E$567=$E349))</f>
        <v>2429583.4700000002</v>
      </c>
      <c r="J349" s="23" cm="1">
        <f t="array" ref="J349">SUMPRODUCT('Charges by GXP_GIP_DETERMINED'!I$7:I$567*('Charges by GXP_GIP_DETERMINED'!$D$7:$D$567=$D349)*('Charges by GXP_GIP_DETERMINED'!$E$7:$E$567=$E349))</f>
        <v>3516691.37</v>
      </c>
      <c r="K349" s="23" cm="1">
        <f t="array" ref="K349">SUMPRODUCT('Charges by GXP_GIP_DETERMINED'!J$7:J$567*('Charges by GXP_GIP_DETERMINED'!$D$7:$D$567=$D349)*('Charges by GXP_GIP_DETERMINED'!$E$7:$E$567=$E349))</f>
        <v>0</v>
      </c>
      <c r="L349" s="24">
        <f t="shared" si="60"/>
        <v>6820267.5020343773</v>
      </c>
      <c r="M349" s="23">
        <v>1196726.3005583093</v>
      </c>
      <c r="N349" s="23">
        <v>2508260.56</v>
      </c>
      <c r="O349" s="23">
        <v>902607.18</v>
      </c>
      <c r="P349" s="23" cm="1">
        <f t="array" ref="P349">SUMPRODUCT('Charges by GXP_GIP_DETERMINED'!O$7:O$567*('Charges by GXP_GIP_DETERMINED'!$D$7:$D$567=$D349)*('Charges by GXP_GIP_DETERMINED'!$E$7:$E$567=$E349))</f>
        <v>0</v>
      </c>
      <c r="Q349" s="24">
        <f t="shared" si="61"/>
        <v>4607594.0405583093</v>
      </c>
      <c r="R349" s="23">
        <v>1444294.5899999999</v>
      </c>
      <c r="S349" s="23">
        <v>3098246.56</v>
      </c>
      <c r="T349" s="23">
        <v>1224853.6299999999</v>
      </c>
      <c r="U349" s="24">
        <f t="shared" si="62"/>
        <v>5767394.7800000003</v>
      </c>
      <c r="V349" s="23">
        <v>1822695.0899999999</v>
      </c>
      <c r="W349" s="23">
        <v>3279370.08</v>
      </c>
      <c r="X349" s="23">
        <v>1241912.6000000001</v>
      </c>
      <c r="Y349" s="24">
        <f t="shared" si="63"/>
        <v>6343977.7699999996</v>
      </c>
      <c r="Z349" s="23">
        <v>2316525.36</v>
      </c>
      <c r="AA349" s="23">
        <v>3161894.69</v>
      </c>
      <c r="AB349" s="23">
        <v>1248742.1399999999</v>
      </c>
      <c r="AC349" s="24">
        <f t="shared" si="64"/>
        <v>6727162.1899999995</v>
      </c>
      <c r="AD349" s="23">
        <v>2703706.3400000003</v>
      </c>
      <c r="AE349" s="23">
        <v>3467332.8</v>
      </c>
      <c r="AF349" s="23">
        <v>1256377.1200000001</v>
      </c>
      <c r="AG349" s="24">
        <f t="shared" si="65"/>
        <v>7427416.2600000007</v>
      </c>
      <c r="AH349" s="23">
        <v>3119538.4299999997</v>
      </c>
      <c r="AI349" s="23">
        <v>3534200.79</v>
      </c>
      <c r="AJ349" s="23">
        <v>1289217.51</v>
      </c>
      <c r="AK349" s="24">
        <f t="shared" si="66"/>
        <v>7942956.7299999995</v>
      </c>
      <c r="AN349" s="35">
        <f t="shared" si="67"/>
        <v>-0.15437410947889096</v>
      </c>
      <c r="AO349" s="35">
        <f t="shared" si="68"/>
        <v>9.9972866778507363E-2</v>
      </c>
      <c r="AP349" s="35">
        <f t="shared" si="69"/>
        <v>6.0401286683575472E-2</v>
      </c>
      <c r="AQ349" s="35">
        <f t="shared" si="70"/>
        <v>0.10409353159954082</v>
      </c>
      <c r="AR349" s="35">
        <f t="shared" si="71"/>
        <v>6.9410472222543707E-2</v>
      </c>
    </row>
    <row r="350" spans="2:44" x14ac:dyDescent="0.3">
      <c r="B350" s="2" t="s">
        <v>95</v>
      </c>
      <c r="C350" s="2" t="s">
        <v>367</v>
      </c>
      <c r="D350" s="2" t="s">
        <v>368</v>
      </c>
      <c r="E350" s="2" t="s">
        <v>144</v>
      </c>
      <c r="F350" s="2" t="s">
        <v>145</v>
      </c>
      <c r="H350" s="23" cm="1">
        <f t="array" ref="H350">SUMPRODUCT('Charges by GXP_GIP_DETERMINED'!G$7:G$567*('Charges by GXP_GIP_DETERMINED'!$D$7:$D$567=$D350)*('Charges by GXP_GIP_DETERMINED'!$E$7:$E$567=$E350))</f>
        <v>0</v>
      </c>
      <c r="I350" s="23" cm="1">
        <f t="array" ref="I350">SUMPRODUCT('Charges by GXP_GIP_DETERMINED'!H$7:H$567*('Charges by GXP_GIP_DETERMINED'!$D$7:$D$567=$D350)*('Charges by GXP_GIP_DETERMINED'!$E$7:$E$567=$E350))</f>
        <v>0</v>
      </c>
      <c r="J350" s="23" cm="1">
        <f t="array" ref="J350">SUMPRODUCT('Charges by GXP_GIP_DETERMINED'!I$7:I$567*('Charges by GXP_GIP_DETERMINED'!$D$7:$D$567=$D350)*('Charges by GXP_GIP_DETERMINED'!$E$7:$E$567=$E350))</f>
        <v>0</v>
      </c>
      <c r="K350" s="23" cm="1">
        <f t="array" ref="K350">SUMPRODUCT('Charges by GXP_GIP_DETERMINED'!J$7:J$567*('Charges by GXP_GIP_DETERMINED'!$D$7:$D$567=$D350)*('Charges by GXP_GIP_DETERMINED'!$E$7:$E$567=$E350))</f>
        <v>0</v>
      </c>
      <c r="L350" s="24">
        <f t="shared" si="60"/>
        <v>0</v>
      </c>
      <c r="M350" s="23">
        <v>0</v>
      </c>
      <c r="N350" s="23">
        <v>0</v>
      </c>
      <c r="O350" s="23">
        <v>0</v>
      </c>
      <c r="P350" s="23" cm="1">
        <f t="array" ref="P350">SUMPRODUCT('Charges by GXP_GIP_DETERMINED'!O$7:O$567*('Charges by GXP_GIP_DETERMINED'!$D$7:$D$567=$D350)*('Charges by GXP_GIP_DETERMINED'!$E$7:$E$567=$E350))</f>
        <v>0</v>
      </c>
      <c r="Q350" s="24">
        <f t="shared" si="61"/>
        <v>0</v>
      </c>
      <c r="R350" s="23">
        <v>0</v>
      </c>
      <c r="S350" s="23">
        <v>0</v>
      </c>
      <c r="T350" s="23">
        <v>0</v>
      </c>
      <c r="U350" s="24">
        <f t="shared" si="62"/>
        <v>0</v>
      </c>
      <c r="V350" s="23">
        <v>0</v>
      </c>
      <c r="W350" s="23">
        <v>0</v>
      </c>
      <c r="X350" s="23">
        <v>0</v>
      </c>
      <c r="Y350" s="24">
        <f t="shared" si="63"/>
        <v>0</v>
      </c>
      <c r="Z350" s="23">
        <v>0</v>
      </c>
      <c r="AA350" s="23">
        <v>0</v>
      </c>
      <c r="AB350" s="23">
        <v>0</v>
      </c>
      <c r="AC350" s="24">
        <f t="shared" si="64"/>
        <v>0</v>
      </c>
      <c r="AD350" s="23">
        <v>0</v>
      </c>
      <c r="AE350" s="23">
        <v>0</v>
      </c>
      <c r="AF350" s="23">
        <v>0</v>
      </c>
      <c r="AG350" s="24">
        <f t="shared" si="65"/>
        <v>0</v>
      </c>
      <c r="AH350" s="23">
        <v>0</v>
      </c>
      <c r="AI350" s="23">
        <v>0</v>
      </c>
      <c r="AJ350" s="23">
        <v>0</v>
      </c>
      <c r="AK350" s="24">
        <f t="shared" si="66"/>
        <v>0</v>
      </c>
      <c r="AN350" s="35" t="str">
        <f t="shared" si="67"/>
        <v>-</v>
      </c>
      <c r="AO350" s="35" t="str">
        <f t="shared" si="68"/>
        <v>'-</v>
      </c>
      <c r="AP350" s="35" t="str">
        <f t="shared" si="69"/>
        <v>'-</v>
      </c>
      <c r="AQ350" s="35" t="str">
        <f t="shared" si="70"/>
        <v>'-</v>
      </c>
      <c r="AR350" s="35" t="str">
        <f t="shared" si="71"/>
        <v>'-</v>
      </c>
    </row>
    <row r="351" spans="2:44" x14ac:dyDescent="0.3">
      <c r="B351" s="2" t="s">
        <v>95</v>
      </c>
      <c r="C351" s="2" t="s">
        <v>367</v>
      </c>
      <c r="D351" s="2" t="s">
        <v>368</v>
      </c>
      <c r="E351" s="2" t="s">
        <v>146</v>
      </c>
      <c r="H351" s="23" cm="1">
        <f t="array" ref="H351">SUMPRODUCT('Charges by GXP_GIP_DETERMINED'!G$7:G$567*('Charges by GXP_GIP_DETERMINED'!$D$7:$D$567=$D351)*('Charges by GXP_GIP_DETERMINED'!$E$7:$E$567=$E351))</f>
        <v>1978884.2026938039</v>
      </c>
      <c r="I351" s="23" cm="1">
        <f t="array" ref="I351">SUMPRODUCT('Charges by GXP_GIP_DETERMINED'!H$7:H$567*('Charges by GXP_GIP_DETERMINED'!$D$7:$D$567=$D351)*('Charges by GXP_GIP_DETERMINED'!$E$7:$E$567=$E351))</f>
        <v>0</v>
      </c>
      <c r="J351" s="23" cm="1">
        <f t="array" ref="J351">SUMPRODUCT('Charges by GXP_GIP_DETERMINED'!I$7:I$567*('Charges by GXP_GIP_DETERMINED'!$D$7:$D$567=$D351)*('Charges by GXP_GIP_DETERMINED'!$E$7:$E$567=$E351))</f>
        <v>0</v>
      </c>
      <c r="K351" s="23" cm="1">
        <f t="array" ref="K351">SUMPRODUCT('Charges by GXP_GIP_DETERMINED'!J$7:J$567*('Charges by GXP_GIP_DETERMINED'!$D$7:$D$567=$D351)*('Charges by GXP_GIP_DETERMINED'!$E$7:$E$567=$E351))</f>
        <v>0</v>
      </c>
      <c r="L351" s="24">
        <f t="shared" si="60"/>
        <v>1978884.2026938039</v>
      </c>
      <c r="M351" s="23">
        <v>582418.47426189855</v>
      </c>
      <c r="N351" s="23">
        <v>0</v>
      </c>
      <c r="O351" s="23">
        <v>0</v>
      </c>
      <c r="P351" s="23" cm="1">
        <f t="array" ref="P351">SUMPRODUCT('Charges by GXP_GIP_DETERMINED'!O$7:O$567*('Charges by GXP_GIP_DETERMINED'!$D$7:$D$567=$D351)*('Charges by GXP_GIP_DETERMINED'!$E$7:$E$567=$E351))</f>
        <v>0</v>
      </c>
      <c r="Q351" s="24">
        <f t="shared" si="61"/>
        <v>582418.47426189855</v>
      </c>
      <c r="R351" s="23">
        <v>588886.69999999995</v>
      </c>
      <c r="S351" s="23">
        <v>0</v>
      </c>
      <c r="T351" s="23">
        <v>0</v>
      </c>
      <c r="U351" s="24">
        <f t="shared" si="62"/>
        <v>588886.69999999995</v>
      </c>
      <c r="V351" s="23">
        <v>596165.45000000007</v>
      </c>
      <c r="W351" s="23">
        <v>0</v>
      </c>
      <c r="X351" s="23">
        <v>0</v>
      </c>
      <c r="Y351" s="24">
        <f t="shared" si="63"/>
        <v>596165.45000000007</v>
      </c>
      <c r="Z351" s="23">
        <v>646700.79999999993</v>
      </c>
      <c r="AA351" s="23">
        <v>0</v>
      </c>
      <c r="AB351" s="23">
        <v>0</v>
      </c>
      <c r="AC351" s="24">
        <f t="shared" si="64"/>
        <v>646700.79999999993</v>
      </c>
      <c r="AD351" s="23">
        <v>663824.66</v>
      </c>
      <c r="AE351" s="23">
        <v>0</v>
      </c>
      <c r="AF351" s="23">
        <v>0</v>
      </c>
      <c r="AG351" s="24">
        <f t="shared" si="65"/>
        <v>663824.66</v>
      </c>
      <c r="AH351" s="23">
        <v>671536.17</v>
      </c>
      <c r="AI351" s="23">
        <v>0</v>
      </c>
      <c r="AJ351" s="23">
        <v>0</v>
      </c>
      <c r="AK351" s="24">
        <f t="shared" si="66"/>
        <v>671536.17</v>
      </c>
      <c r="AN351" s="35">
        <f t="shared" si="67"/>
        <v>-0.7024147753575658</v>
      </c>
      <c r="AO351" s="35">
        <f t="shared" si="68"/>
        <v>1.2360187452017612E-2</v>
      </c>
      <c r="AP351" s="35">
        <f t="shared" si="69"/>
        <v>8.476732423859823E-2</v>
      </c>
      <c r="AQ351" s="35">
        <f t="shared" si="70"/>
        <v>2.6478798232505874E-2</v>
      </c>
      <c r="AR351" s="35">
        <f t="shared" si="71"/>
        <v>1.1616787481200319E-2</v>
      </c>
    </row>
    <row r="352" spans="2:44" x14ac:dyDescent="0.3">
      <c r="B352" s="2" t="s">
        <v>95</v>
      </c>
      <c r="C352" s="2" t="s">
        <v>369</v>
      </c>
      <c r="D352" s="2" t="s">
        <v>370</v>
      </c>
      <c r="E352" s="2" t="s">
        <v>142</v>
      </c>
      <c r="F352" s="2" t="s">
        <v>143</v>
      </c>
      <c r="H352" s="23" cm="1">
        <f t="array" ref="H352">SUMPRODUCT('Charges by GXP_GIP_DETERMINED'!G$7:G$567*('Charges by GXP_GIP_DETERMINED'!$D$7:$D$567=$D352)*('Charges by GXP_GIP_DETERMINED'!$E$7:$E$567=$E352))</f>
        <v>1559624.711463898</v>
      </c>
      <c r="I352" s="23" cm="1">
        <f t="array" ref="I352">SUMPRODUCT('Charges by GXP_GIP_DETERMINED'!H$7:H$567*('Charges by GXP_GIP_DETERMINED'!$D$7:$D$567=$D352)*('Charges by GXP_GIP_DETERMINED'!$E$7:$E$567=$E352))</f>
        <v>314426.28000000003</v>
      </c>
      <c r="J352" s="23" cm="1">
        <f t="array" ref="J352">SUMPRODUCT('Charges by GXP_GIP_DETERMINED'!I$7:I$567*('Charges by GXP_GIP_DETERMINED'!$D$7:$D$567=$D352)*('Charges by GXP_GIP_DETERMINED'!$E$7:$E$567=$E352))</f>
        <v>5305069.4000000004</v>
      </c>
      <c r="K352" s="23" cm="1">
        <f t="array" ref="K352">SUMPRODUCT('Charges by GXP_GIP_DETERMINED'!J$7:J$567*('Charges by GXP_GIP_DETERMINED'!$D$7:$D$567=$D352)*('Charges by GXP_GIP_DETERMINED'!$E$7:$E$567=$E352))</f>
        <v>0</v>
      </c>
      <c r="L352" s="24">
        <f t="shared" si="60"/>
        <v>7179120.3914638981</v>
      </c>
      <c r="M352" s="23">
        <v>2158265.0986858997</v>
      </c>
      <c r="N352" s="23">
        <v>321313.83</v>
      </c>
      <c r="O352" s="23">
        <v>5925914.8899999997</v>
      </c>
      <c r="P352" s="23" cm="1">
        <f t="array" ref="P352">SUMPRODUCT('Charges by GXP_GIP_DETERMINED'!O$7:O$567*('Charges by GXP_GIP_DETERMINED'!$D$7:$D$567=$D352)*('Charges by GXP_GIP_DETERMINED'!$E$7:$E$567=$E352))</f>
        <v>0</v>
      </c>
      <c r="Q352" s="24">
        <f t="shared" si="61"/>
        <v>8405493.8186859004</v>
      </c>
      <c r="R352" s="23">
        <v>2783561.6599999997</v>
      </c>
      <c r="S352" s="23">
        <v>396892.37</v>
      </c>
      <c r="T352" s="23">
        <v>8041569.4699999997</v>
      </c>
      <c r="U352" s="24">
        <f t="shared" si="62"/>
        <v>11222023.5</v>
      </c>
      <c r="V352" s="23">
        <v>3754914.42</v>
      </c>
      <c r="W352" s="23">
        <v>420094.7</v>
      </c>
      <c r="X352" s="23">
        <v>8153567.29</v>
      </c>
      <c r="Y352" s="24">
        <f t="shared" si="63"/>
        <v>12328576.41</v>
      </c>
      <c r="Z352" s="23">
        <v>4894327.3100000005</v>
      </c>
      <c r="AA352" s="23">
        <v>405045.84</v>
      </c>
      <c r="AB352" s="23">
        <v>8198405.4900000002</v>
      </c>
      <c r="AC352" s="24">
        <f t="shared" si="64"/>
        <v>13497778.640000001</v>
      </c>
      <c r="AD352" s="23">
        <v>5760738.4400000013</v>
      </c>
      <c r="AE352" s="23">
        <v>444173.15</v>
      </c>
      <c r="AF352" s="23">
        <v>8248531.6600000001</v>
      </c>
      <c r="AG352" s="24">
        <f t="shared" si="65"/>
        <v>14453443.250000002</v>
      </c>
      <c r="AH352" s="23">
        <v>6640516.1699999999</v>
      </c>
      <c r="AI352" s="23">
        <v>452739.09</v>
      </c>
      <c r="AJ352" s="23">
        <v>8464139.6400000006</v>
      </c>
      <c r="AK352" s="24">
        <f t="shared" si="66"/>
        <v>15557394.9</v>
      </c>
      <c r="AN352" s="35">
        <f t="shared" si="67"/>
        <v>0.56314741752251241</v>
      </c>
      <c r="AO352" s="35">
        <f t="shared" si="68"/>
        <v>9.8605470751331081E-2</v>
      </c>
      <c r="AP352" s="35">
        <f t="shared" si="69"/>
        <v>9.4836759015552996E-2</v>
      </c>
      <c r="AQ352" s="35">
        <f t="shared" si="70"/>
        <v>7.0801621176979079E-2</v>
      </c>
      <c r="AR352" s="35">
        <f t="shared" si="71"/>
        <v>7.637983772482726E-2</v>
      </c>
    </row>
    <row r="353" spans="2:44" x14ac:dyDescent="0.3">
      <c r="B353" s="2" t="s">
        <v>95</v>
      </c>
      <c r="C353" s="2" t="s">
        <v>369</v>
      </c>
      <c r="D353" s="2" t="s">
        <v>370</v>
      </c>
      <c r="E353" s="2" t="s">
        <v>144</v>
      </c>
      <c r="F353" s="2" t="s">
        <v>145</v>
      </c>
      <c r="H353" s="23" cm="1">
        <f t="array" ref="H353">SUMPRODUCT('Charges by GXP_GIP_DETERMINED'!G$7:G$567*('Charges by GXP_GIP_DETERMINED'!$D$7:$D$567=$D353)*('Charges by GXP_GIP_DETERMINED'!$E$7:$E$567=$E353))</f>
        <v>0</v>
      </c>
      <c r="I353" s="23" cm="1">
        <f t="array" ref="I353">SUMPRODUCT('Charges by GXP_GIP_DETERMINED'!H$7:H$567*('Charges by GXP_GIP_DETERMINED'!$D$7:$D$567=$D353)*('Charges by GXP_GIP_DETERMINED'!$E$7:$E$567=$E353))</f>
        <v>0</v>
      </c>
      <c r="J353" s="23" cm="1">
        <f t="array" ref="J353">SUMPRODUCT('Charges by GXP_GIP_DETERMINED'!I$7:I$567*('Charges by GXP_GIP_DETERMINED'!$D$7:$D$567=$D353)*('Charges by GXP_GIP_DETERMINED'!$E$7:$E$567=$E353))</f>
        <v>0</v>
      </c>
      <c r="K353" s="23" cm="1">
        <f t="array" ref="K353">SUMPRODUCT('Charges by GXP_GIP_DETERMINED'!J$7:J$567*('Charges by GXP_GIP_DETERMINED'!$D$7:$D$567=$D353)*('Charges by GXP_GIP_DETERMINED'!$E$7:$E$567=$E353))</f>
        <v>0</v>
      </c>
      <c r="L353" s="24">
        <f t="shared" si="60"/>
        <v>0</v>
      </c>
      <c r="M353" s="23">
        <v>0</v>
      </c>
      <c r="N353" s="23">
        <v>0</v>
      </c>
      <c r="O353" s="23">
        <v>0</v>
      </c>
      <c r="P353" s="23" cm="1">
        <f t="array" ref="P353">SUMPRODUCT('Charges by GXP_GIP_DETERMINED'!O$7:O$567*('Charges by GXP_GIP_DETERMINED'!$D$7:$D$567=$D353)*('Charges by GXP_GIP_DETERMINED'!$E$7:$E$567=$E353))</f>
        <v>0</v>
      </c>
      <c r="Q353" s="24">
        <f t="shared" si="61"/>
        <v>0</v>
      </c>
      <c r="R353" s="23">
        <v>0</v>
      </c>
      <c r="S353" s="23">
        <v>0</v>
      </c>
      <c r="T353" s="23">
        <v>0</v>
      </c>
      <c r="U353" s="24">
        <f t="shared" si="62"/>
        <v>0</v>
      </c>
      <c r="V353" s="23">
        <v>0</v>
      </c>
      <c r="W353" s="23">
        <v>0</v>
      </c>
      <c r="X353" s="23">
        <v>0</v>
      </c>
      <c r="Y353" s="24">
        <f t="shared" si="63"/>
        <v>0</v>
      </c>
      <c r="Z353" s="23">
        <v>0</v>
      </c>
      <c r="AA353" s="23">
        <v>0</v>
      </c>
      <c r="AB353" s="23">
        <v>0</v>
      </c>
      <c r="AC353" s="24">
        <f t="shared" si="64"/>
        <v>0</v>
      </c>
      <c r="AD353" s="23">
        <v>0</v>
      </c>
      <c r="AE353" s="23">
        <v>0</v>
      </c>
      <c r="AF353" s="23">
        <v>0</v>
      </c>
      <c r="AG353" s="24">
        <f t="shared" si="65"/>
        <v>0</v>
      </c>
      <c r="AH353" s="23">
        <v>0</v>
      </c>
      <c r="AI353" s="23">
        <v>0</v>
      </c>
      <c r="AJ353" s="23">
        <v>0</v>
      </c>
      <c r="AK353" s="24">
        <f t="shared" si="66"/>
        <v>0</v>
      </c>
      <c r="AN353" s="35" t="str">
        <f t="shared" si="67"/>
        <v>-</v>
      </c>
      <c r="AO353" s="35" t="str">
        <f t="shared" si="68"/>
        <v>'-</v>
      </c>
      <c r="AP353" s="35" t="str">
        <f t="shared" si="69"/>
        <v>'-</v>
      </c>
      <c r="AQ353" s="35" t="str">
        <f t="shared" si="70"/>
        <v>'-</v>
      </c>
      <c r="AR353" s="35" t="str">
        <f t="shared" si="71"/>
        <v>'-</v>
      </c>
    </row>
    <row r="354" spans="2:44" x14ac:dyDescent="0.3">
      <c r="B354" s="2" t="s">
        <v>95</v>
      </c>
      <c r="C354" s="2" t="s">
        <v>369</v>
      </c>
      <c r="D354" s="2" t="s">
        <v>370</v>
      </c>
      <c r="E354" s="2" t="s">
        <v>146</v>
      </c>
      <c r="H354" s="23" cm="1">
        <f t="array" ref="H354">SUMPRODUCT('Charges by GXP_GIP_DETERMINED'!G$7:G$567*('Charges by GXP_GIP_DETERMINED'!$D$7:$D$567=$D354)*('Charges by GXP_GIP_DETERMINED'!$E$7:$E$567=$E354))</f>
        <v>3529441.4849383277</v>
      </c>
      <c r="I354" s="23" cm="1">
        <f t="array" ref="I354">SUMPRODUCT('Charges by GXP_GIP_DETERMINED'!H$7:H$567*('Charges by GXP_GIP_DETERMINED'!$D$7:$D$567=$D354)*('Charges by GXP_GIP_DETERMINED'!$E$7:$E$567=$E354))</f>
        <v>0</v>
      </c>
      <c r="J354" s="23" cm="1">
        <f t="array" ref="J354">SUMPRODUCT('Charges by GXP_GIP_DETERMINED'!I$7:I$567*('Charges by GXP_GIP_DETERMINED'!$D$7:$D$567=$D354)*('Charges by GXP_GIP_DETERMINED'!$E$7:$E$567=$E354))</f>
        <v>0</v>
      </c>
      <c r="K354" s="23" cm="1">
        <f t="array" ref="K354">SUMPRODUCT('Charges by GXP_GIP_DETERMINED'!J$7:J$567*('Charges by GXP_GIP_DETERMINED'!$D$7:$D$567=$D354)*('Charges by GXP_GIP_DETERMINED'!$E$7:$E$567=$E354))</f>
        <v>0</v>
      </c>
      <c r="L354" s="24">
        <f t="shared" si="60"/>
        <v>3529441.4849383277</v>
      </c>
      <c r="M354" s="23">
        <v>3548503.6196336625</v>
      </c>
      <c r="N354" s="23">
        <v>0</v>
      </c>
      <c r="O354" s="23">
        <v>0</v>
      </c>
      <c r="P354" s="23" cm="1">
        <f t="array" ref="P354">SUMPRODUCT('Charges by GXP_GIP_DETERMINED'!O$7:O$567*('Charges by GXP_GIP_DETERMINED'!$D$7:$D$567=$D354)*('Charges by GXP_GIP_DETERMINED'!$E$7:$E$567=$E354))</f>
        <v>0</v>
      </c>
      <c r="Q354" s="24">
        <f t="shared" si="61"/>
        <v>3548503.6196336625</v>
      </c>
      <c r="R354" s="23">
        <v>3600170.0199999996</v>
      </c>
      <c r="S354" s="23">
        <v>0</v>
      </c>
      <c r="T354" s="23">
        <v>0</v>
      </c>
      <c r="U354" s="24">
        <f t="shared" si="62"/>
        <v>3600170.0199999996</v>
      </c>
      <c r="V354" s="23">
        <v>3651364.33</v>
      </c>
      <c r="W354" s="23">
        <v>0</v>
      </c>
      <c r="X354" s="23">
        <v>0</v>
      </c>
      <c r="Y354" s="24">
        <f t="shared" si="63"/>
        <v>3651364.33</v>
      </c>
      <c r="Z354" s="23">
        <v>3976604.0900000003</v>
      </c>
      <c r="AA354" s="23">
        <v>0</v>
      </c>
      <c r="AB354" s="23">
        <v>0</v>
      </c>
      <c r="AC354" s="24">
        <f t="shared" si="64"/>
        <v>3976604.0900000003</v>
      </c>
      <c r="AD354" s="23">
        <v>4087331.17</v>
      </c>
      <c r="AE354" s="23">
        <v>0</v>
      </c>
      <c r="AF354" s="23">
        <v>0</v>
      </c>
      <c r="AG354" s="24">
        <f t="shared" si="65"/>
        <v>4087331.17</v>
      </c>
      <c r="AH354" s="23">
        <v>4135066.1799999997</v>
      </c>
      <c r="AI354" s="23">
        <v>0</v>
      </c>
      <c r="AJ354" s="23">
        <v>0</v>
      </c>
      <c r="AK354" s="24">
        <f t="shared" si="66"/>
        <v>4135066.1799999997</v>
      </c>
      <c r="AN354" s="35">
        <f t="shared" si="67"/>
        <v>2.003958285283991E-2</v>
      </c>
      <c r="AO354" s="35">
        <f t="shared" si="68"/>
        <v>1.4219970089079492E-2</v>
      </c>
      <c r="AP354" s="35">
        <f t="shared" si="69"/>
        <v>8.9073488867652983E-2</v>
      </c>
      <c r="AQ354" s="35">
        <f t="shared" si="70"/>
        <v>2.7844632629747013E-2</v>
      </c>
      <c r="AR354" s="35">
        <f t="shared" si="71"/>
        <v>1.1678772287981642E-2</v>
      </c>
    </row>
    <row r="355" spans="2:44" x14ac:dyDescent="0.3">
      <c r="B355" s="2" t="s">
        <v>95</v>
      </c>
      <c r="C355" s="2" t="s">
        <v>371</v>
      </c>
      <c r="D355" s="2" t="s">
        <v>372</v>
      </c>
      <c r="E355" s="2" t="s">
        <v>142</v>
      </c>
      <c r="F355" s="2" t="s">
        <v>143</v>
      </c>
      <c r="H355" s="23" cm="1">
        <f t="array" ref="H355">SUMPRODUCT('Charges by GXP_GIP_DETERMINED'!G$7:G$567*('Charges by GXP_GIP_DETERMINED'!$D$7:$D$567=$D355)*('Charges by GXP_GIP_DETERMINED'!$E$7:$E$567=$E355))</f>
        <v>159286.9063088168</v>
      </c>
      <c r="I355" s="23" cm="1">
        <f t="array" ref="I355">SUMPRODUCT('Charges by GXP_GIP_DETERMINED'!H$7:H$567*('Charges by GXP_GIP_DETERMINED'!$D$7:$D$567=$D355)*('Charges by GXP_GIP_DETERMINED'!$E$7:$E$567=$E355))</f>
        <v>385248.25</v>
      </c>
      <c r="J355" s="23" cm="1">
        <f t="array" ref="J355">SUMPRODUCT('Charges by GXP_GIP_DETERMINED'!I$7:I$567*('Charges by GXP_GIP_DETERMINED'!$D$7:$D$567=$D355)*('Charges by GXP_GIP_DETERMINED'!$E$7:$E$567=$E355))</f>
        <v>866094.24</v>
      </c>
      <c r="K355" s="23" cm="1">
        <f t="array" ref="K355">SUMPRODUCT('Charges by GXP_GIP_DETERMINED'!J$7:J$567*('Charges by GXP_GIP_DETERMINED'!$D$7:$D$567=$D355)*('Charges by GXP_GIP_DETERMINED'!$E$7:$E$567=$E355))</f>
        <v>0</v>
      </c>
      <c r="L355" s="24">
        <f t="shared" si="60"/>
        <v>1410629.3963088167</v>
      </c>
      <c r="M355" s="23">
        <v>215177.83116816718</v>
      </c>
      <c r="N355" s="23">
        <v>396065.63</v>
      </c>
      <c r="O355" s="23">
        <v>1033909.79</v>
      </c>
      <c r="P355" s="23" cm="1">
        <f t="array" ref="P355">SUMPRODUCT('Charges by GXP_GIP_DETERMINED'!O$7:O$567*('Charges by GXP_GIP_DETERMINED'!$D$7:$D$567=$D355)*('Charges by GXP_GIP_DETERMINED'!$E$7:$E$567=$E355))</f>
        <v>0</v>
      </c>
      <c r="Q355" s="24">
        <f t="shared" si="61"/>
        <v>1645153.2511681672</v>
      </c>
      <c r="R355" s="23">
        <v>283619.61999999994</v>
      </c>
      <c r="S355" s="23">
        <v>489227.07</v>
      </c>
      <c r="T355" s="23">
        <v>1403033.55</v>
      </c>
      <c r="U355" s="24">
        <f t="shared" si="62"/>
        <v>2175880.2400000002</v>
      </c>
      <c r="V355" s="23">
        <v>381794.27999999991</v>
      </c>
      <c r="W355" s="23">
        <v>517827.29</v>
      </c>
      <c r="X355" s="23">
        <v>1422574.1</v>
      </c>
      <c r="Y355" s="24">
        <f t="shared" si="63"/>
        <v>2322195.67</v>
      </c>
      <c r="Z355" s="23">
        <v>508354.95</v>
      </c>
      <c r="AA355" s="23">
        <v>499277.4</v>
      </c>
      <c r="AB355" s="23">
        <v>1430397.14</v>
      </c>
      <c r="AC355" s="24">
        <f t="shared" si="64"/>
        <v>2438029.4900000002</v>
      </c>
      <c r="AD355" s="23">
        <v>620644.44999999995</v>
      </c>
      <c r="AE355" s="23">
        <v>547507.44999999995</v>
      </c>
      <c r="AF355" s="23">
        <v>1439142.78</v>
      </c>
      <c r="AG355" s="24">
        <f t="shared" si="65"/>
        <v>2607294.6799999997</v>
      </c>
      <c r="AH355" s="23">
        <v>736412.21</v>
      </c>
      <c r="AI355" s="23">
        <v>558066.21</v>
      </c>
      <c r="AJ355" s="23">
        <v>1476760.47</v>
      </c>
      <c r="AK355" s="24">
        <f t="shared" si="66"/>
        <v>2771238.8899999997</v>
      </c>
      <c r="AN355" s="35">
        <f t="shared" si="67"/>
        <v>0.54248893840835133</v>
      </c>
      <c r="AO355" s="35">
        <f t="shared" si="68"/>
        <v>6.7244247780842814E-2</v>
      </c>
      <c r="AP355" s="35">
        <f t="shared" si="69"/>
        <v>4.9881162684279889E-2</v>
      </c>
      <c r="AQ355" s="35">
        <f t="shared" si="70"/>
        <v>6.9427047824593524E-2</v>
      </c>
      <c r="AR355" s="35">
        <f t="shared" si="71"/>
        <v>6.287904902256769E-2</v>
      </c>
    </row>
    <row r="356" spans="2:44" x14ac:dyDescent="0.3">
      <c r="B356" s="2" t="s">
        <v>95</v>
      </c>
      <c r="C356" s="2" t="s">
        <v>371</v>
      </c>
      <c r="D356" s="2" t="s">
        <v>372</v>
      </c>
      <c r="E356" s="2" t="s">
        <v>144</v>
      </c>
      <c r="F356" s="2" t="s">
        <v>145</v>
      </c>
      <c r="H356" s="23" cm="1">
        <f t="array" ref="H356">SUMPRODUCT('Charges by GXP_GIP_DETERMINED'!G$7:G$567*('Charges by GXP_GIP_DETERMINED'!$D$7:$D$567=$D356)*('Charges by GXP_GIP_DETERMINED'!$E$7:$E$567=$E356))</f>
        <v>0</v>
      </c>
      <c r="I356" s="23" cm="1">
        <f t="array" ref="I356">SUMPRODUCT('Charges by GXP_GIP_DETERMINED'!H$7:H$567*('Charges by GXP_GIP_DETERMINED'!$D$7:$D$567=$D356)*('Charges by GXP_GIP_DETERMINED'!$E$7:$E$567=$E356))</f>
        <v>0</v>
      </c>
      <c r="J356" s="23" cm="1">
        <f t="array" ref="J356">SUMPRODUCT('Charges by GXP_GIP_DETERMINED'!I$7:I$567*('Charges by GXP_GIP_DETERMINED'!$D$7:$D$567=$D356)*('Charges by GXP_GIP_DETERMINED'!$E$7:$E$567=$E356))</f>
        <v>0</v>
      </c>
      <c r="K356" s="23" cm="1">
        <f t="array" ref="K356">SUMPRODUCT('Charges by GXP_GIP_DETERMINED'!J$7:J$567*('Charges by GXP_GIP_DETERMINED'!$D$7:$D$567=$D356)*('Charges by GXP_GIP_DETERMINED'!$E$7:$E$567=$E356))</f>
        <v>0</v>
      </c>
      <c r="L356" s="24">
        <f t="shared" si="60"/>
        <v>0</v>
      </c>
      <c r="M356" s="23">
        <v>0</v>
      </c>
      <c r="N356" s="23">
        <v>0</v>
      </c>
      <c r="O356" s="23">
        <v>0</v>
      </c>
      <c r="P356" s="23" cm="1">
        <f t="array" ref="P356">SUMPRODUCT('Charges by GXP_GIP_DETERMINED'!O$7:O$567*('Charges by GXP_GIP_DETERMINED'!$D$7:$D$567=$D356)*('Charges by GXP_GIP_DETERMINED'!$E$7:$E$567=$E356))</f>
        <v>0</v>
      </c>
      <c r="Q356" s="24">
        <f t="shared" si="61"/>
        <v>0</v>
      </c>
      <c r="R356" s="23">
        <v>0</v>
      </c>
      <c r="S356" s="23">
        <v>0</v>
      </c>
      <c r="T356" s="23">
        <v>0</v>
      </c>
      <c r="U356" s="24">
        <f t="shared" si="62"/>
        <v>0</v>
      </c>
      <c r="V356" s="23">
        <v>0</v>
      </c>
      <c r="W356" s="23">
        <v>0</v>
      </c>
      <c r="X356" s="23">
        <v>0</v>
      </c>
      <c r="Y356" s="24">
        <f t="shared" si="63"/>
        <v>0</v>
      </c>
      <c r="Z356" s="23">
        <v>0</v>
      </c>
      <c r="AA356" s="23">
        <v>0</v>
      </c>
      <c r="AB356" s="23">
        <v>0</v>
      </c>
      <c r="AC356" s="24">
        <f t="shared" si="64"/>
        <v>0</v>
      </c>
      <c r="AD356" s="23">
        <v>0</v>
      </c>
      <c r="AE356" s="23">
        <v>0</v>
      </c>
      <c r="AF356" s="23">
        <v>0</v>
      </c>
      <c r="AG356" s="24">
        <f t="shared" si="65"/>
        <v>0</v>
      </c>
      <c r="AH356" s="23">
        <v>0</v>
      </c>
      <c r="AI356" s="23">
        <v>0</v>
      </c>
      <c r="AJ356" s="23">
        <v>0</v>
      </c>
      <c r="AK356" s="24">
        <f t="shared" si="66"/>
        <v>0</v>
      </c>
      <c r="AN356" s="35" t="str">
        <f t="shared" si="67"/>
        <v>-</v>
      </c>
      <c r="AO356" s="35" t="str">
        <f t="shared" si="68"/>
        <v>'-</v>
      </c>
      <c r="AP356" s="35" t="str">
        <f t="shared" si="69"/>
        <v>'-</v>
      </c>
      <c r="AQ356" s="35" t="str">
        <f t="shared" si="70"/>
        <v>'-</v>
      </c>
      <c r="AR356" s="35" t="str">
        <f t="shared" si="71"/>
        <v>'-</v>
      </c>
    </row>
    <row r="357" spans="2:44" x14ac:dyDescent="0.3">
      <c r="B357" s="2" t="s">
        <v>95</v>
      </c>
      <c r="C357" s="2" t="s">
        <v>371</v>
      </c>
      <c r="D357" s="2" t="s">
        <v>372</v>
      </c>
      <c r="E357" s="2" t="s">
        <v>146</v>
      </c>
      <c r="H357" s="23" cm="1">
        <f t="array" ref="H357">SUMPRODUCT('Charges by GXP_GIP_DETERMINED'!G$7:G$567*('Charges by GXP_GIP_DETERMINED'!$D$7:$D$567=$D357)*('Charges by GXP_GIP_DETERMINED'!$E$7:$E$567=$E357))</f>
        <v>574626.61906250147</v>
      </c>
      <c r="I357" s="23" cm="1">
        <f t="array" ref="I357">SUMPRODUCT('Charges by GXP_GIP_DETERMINED'!H$7:H$567*('Charges by GXP_GIP_DETERMINED'!$D$7:$D$567=$D357)*('Charges by GXP_GIP_DETERMINED'!$E$7:$E$567=$E357))</f>
        <v>0</v>
      </c>
      <c r="J357" s="23" cm="1">
        <f t="array" ref="J357">SUMPRODUCT('Charges by GXP_GIP_DETERMINED'!I$7:I$567*('Charges by GXP_GIP_DETERMINED'!$D$7:$D$567=$D357)*('Charges by GXP_GIP_DETERMINED'!$E$7:$E$567=$E357))</f>
        <v>0</v>
      </c>
      <c r="K357" s="23" cm="1">
        <f t="array" ref="K357">SUMPRODUCT('Charges by GXP_GIP_DETERMINED'!J$7:J$567*('Charges by GXP_GIP_DETERMINED'!$D$7:$D$567=$D357)*('Charges by GXP_GIP_DETERMINED'!$E$7:$E$567=$E357))</f>
        <v>0</v>
      </c>
      <c r="L357" s="24">
        <f t="shared" si="60"/>
        <v>574626.61906250147</v>
      </c>
      <c r="M357" s="23">
        <v>578411.01538739901</v>
      </c>
      <c r="N357" s="23">
        <v>0</v>
      </c>
      <c r="O357" s="23">
        <v>0</v>
      </c>
      <c r="P357" s="23" cm="1">
        <f t="array" ref="P357">SUMPRODUCT('Charges by GXP_GIP_DETERMINED'!O$7:O$567*('Charges by GXP_GIP_DETERMINED'!$D$7:$D$567=$D357)*('Charges by GXP_GIP_DETERMINED'!$E$7:$E$567=$E357))</f>
        <v>0</v>
      </c>
      <c r="Q357" s="24">
        <f t="shared" si="61"/>
        <v>578411.01538739901</v>
      </c>
      <c r="R357" s="23">
        <v>587622.73</v>
      </c>
      <c r="S357" s="23">
        <v>0</v>
      </c>
      <c r="T357" s="23">
        <v>0</v>
      </c>
      <c r="U357" s="24">
        <f t="shared" si="62"/>
        <v>587622.73</v>
      </c>
      <c r="V357" s="23">
        <v>596165.41</v>
      </c>
      <c r="W357" s="23">
        <v>0</v>
      </c>
      <c r="X357" s="23">
        <v>0</v>
      </c>
      <c r="Y357" s="24">
        <f t="shared" si="63"/>
        <v>596165.41</v>
      </c>
      <c r="Z357" s="23">
        <v>650256.94000000006</v>
      </c>
      <c r="AA357" s="23">
        <v>0</v>
      </c>
      <c r="AB357" s="23">
        <v>0</v>
      </c>
      <c r="AC357" s="24">
        <f t="shared" si="64"/>
        <v>650256.94000000006</v>
      </c>
      <c r="AD357" s="23">
        <v>668741.93000000005</v>
      </c>
      <c r="AE357" s="23">
        <v>0</v>
      </c>
      <c r="AF357" s="23">
        <v>0</v>
      </c>
      <c r="AG357" s="24">
        <f t="shared" si="65"/>
        <v>668741.93000000005</v>
      </c>
      <c r="AH357" s="23">
        <v>676663.5199999999</v>
      </c>
      <c r="AI357" s="23">
        <v>0</v>
      </c>
      <c r="AJ357" s="23">
        <v>0</v>
      </c>
      <c r="AK357" s="24">
        <f t="shared" si="66"/>
        <v>676663.5199999999</v>
      </c>
      <c r="AN357" s="35">
        <f t="shared" si="67"/>
        <v>2.2616618350715489E-2</v>
      </c>
      <c r="AO357" s="35">
        <f t="shared" si="68"/>
        <v>1.4537694959485314E-2</v>
      </c>
      <c r="AP357" s="35">
        <f t="shared" si="69"/>
        <v>9.0732419380050944E-2</v>
      </c>
      <c r="AQ357" s="35">
        <f t="shared" si="70"/>
        <v>2.8427209096760997E-2</v>
      </c>
      <c r="AR357" s="35">
        <f t="shared" si="71"/>
        <v>1.1845511167513978E-2</v>
      </c>
    </row>
    <row r="358" spans="2:44" x14ac:dyDescent="0.3">
      <c r="B358" s="2" t="s">
        <v>118</v>
      </c>
      <c r="C358" s="2" t="s">
        <v>353</v>
      </c>
      <c r="D358" s="2" t="s">
        <v>373</v>
      </c>
      <c r="E358" s="2" t="s">
        <v>142</v>
      </c>
      <c r="F358" s="2" t="s">
        <v>143</v>
      </c>
      <c r="H358" s="23" cm="1">
        <f t="array" ref="H358">SUMPRODUCT('Charges by GXP_GIP_DETERMINED'!G$7:G$567*('Charges by GXP_GIP_DETERMINED'!$D$7:$D$567=$D358)*('Charges by GXP_GIP_DETERMINED'!$E$7:$E$567=$E358))</f>
        <v>209695.16117727029</v>
      </c>
      <c r="I358" s="23" cm="1">
        <f t="array" ref="I358">SUMPRODUCT('Charges by GXP_GIP_DETERMINED'!H$7:H$567*('Charges by GXP_GIP_DETERMINED'!$D$7:$D$567=$D358)*('Charges by GXP_GIP_DETERMINED'!$E$7:$E$567=$E358))</f>
        <v>68135.17</v>
      </c>
      <c r="J358" s="23" cm="1">
        <f t="array" ref="J358">SUMPRODUCT('Charges by GXP_GIP_DETERMINED'!I$7:I$567*('Charges by GXP_GIP_DETERMINED'!$D$7:$D$567=$D358)*('Charges by GXP_GIP_DETERMINED'!$E$7:$E$567=$E358))</f>
        <v>6091462.8099999996</v>
      </c>
      <c r="K358" s="23" cm="1">
        <f t="array" ref="K358">SUMPRODUCT('Charges by GXP_GIP_DETERMINED'!J$7:J$567*('Charges by GXP_GIP_DETERMINED'!$D$7:$D$567=$D358)*('Charges by GXP_GIP_DETERMINED'!$E$7:$E$567=$E358))</f>
        <v>0</v>
      </c>
      <c r="L358" s="24">
        <f t="shared" si="60"/>
        <v>6369293.1411772696</v>
      </c>
      <c r="M358" s="23">
        <v>0</v>
      </c>
      <c r="N358" s="23">
        <v>0</v>
      </c>
      <c r="O358" s="23">
        <v>0</v>
      </c>
      <c r="P358" s="23" cm="1">
        <f t="array" ref="P358">SUMPRODUCT('Charges by GXP_GIP_DETERMINED'!O$7:O$567*('Charges by GXP_GIP_DETERMINED'!$D$7:$D$567=$D358)*('Charges by GXP_GIP_DETERMINED'!$E$7:$E$567=$E358))</f>
        <v>0</v>
      </c>
      <c r="Q358" s="24">
        <f t="shared" si="61"/>
        <v>0</v>
      </c>
      <c r="R358" s="23">
        <v>0</v>
      </c>
      <c r="S358" s="23">
        <v>0</v>
      </c>
      <c r="T358" s="23">
        <v>0</v>
      </c>
      <c r="U358" s="24">
        <f t="shared" si="62"/>
        <v>0</v>
      </c>
      <c r="V358" s="23">
        <v>0</v>
      </c>
      <c r="W358" s="23">
        <v>0</v>
      </c>
      <c r="X358" s="23">
        <v>0</v>
      </c>
      <c r="Y358" s="24">
        <f t="shared" si="63"/>
        <v>0</v>
      </c>
      <c r="Z358" s="23">
        <v>0</v>
      </c>
      <c r="AA358" s="23">
        <v>0</v>
      </c>
      <c r="AB358" s="23">
        <v>0</v>
      </c>
      <c r="AC358" s="24">
        <f t="shared" si="64"/>
        <v>0</v>
      </c>
      <c r="AD358" s="23">
        <v>0</v>
      </c>
      <c r="AE358" s="23">
        <v>0</v>
      </c>
      <c r="AF358" s="23">
        <v>0</v>
      </c>
      <c r="AG358" s="24">
        <f t="shared" si="65"/>
        <v>0</v>
      </c>
      <c r="AH358" s="23">
        <v>0</v>
      </c>
      <c r="AI358" s="23">
        <v>0</v>
      </c>
      <c r="AJ358" s="23">
        <v>0</v>
      </c>
      <c r="AK358" s="24">
        <f t="shared" si="66"/>
        <v>0</v>
      </c>
      <c r="AN358" s="35">
        <f t="shared" si="67"/>
        <v>-1</v>
      </c>
      <c r="AO358" s="35" t="str">
        <f t="shared" si="68"/>
        <v>'-</v>
      </c>
      <c r="AP358" s="35" t="str">
        <f t="shared" si="69"/>
        <v>'-</v>
      </c>
      <c r="AQ358" s="35" t="str">
        <f t="shared" si="70"/>
        <v>'-</v>
      </c>
      <c r="AR358" s="35" t="str">
        <f t="shared" si="71"/>
        <v>'-</v>
      </c>
    </row>
    <row r="359" spans="2:44" x14ac:dyDescent="0.3">
      <c r="B359" s="2" t="s">
        <v>118</v>
      </c>
      <c r="C359" s="2" t="s">
        <v>353</v>
      </c>
      <c r="D359" s="2" t="s">
        <v>373</v>
      </c>
      <c r="E359" s="2" t="s">
        <v>144</v>
      </c>
      <c r="F359" s="2" t="s">
        <v>145</v>
      </c>
      <c r="H359" s="23" cm="1">
        <f t="array" ref="H359">SUMPRODUCT('Charges by GXP_GIP_DETERMINED'!G$7:G$567*('Charges by GXP_GIP_DETERMINED'!$D$7:$D$567=$D359)*('Charges by GXP_GIP_DETERMINED'!$E$7:$E$567=$E359))</f>
        <v>38478.8778988708</v>
      </c>
      <c r="I359" s="23" cm="1">
        <f t="array" ref="I359">SUMPRODUCT('Charges by GXP_GIP_DETERMINED'!H$7:H$567*('Charges by GXP_GIP_DETERMINED'!$D$7:$D$567=$D359)*('Charges by GXP_GIP_DETERMINED'!$E$7:$E$567=$E359))</f>
        <v>780304.01</v>
      </c>
      <c r="J359" s="23" cm="1">
        <f t="array" ref="J359">SUMPRODUCT('Charges by GXP_GIP_DETERMINED'!I$7:I$567*('Charges by GXP_GIP_DETERMINED'!$D$7:$D$567=$D359)*('Charges by GXP_GIP_DETERMINED'!$E$7:$E$567=$E359))</f>
        <v>0</v>
      </c>
      <c r="K359" s="23" cm="1">
        <f t="array" ref="K359">SUMPRODUCT('Charges by GXP_GIP_DETERMINED'!J$7:J$567*('Charges by GXP_GIP_DETERMINED'!$D$7:$D$567=$D359)*('Charges by GXP_GIP_DETERMINED'!$E$7:$E$567=$E359))</f>
        <v>0</v>
      </c>
      <c r="L359" s="24">
        <f t="shared" si="60"/>
        <v>818782.88789887086</v>
      </c>
      <c r="M359" s="23">
        <v>0</v>
      </c>
      <c r="N359" s="23">
        <v>0</v>
      </c>
      <c r="O359" s="23">
        <v>0</v>
      </c>
      <c r="P359" s="23" cm="1">
        <f t="array" ref="P359">SUMPRODUCT('Charges by GXP_GIP_DETERMINED'!O$7:O$567*('Charges by GXP_GIP_DETERMINED'!$D$7:$D$567=$D359)*('Charges by GXP_GIP_DETERMINED'!$E$7:$E$567=$E359))</f>
        <v>0</v>
      </c>
      <c r="Q359" s="24">
        <f t="shared" si="61"/>
        <v>0</v>
      </c>
      <c r="R359" s="23">
        <v>0</v>
      </c>
      <c r="S359" s="23">
        <v>0</v>
      </c>
      <c r="T359" s="23">
        <v>0</v>
      </c>
      <c r="U359" s="24">
        <f t="shared" si="62"/>
        <v>0</v>
      </c>
      <c r="V359" s="23">
        <v>0</v>
      </c>
      <c r="W359" s="23">
        <v>0</v>
      </c>
      <c r="X359" s="23">
        <v>0</v>
      </c>
      <c r="Y359" s="24">
        <f t="shared" si="63"/>
        <v>0</v>
      </c>
      <c r="Z359" s="23">
        <v>0</v>
      </c>
      <c r="AA359" s="23">
        <v>0</v>
      </c>
      <c r="AB359" s="23">
        <v>0</v>
      </c>
      <c r="AC359" s="24">
        <f t="shared" si="64"/>
        <v>0</v>
      </c>
      <c r="AD359" s="23">
        <v>0</v>
      </c>
      <c r="AE359" s="23">
        <v>0</v>
      </c>
      <c r="AF359" s="23">
        <v>0</v>
      </c>
      <c r="AG359" s="24">
        <f t="shared" si="65"/>
        <v>0</v>
      </c>
      <c r="AH359" s="23">
        <v>0</v>
      </c>
      <c r="AI359" s="23">
        <v>0</v>
      </c>
      <c r="AJ359" s="23">
        <v>0</v>
      </c>
      <c r="AK359" s="24">
        <f t="shared" si="66"/>
        <v>0</v>
      </c>
      <c r="AN359" s="35">
        <f t="shared" si="67"/>
        <v>-1</v>
      </c>
      <c r="AO359" s="35" t="str">
        <f t="shared" si="68"/>
        <v>'-</v>
      </c>
      <c r="AP359" s="35" t="str">
        <f t="shared" si="69"/>
        <v>'-</v>
      </c>
      <c r="AQ359" s="35" t="str">
        <f t="shared" si="70"/>
        <v>'-</v>
      </c>
      <c r="AR359" s="35" t="str">
        <f t="shared" si="71"/>
        <v>'-</v>
      </c>
    </row>
    <row r="360" spans="2:44" x14ac:dyDescent="0.3">
      <c r="B360" s="2" t="s">
        <v>118</v>
      </c>
      <c r="C360" s="2" t="s">
        <v>353</v>
      </c>
      <c r="D360" s="2" t="s">
        <v>373</v>
      </c>
      <c r="E360" s="2" t="s">
        <v>146</v>
      </c>
      <c r="H360" s="23" cm="1">
        <f t="array" ref="H360">SUMPRODUCT('Charges by GXP_GIP_DETERMINED'!G$7:G$567*('Charges by GXP_GIP_DETERMINED'!$D$7:$D$567=$D360)*('Charges by GXP_GIP_DETERMINED'!$E$7:$E$567=$E360))</f>
        <v>379666.08607416134</v>
      </c>
      <c r="I360" s="23" cm="1">
        <f t="array" ref="I360">SUMPRODUCT('Charges by GXP_GIP_DETERMINED'!H$7:H$567*('Charges by GXP_GIP_DETERMINED'!$D$7:$D$567=$D360)*('Charges by GXP_GIP_DETERMINED'!$E$7:$E$567=$E360))</f>
        <v>0</v>
      </c>
      <c r="J360" s="23" cm="1">
        <f t="array" ref="J360">SUMPRODUCT('Charges by GXP_GIP_DETERMINED'!I$7:I$567*('Charges by GXP_GIP_DETERMINED'!$D$7:$D$567=$D360)*('Charges by GXP_GIP_DETERMINED'!$E$7:$E$567=$E360))</f>
        <v>0</v>
      </c>
      <c r="K360" s="23" cm="1">
        <f t="array" ref="K360">SUMPRODUCT('Charges by GXP_GIP_DETERMINED'!J$7:J$567*('Charges by GXP_GIP_DETERMINED'!$D$7:$D$567=$D360)*('Charges by GXP_GIP_DETERMINED'!$E$7:$E$567=$E360))</f>
        <v>0</v>
      </c>
      <c r="L360" s="24">
        <f t="shared" si="60"/>
        <v>379666.08607416134</v>
      </c>
      <c r="M360" s="23">
        <v>0</v>
      </c>
      <c r="N360" s="23">
        <v>0</v>
      </c>
      <c r="O360" s="23">
        <v>0</v>
      </c>
      <c r="P360" s="23" cm="1">
        <f t="array" ref="P360">SUMPRODUCT('Charges by GXP_GIP_DETERMINED'!O$7:O$567*('Charges by GXP_GIP_DETERMINED'!$D$7:$D$567=$D360)*('Charges by GXP_GIP_DETERMINED'!$E$7:$E$567=$E360))</f>
        <v>0</v>
      </c>
      <c r="Q360" s="24">
        <f t="shared" si="61"/>
        <v>0</v>
      </c>
      <c r="R360" s="23">
        <v>0</v>
      </c>
      <c r="S360" s="23">
        <v>0</v>
      </c>
      <c r="T360" s="23">
        <v>0</v>
      </c>
      <c r="U360" s="24">
        <f t="shared" si="62"/>
        <v>0</v>
      </c>
      <c r="V360" s="23">
        <v>0</v>
      </c>
      <c r="W360" s="23">
        <v>0</v>
      </c>
      <c r="X360" s="23">
        <v>0</v>
      </c>
      <c r="Y360" s="24">
        <f t="shared" si="63"/>
        <v>0</v>
      </c>
      <c r="Z360" s="23">
        <v>0</v>
      </c>
      <c r="AA360" s="23">
        <v>0</v>
      </c>
      <c r="AB360" s="23">
        <v>0</v>
      </c>
      <c r="AC360" s="24">
        <f t="shared" si="64"/>
        <v>0</v>
      </c>
      <c r="AD360" s="23">
        <v>0</v>
      </c>
      <c r="AE360" s="23">
        <v>0</v>
      </c>
      <c r="AF360" s="23">
        <v>0</v>
      </c>
      <c r="AG360" s="24">
        <f t="shared" si="65"/>
        <v>0</v>
      </c>
      <c r="AH360" s="23">
        <v>0</v>
      </c>
      <c r="AI360" s="23">
        <v>0</v>
      </c>
      <c r="AJ360" s="23">
        <v>0</v>
      </c>
      <c r="AK360" s="24">
        <f t="shared" si="66"/>
        <v>0</v>
      </c>
      <c r="AN360" s="35">
        <f t="shared" si="67"/>
        <v>-1</v>
      </c>
      <c r="AO360" s="35" t="str">
        <f t="shared" si="68"/>
        <v>'-</v>
      </c>
      <c r="AP360" s="35" t="str">
        <f t="shared" si="69"/>
        <v>'-</v>
      </c>
      <c r="AQ360" s="35" t="str">
        <f t="shared" si="70"/>
        <v>'-</v>
      </c>
      <c r="AR360" s="35" t="str">
        <f t="shared" si="71"/>
        <v>'-</v>
      </c>
    </row>
    <row r="361" spans="2:44" x14ac:dyDescent="0.3">
      <c r="B361" s="2" t="s">
        <v>117</v>
      </c>
      <c r="C361" s="2" t="s">
        <v>374</v>
      </c>
      <c r="D361" s="2" t="s">
        <v>375</v>
      </c>
      <c r="E361" s="2" t="s">
        <v>142</v>
      </c>
      <c r="F361" s="2" t="s">
        <v>143</v>
      </c>
      <c r="H361" s="23" cm="1">
        <f t="array" ref="H361">SUMPRODUCT('Charges by GXP_GIP_DETERMINED'!G$7:G$567*('Charges by GXP_GIP_DETERMINED'!$D$7:$D$567=$D361)*('Charges by GXP_GIP_DETERMINED'!$E$7:$E$567=$E361))</f>
        <v>3.4556954897854699</v>
      </c>
      <c r="I361" s="23" cm="1">
        <f t="array" ref="I361">SUMPRODUCT('Charges by GXP_GIP_DETERMINED'!H$7:H$567*('Charges by GXP_GIP_DETERMINED'!$D$7:$D$567=$D361)*('Charges by GXP_GIP_DETERMINED'!$E$7:$E$567=$E361))</f>
        <v>0</v>
      </c>
      <c r="J361" s="23" cm="1">
        <f t="array" ref="J361">SUMPRODUCT('Charges by GXP_GIP_DETERMINED'!I$7:I$567*('Charges by GXP_GIP_DETERMINED'!$D$7:$D$567=$D361)*('Charges by GXP_GIP_DETERMINED'!$E$7:$E$567=$E361))</f>
        <v>85765.88</v>
      </c>
      <c r="K361" s="23" cm="1">
        <f t="array" ref="K361">SUMPRODUCT('Charges by GXP_GIP_DETERMINED'!J$7:J$567*('Charges by GXP_GIP_DETERMINED'!$D$7:$D$567=$D361)*('Charges by GXP_GIP_DETERMINED'!$E$7:$E$567=$E361))</f>
        <v>0</v>
      </c>
      <c r="L361" s="24">
        <f t="shared" si="60"/>
        <v>85769.33569548979</v>
      </c>
      <c r="M361" s="23">
        <v>4.7948574731933693</v>
      </c>
      <c r="N361" s="23">
        <v>979.34</v>
      </c>
      <c r="O361" s="23">
        <v>85300.56</v>
      </c>
      <c r="P361" s="23" cm="1">
        <f t="array" ref="P361">SUMPRODUCT('Charges by GXP_GIP_DETERMINED'!O$7:O$567*('Charges by GXP_GIP_DETERMINED'!$D$7:$D$567=$D361)*('Charges by GXP_GIP_DETERMINED'!$E$7:$E$567=$E361))</f>
        <v>0</v>
      </c>
      <c r="Q361" s="24">
        <f t="shared" si="61"/>
        <v>86284.694857473194</v>
      </c>
      <c r="R361" s="23">
        <v>5.92</v>
      </c>
      <c r="S361" s="23">
        <v>1209.7</v>
      </c>
      <c r="T361" s="23">
        <v>115754.34</v>
      </c>
      <c r="U361" s="24">
        <f t="shared" si="62"/>
        <v>116969.95999999999</v>
      </c>
      <c r="V361" s="23">
        <v>7.8800000000000008</v>
      </c>
      <c r="W361" s="23">
        <v>1280.42</v>
      </c>
      <c r="X361" s="23">
        <v>117366.49</v>
      </c>
      <c r="Y361" s="24">
        <f t="shared" si="63"/>
        <v>118654.79000000001</v>
      </c>
      <c r="Z361" s="23">
        <v>10.469999999999999</v>
      </c>
      <c r="AA361" s="23">
        <v>1234.55</v>
      </c>
      <c r="AB361" s="23">
        <v>118011.92</v>
      </c>
      <c r="AC361" s="24">
        <f t="shared" si="64"/>
        <v>119256.94</v>
      </c>
      <c r="AD361" s="23">
        <v>12.33</v>
      </c>
      <c r="AE361" s="23">
        <v>1353.81</v>
      </c>
      <c r="AF361" s="23">
        <v>118733.46</v>
      </c>
      <c r="AG361" s="24">
        <f t="shared" si="65"/>
        <v>120099.6</v>
      </c>
      <c r="AH361" s="23">
        <v>14.35</v>
      </c>
      <c r="AI361" s="23">
        <v>1379.91</v>
      </c>
      <c r="AJ361" s="23">
        <v>121837.03</v>
      </c>
      <c r="AK361" s="24">
        <f t="shared" si="66"/>
        <v>123231.29</v>
      </c>
      <c r="AN361" s="35">
        <f t="shared" si="67"/>
        <v>0.36377365000567319</v>
      </c>
      <c r="AO361" s="35">
        <f t="shared" si="68"/>
        <v>1.4403954656392326E-2</v>
      </c>
      <c r="AP361" s="35">
        <f t="shared" si="69"/>
        <v>5.0748056610272485E-3</v>
      </c>
      <c r="AQ361" s="35">
        <f t="shared" si="70"/>
        <v>7.0659200210905215E-3</v>
      </c>
      <c r="AR361" s="35">
        <f t="shared" si="71"/>
        <v>2.6075773774433708E-2</v>
      </c>
    </row>
    <row r="362" spans="2:44" x14ac:dyDescent="0.3">
      <c r="B362" s="2" t="s">
        <v>117</v>
      </c>
      <c r="C362" s="2" t="s">
        <v>374</v>
      </c>
      <c r="D362" s="2" t="s">
        <v>375</v>
      </c>
      <c r="E362" s="2" t="s">
        <v>144</v>
      </c>
      <c r="F362" s="2" t="s">
        <v>145</v>
      </c>
      <c r="H362" s="23" cm="1">
        <f t="array" ref="H362">SUMPRODUCT('Charges by GXP_GIP_DETERMINED'!G$7:G$567*('Charges by GXP_GIP_DETERMINED'!$D$7:$D$567=$D362)*('Charges by GXP_GIP_DETERMINED'!$E$7:$E$567=$E362))</f>
        <v>415166.69322329934</v>
      </c>
      <c r="I362" s="23" cm="1">
        <f t="array" ref="I362">SUMPRODUCT('Charges by GXP_GIP_DETERMINED'!H$7:H$567*('Charges by GXP_GIP_DETERMINED'!$D$7:$D$567=$D362)*('Charges by GXP_GIP_DETERMINED'!$E$7:$E$567=$E362))</f>
        <v>267754.26</v>
      </c>
      <c r="J362" s="23" cm="1">
        <f t="array" ref="J362">SUMPRODUCT('Charges by GXP_GIP_DETERMINED'!I$7:I$567*('Charges by GXP_GIP_DETERMINED'!$D$7:$D$567=$D362)*('Charges by GXP_GIP_DETERMINED'!$E$7:$E$567=$E362))</f>
        <v>0</v>
      </c>
      <c r="K362" s="23" cm="1">
        <f t="array" ref="K362">SUMPRODUCT('Charges by GXP_GIP_DETERMINED'!J$7:J$567*('Charges by GXP_GIP_DETERMINED'!$D$7:$D$567=$D362)*('Charges by GXP_GIP_DETERMINED'!$E$7:$E$567=$E362))</f>
        <v>0</v>
      </c>
      <c r="L362" s="24">
        <f t="shared" si="60"/>
        <v>682920.95322329935</v>
      </c>
      <c r="M362" s="23">
        <v>555029.69885961711</v>
      </c>
      <c r="N362" s="23">
        <v>267582.87</v>
      </c>
      <c r="O362" s="23">
        <v>0</v>
      </c>
      <c r="P362" s="23" cm="1">
        <f t="array" ref="P362">SUMPRODUCT('Charges by GXP_GIP_DETERMINED'!O$7:O$567*('Charges by GXP_GIP_DETERMINED'!$D$7:$D$567=$D362)*('Charges by GXP_GIP_DETERMINED'!$E$7:$E$567=$E362))</f>
        <v>0</v>
      </c>
      <c r="Q362" s="24">
        <f t="shared" si="61"/>
        <v>822612.56885961711</v>
      </c>
      <c r="R362" s="23">
        <v>711695.34000000008</v>
      </c>
      <c r="S362" s="23">
        <v>330522.96000000002</v>
      </c>
      <c r="T362" s="23">
        <v>0</v>
      </c>
      <c r="U362" s="24">
        <f t="shared" si="62"/>
        <v>1042218.3</v>
      </c>
      <c r="V362" s="23">
        <v>949649.63</v>
      </c>
      <c r="W362" s="23">
        <v>349845.34</v>
      </c>
      <c r="X362" s="23">
        <v>0</v>
      </c>
      <c r="Y362" s="24">
        <f t="shared" si="63"/>
        <v>1299494.97</v>
      </c>
      <c r="Z362" s="23">
        <v>1245955.0000000005</v>
      </c>
      <c r="AA362" s="23">
        <v>337312.98</v>
      </c>
      <c r="AB362" s="23">
        <v>0</v>
      </c>
      <c r="AC362" s="24">
        <f t="shared" si="64"/>
        <v>1583267.9800000004</v>
      </c>
      <c r="AD362" s="23">
        <v>1483288.94</v>
      </c>
      <c r="AE362" s="23">
        <v>369897.32</v>
      </c>
      <c r="AF362" s="23">
        <v>0</v>
      </c>
      <c r="AG362" s="24">
        <f t="shared" si="65"/>
        <v>1853186.26</v>
      </c>
      <c r="AH362" s="23">
        <v>1684505.83</v>
      </c>
      <c r="AI362" s="23">
        <v>377030.84</v>
      </c>
      <c r="AJ362" s="23">
        <v>0</v>
      </c>
      <c r="AK362" s="24">
        <f t="shared" si="66"/>
        <v>2061536.6700000002</v>
      </c>
      <c r="AN362" s="35">
        <f t="shared" si="67"/>
        <v>0.52611849889926976</v>
      </c>
      <c r="AO362" s="35">
        <f t="shared" si="68"/>
        <v>0.24685487675662565</v>
      </c>
      <c r="AP362" s="35">
        <f t="shared" si="69"/>
        <v>0.21837176484030607</v>
      </c>
      <c r="AQ362" s="35">
        <f t="shared" si="70"/>
        <v>0.17048173992630078</v>
      </c>
      <c r="AR362" s="35">
        <f t="shared" si="71"/>
        <v>0.11242820783702556</v>
      </c>
    </row>
    <row r="363" spans="2:44" x14ac:dyDescent="0.3">
      <c r="B363" s="2" t="s">
        <v>117</v>
      </c>
      <c r="C363" s="2" t="s">
        <v>374</v>
      </c>
      <c r="D363" s="2" t="s">
        <v>375</v>
      </c>
      <c r="E363" s="2" t="s">
        <v>146</v>
      </c>
      <c r="H363" s="23" cm="1">
        <f t="array" ref="H363">SUMPRODUCT('Charges by GXP_GIP_DETERMINED'!G$7:G$567*('Charges by GXP_GIP_DETERMINED'!$D$7:$D$567=$D363)*('Charges by GXP_GIP_DETERMINED'!$E$7:$E$567=$E363))</f>
        <v>917740.41960897588</v>
      </c>
      <c r="I363" s="23" cm="1">
        <f t="array" ref="I363">SUMPRODUCT('Charges by GXP_GIP_DETERMINED'!H$7:H$567*('Charges by GXP_GIP_DETERMINED'!$D$7:$D$567=$D363)*('Charges by GXP_GIP_DETERMINED'!$E$7:$E$567=$E363))</f>
        <v>0</v>
      </c>
      <c r="J363" s="23" cm="1">
        <f t="array" ref="J363">SUMPRODUCT('Charges by GXP_GIP_DETERMINED'!I$7:I$567*('Charges by GXP_GIP_DETERMINED'!$D$7:$D$567=$D363)*('Charges by GXP_GIP_DETERMINED'!$E$7:$E$567=$E363))</f>
        <v>0</v>
      </c>
      <c r="K363" s="23" cm="1">
        <f t="array" ref="K363">SUMPRODUCT('Charges by GXP_GIP_DETERMINED'!J$7:J$567*('Charges by GXP_GIP_DETERMINED'!$D$7:$D$567=$D363)*('Charges by GXP_GIP_DETERMINED'!$E$7:$E$567=$E363))</f>
        <v>0</v>
      </c>
      <c r="L363" s="24">
        <f t="shared" si="60"/>
        <v>917740.41960897588</v>
      </c>
      <c r="M363" s="23">
        <v>933679.62626209483</v>
      </c>
      <c r="N363" s="23">
        <v>0</v>
      </c>
      <c r="O363" s="23">
        <v>0</v>
      </c>
      <c r="P363" s="23" cm="1">
        <f t="array" ref="P363">SUMPRODUCT('Charges by GXP_GIP_DETERMINED'!O$7:O$567*('Charges by GXP_GIP_DETERMINED'!$D$7:$D$567=$D363)*('Charges by GXP_GIP_DETERMINED'!$E$7:$E$567=$E363))</f>
        <v>0</v>
      </c>
      <c r="Q363" s="24">
        <f t="shared" si="61"/>
        <v>933679.62626209483</v>
      </c>
      <c r="R363" s="23">
        <v>929145.94000000006</v>
      </c>
      <c r="S363" s="23">
        <v>0</v>
      </c>
      <c r="T363" s="23">
        <v>0</v>
      </c>
      <c r="U363" s="24">
        <f t="shared" si="62"/>
        <v>929145.94000000006</v>
      </c>
      <c r="V363" s="23">
        <v>927275.54999999993</v>
      </c>
      <c r="W363" s="23">
        <v>0</v>
      </c>
      <c r="X363" s="23">
        <v>0</v>
      </c>
      <c r="Y363" s="24">
        <f t="shared" si="63"/>
        <v>927275.54999999993</v>
      </c>
      <c r="Z363" s="23">
        <v>982229.87999999989</v>
      </c>
      <c r="AA363" s="23">
        <v>0</v>
      </c>
      <c r="AB363" s="23">
        <v>0</v>
      </c>
      <c r="AC363" s="24">
        <f t="shared" si="64"/>
        <v>982229.87999999989</v>
      </c>
      <c r="AD363" s="23">
        <v>1001345.59</v>
      </c>
      <c r="AE363" s="23">
        <v>0</v>
      </c>
      <c r="AF363" s="23">
        <v>0</v>
      </c>
      <c r="AG363" s="24">
        <f t="shared" si="65"/>
        <v>1001345.59</v>
      </c>
      <c r="AH363" s="23">
        <v>1016788.24</v>
      </c>
      <c r="AI363" s="23">
        <v>0</v>
      </c>
      <c r="AJ363" s="23">
        <v>0</v>
      </c>
      <c r="AK363" s="24">
        <f t="shared" si="66"/>
        <v>1016788.24</v>
      </c>
      <c r="AN363" s="35">
        <f t="shared" si="67"/>
        <v>1.2427828335035862E-2</v>
      </c>
      <c r="AO363" s="35">
        <f t="shared" si="68"/>
        <v>-2.013020688655387E-3</v>
      </c>
      <c r="AP363" s="35">
        <f t="shared" si="69"/>
        <v>5.9264293121931155E-2</v>
      </c>
      <c r="AQ363" s="35">
        <f t="shared" si="70"/>
        <v>1.9461543971763584E-2</v>
      </c>
      <c r="AR363" s="35">
        <f t="shared" si="71"/>
        <v>1.5421898447667726E-2</v>
      </c>
    </row>
    <row r="364" spans="2:44" x14ac:dyDescent="0.3">
      <c r="B364" s="2" t="s">
        <v>116</v>
      </c>
      <c r="C364" s="2" t="s">
        <v>374</v>
      </c>
      <c r="D364" s="2" t="s">
        <v>376</v>
      </c>
      <c r="E364" s="2" t="s">
        <v>142</v>
      </c>
      <c r="F364" s="2" t="s">
        <v>143</v>
      </c>
      <c r="H364" s="23" cm="1">
        <f t="array" ref="H364">SUMPRODUCT('Charges by GXP_GIP_DETERMINED'!G$7:G$567*('Charges by GXP_GIP_DETERMINED'!$D$7:$D$567=$D364)*('Charges by GXP_GIP_DETERMINED'!$E$7:$E$567=$E364))</f>
        <v>46.30044900066644</v>
      </c>
      <c r="I364" s="23" cm="1">
        <f t="array" ref="I364">SUMPRODUCT('Charges by GXP_GIP_DETERMINED'!H$7:H$567*('Charges by GXP_GIP_DETERMINED'!$D$7:$D$567=$D364)*('Charges by GXP_GIP_DETERMINED'!$E$7:$E$567=$E364))</f>
        <v>13543.1</v>
      </c>
      <c r="J364" s="23" cm="1">
        <f t="array" ref="J364">SUMPRODUCT('Charges by GXP_GIP_DETERMINED'!I$7:I$567*('Charges by GXP_GIP_DETERMINED'!$D$7:$D$567=$D364)*('Charges by GXP_GIP_DETERMINED'!$E$7:$E$567=$E364))</f>
        <v>281733.43</v>
      </c>
      <c r="K364" s="23" cm="1">
        <f t="array" ref="K364">SUMPRODUCT('Charges by GXP_GIP_DETERMINED'!J$7:J$567*('Charges by GXP_GIP_DETERMINED'!$D$7:$D$567=$D364)*('Charges by GXP_GIP_DETERMINED'!$E$7:$E$567=$E364))</f>
        <v>0</v>
      </c>
      <c r="L364" s="24">
        <f t="shared" si="60"/>
        <v>295322.83044900064</v>
      </c>
      <c r="M364" s="23">
        <v>64.246034428880677</v>
      </c>
      <c r="N364" s="23">
        <v>15563.45</v>
      </c>
      <c r="O364" s="23">
        <v>261464.76</v>
      </c>
      <c r="P364" s="23" cm="1">
        <f t="array" ref="P364">SUMPRODUCT('Charges by GXP_GIP_DETERMINED'!O$7:O$567*('Charges by GXP_GIP_DETERMINED'!$D$7:$D$567=$D364)*('Charges by GXP_GIP_DETERMINED'!$E$7:$E$567=$E364))</f>
        <v>0</v>
      </c>
      <c r="Q364" s="24">
        <f t="shared" si="61"/>
        <v>277092.45603442891</v>
      </c>
      <c r="R364" s="23">
        <v>79.27000000000001</v>
      </c>
      <c r="S364" s="23">
        <v>19224.240000000002</v>
      </c>
      <c r="T364" s="23">
        <v>354812.22</v>
      </c>
      <c r="U364" s="24">
        <f t="shared" si="62"/>
        <v>374115.73</v>
      </c>
      <c r="V364" s="23">
        <v>105.61</v>
      </c>
      <c r="W364" s="23">
        <v>20348.09</v>
      </c>
      <c r="X364" s="23">
        <v>359753.82</v>
      </c>
      <c r="Y364" s="24">
        <f t="shared" si="63"/>
        <v>380207.52</v>
      </c>
      <c r="Z364" s="23">
        <v>140.54000000000002</v>
      </c>
      <c r="AA364" s="23">
        <v>19619.169999999998</v>
      </c>
      <c r="AB364" s="23">
        <v>361732.18</v>
      </c>
      <c r="AC364" s="24">
        <f t="shared" si="64"/>
        <v>381491.89</v>
      </c>
      <c r="AD364" s="23">
        <v>165.38</v>
      </c>
      <c r="AE364" s="23">
        <v>21514.38</v>
      </c>
      <c r="AF364" s="23">
        <v>363943.86</v>
      </c>
      <c r="AG364" s="24">
        <f t="shared" si="65"/>
        <v>385623.62</v>
      </c>
      <c r="AH364" s="23">
        <v>192.29999999999998</v>
      </c>
      <c r="AI364" s="23">
        <v>21929.279999999999</v>
      </c>
      <c r="AJ364" s="23">
        <v>373456.97</v>
      </c>
      <c r="AK364" s="24">
        <f t="shared" si="66"/>
        <v>395578.55</v>
      </c>
      <c r="AN364" s="35">
        <f t="shared" si="67"/>
        <v>0.26680260185507776</v>
      </c>
      <c r="AO364" s="35">
        <f t="shared" si="68"/>
        <v>1.6283169916432083E-2</v>
      </c>
      <c r="AP364" s="35">
        <f t="shared" si="69"/>
        <v>3.3780762674024967E-3</v>
      </c>
      <c r="AQ364" s="35">
        <f t="shared" si="70"/>
        <v>1.0830453040561405E-2</v>
      </c>
      <c r="AR364" s="35">
        <f t="shared" si="71"/>
        <v>2.581514586684297E-2</v>
      </c>
    </row>
    <row r="365" spans="2:44" x14ac:dyDescent="0.3">
      <c r="B365" s="2" t="s">
        <v>116</v>
      </c>
      <c r="C365" s="2" t="s">
        <v>374</v>
      </c>
      <c r="D365" s="2" t="s">
        <v>376</v>
      </c>
      <c r="E365" s="2" t="s">
        <v>144</v>
      </c>
      <c r="F365" s="2" t="s">
        <v>145</v>
      </c>
      <c r="H365" s="23" cm="1">
        <f t="array" ref="H365">SUMPRODUCT('Charges by GXP_GIP_DETERMINED'!G$7:G$567*('Charges by GXP_GIP_DETERMINED'!$D$7:$D$567=$D365)*('Charges by GXP_GIP_DETERMINED'!$E$7:$E$567=$E365))</f>
        <v>672665.24079810863</v>
      </c>
      <c r="I365" s="23" cm="1">
        <f t="array" ref="I365">SUMPRODUCT('Charges by GXP_GIP_DETERMINED'!H$7:H$567*('Charges by GXP_GIP_DETERMINED'!$D$7:$D$567=$D365)*('Charges by GXP_GIP_DETERMINED'!$E$7:$E$567=$E365))</f>
        <v>428937.34</v>
      </c>
      <c r="J365" s="23" cm="1">
        <f t="array" ref="J365">SUMPRODUCT('Charges by GXP_GIP_DETERMINED'!I$7:I$567*('Charges by GXP_GIP_DETERMINED'!$D$7:$D$567=$D365)*('Charges by GXP_GIP_DETERMINED'!$E$7:$E$567=$E365))</f>
        <v>0</v>
      </c>
      <c r="K365" s="23" cm="1">
        <f t="array" ref="K365">SUMPRODUCT('Charges by GXP_GIP_DETERMINED'!J$7:J$567*('Charges by GXP_GIP_DETERMINED'!$D$7:$D$567=$D365)*('Charges by GXP_GIP_DETERMINED'!$E$7:$E$567=$E365))</f>
        <v>0</v>
      </c>
      <c r="L365" s="24">
        <f t="shared" si="60"/>
        <v>1101602.5807981086</v>
      </c>
      <c r="M365" s="23">
        <v>899275.38106513687</v>
      </c>
      <c r="N365" s="23">
        <v>452218.08</v>
      </c>
      <c r="O365" s="23">
        <v>0</v>
      </c>
      <c r="P365" s="23" cm="1">
        <f t="array" ref="P365">SUMPRODUCT('Charges by GXP_GIP_DETERMINED'!O$7:O$567*('Charges by GXP_GIP_DETERMINED'!$D$7:$D$567=$D365)*('Charges by GXP_GIP_DETERMINED'!$E$7:$E$567=$E365))</f>
        <v>0</v>
      </c>
      <c r="Q365" s="24">
        <f t="shared" si="61"/>
        <v>1351493.4610651368</v>
      </c>
      <c r="R365" s="23">
        <v>1153109.69</v>
      </c>
      <c r="S365" s="23">
        <v>558587.55000000005</v>
      </c>
      <c r="T365" s="23">
        <v>0</v>
      </c>
      <c r="U365" s="24">
        <f t="shared" si="62"/>
        <v>1711697.24</v>
      </c>
      <c r="V365" s="23">
        <v>1538650.17</v>
      </c>
      <c r="W365" s="23">
        <v>591242.57999999996</v>
      </c>
      <c r="X365" s="23">
        <v>0</v>
      </c>
      <c r="Y365" s="24">
        <f t="shared" si="63"/>
        <v>2129892.75</v>
      </c>
      <c r="Z365" s="23">
        <v>2018732.8599999999</v>
      </c>
      <c r="AA365" s="23">
        <v>570062.76</v>
      </c>
      <c r="AB365" s="23">
        <v>0</v>
      </c>
      <c r="AC365" s="24">
        <f t="shared" si="64"/>
        <v>2588795.62</v>
      </c>
      <c r="AD365" s="23">
        <v>2403268.21</v>
      </c>
      <c r="AE365" s="23">
        <v>625130.66</v>
      </c>
      <c r="AF365" s="23">
        <v>0</v>
      </c>
      <c r="AG365" s="24">
        <f t="shared" si="65"/>
        <v>3028398.87</v>
      </c>
      <c r="AH365" s="23">
        <v>2729285.7099999995</v>
      </c>
      <c r="AI365" s="23">
        <v>637186.39</v>
      </c>
      <c r="AJ365" s="23">
        <v>0</v>
      </c>
      <c r="AK365" s="24">
        <f t="shared" si="66"/>
        <v>3366472.0999999996</v>
      </c>
      <c r="AN365" s="35">
        <f t="shared" si="67"/>
        <v>0.55382464587172553</v>
      </c>
      <c r="AO365" s="35">
        <f t="shared" si="68"/>
        <v>0.24431628457845744</v>
      </c>
      <c r="AP365" s="35">
        <f t="shared" si="69"/>
        <v>0.21545820558335627</v>
      </c>
      <c r="AQ365" s="35">
        <f t="shared" si="70"/>
        <v>0.16980994814878425</v>
      </c>
      <c r="AR365" s="35">
        <f t="shared" si="71"/>
        <v>0.11163431387755063</v>
      </c>
    </row>
    <row r="366" spans="2:44" x14ac:dyDescent="0.3">
      <c r="B366" s="2" t="s">
        <v>116</v>
      </c>
      <c r="C366" s="2" t="s">
        <v>374</v>
      </c>
      <c r="D366" s="2" t="s">
        <v>376</v>
      </c>
      <c r="E366" s="2" t="s">
        <v>146</v>
      </c>
      <c r="H366" s="23" cm="1">
        <f t="array" ref="H366">SUMPRODUCT('Charges by GXP_GIP_DETERMINED'!G$7:G$567*('Charges by GXP_GIP_DETERMINED'!$D$7:$D$567=$D366)*('Charges by GXP_GIP_DETERMINED'!$E$7:$E$567=$E366))</f>
        <v>1514233.1067481302</v>
      </c>
      <c r="I366" s="23" cm="1">
        <f t="array" ref="I366">SUMPRODUCT('Charges by GXP_GIP_DETERMINED'!H$7:H$567*('Charges by GXP_GIP_DETERMINED'!$D$7:$D$567=$D366)*('Charges by GXP_GIP_DETERMINED'!$E$7:$E$567=$E366))</f>
        <v>0</v>
      </c>
      <c r="J366" s="23" cm="1">
        <f t="array" ref="J366">SUMPRODUCT('Charges by GXP_GIP_DETERMINED'!I$7:I$567*('Charges by GXP_GIP_DETERMINED'!$D$7:$D$567=$D366)*('Charges by GXP_GIP_DETERMINED'!$E$7:$E$567=$E366))</f>
        <v>0</v>
      </c>
      <c r="K366" s="23" cm="1">
        <f t="array" ref="K366">SUMPRODUCT('Charges by GXP_GIP_DETERMINED'!J$7:J$567*('Charges by GXP_GIP_DETERMINED'!$D$7:$D$567=$D366)*('Charges by GXP_GIP_DETERMINED'!$E$7:$E$567=$E366))</f>
        <v>0</v>
      </c>
      <c r="L366" s="24">
        <f t="shared" si="60"/>
        <v>1514233.1067481302</v>
      </c>
      <c r="M366" s="23">
        <v>1540504.8066797489</v>
      </c>
      <c r="N366" s="23">
        <v>0</v>
      </c>
      <c r="O366" s="23">
        <v>0</v>
      </c>
      <c r="P366" s="23" cm="1">
        <f t="array" ref="P366">SUMPRODUCT('Charges by GXP_GIP_DETERMINED'!O$7:O$567*('Charges by GXP_GIP_DETERMINED'!$D$7:$D$567=$D366)*('Charges by GXP_GIP_DETERMINED'!$E$7:$E$567=$E366))</f>
        <v>0</v>
      </c>
      <c r="Q366" s="24">
        <f t="shared" si="61"/>
        <v>1540504.8066797489</v>
      </c>
      <c r="R366" s="23">
        <v>1532976.05</v>
      </c>
      <c r="S366" s="23">
        <v>0</v>
      </c>
      <c r="T366" s="23">
        <v>0</v>
      </c>
      <c r="U366" s="24">
        <f t="shared" si="62"/>
        <v>1532976.05</v>
      </c>
      <c r="V366" s="23">
        <v>1529875.44</v>
      </c>
      <c r="W366" s="23">
        <v>0</v>
      </c>
      <c r="X366" s="23">
        <v>0</v>
      </c>
      <c r="Y366" s="24">
        <f t="shared" si="63"/>
        <v>1529875.44</v>
      </c>
      <c r="Z366" s="23">
        <v>1620515.2799999998</v>
      </c>
      <c r="AA366" s="23">
        <v>0</v>
      </c>
      <c r="AB366" s="23">
        <v>0</v>
      </c>
      <c r="AC366" s="24">
        <f t="shared" si="64"/>
        <v>1620515.2799999998</v>
      </c>
      <c r="AD366" s="23">
        <v>1652027.4</v>
      </c>
      <c r="AE366" s="23">
        <v>0</v>
      </c>
      <c r="AF366" s="23">
        <v>0</v>
      </c>
      <c r="AG366" s="24">
        <f t="shared" si="65"/>
        <v>1652027.4</v>
      </c>
      <c r="AH366" s="23">
        <v>1677457.0100000002</v>
      </c>
      <c r="AI366" s="23">
        <v>0</v>
      </c>
      <c r="AJ366" s="23">
        <v>0</v>
      </c>
      <c r="AK366" s="24">
        <f t="shared" si="66"/>
        <v>1677457.0100000002</v>
      </c>
      <c r="AN366" s="35">
        <f t="shared" si="67"/>
        <v>1.237784537158948E-2</v>
      </c>
      <c r="AO366" s="35">
        <f t="shared" si="68"/>
        <v>-2.0226082462280193E-3</v>
      </c>
      <c r="AP366" s="35">
        <f t="shared" si="69"/>
        <v>5.9246548856291215E-2</v>
      </c>
      <c r="AQ366" s="35">
        <f t="shared" si="70"/>
        <v>1.9445740739945538E-2</v>
      </c>
      <c r="AR366" s="35">
        <f t="shared" si="71"/>
        <v>1.5392971085104401E-2</v>
      </c>
    </row>
    <row r="367" spans="2:44" x14ac:dyDescent="0.3">
      <c r="B367" s="2" t="s">
        <v>115</v>
      </c>
      <c r="C367" s="2" t="s">
        <v>377</v>
      </c>
      <c r="D367" s="2" t="s">
        <v>378</v>
      </c>
      <c r="E367" s="2" t="s">
        <v>142</v>
      </c>
      <c r="F367" s="2" t="s">
        <v>143</v>
      </c>
      <c r="H367" s="23" cm="1">
        <f t="array" ref="H367">SUMPRODUCT('Charges by GXP_GIP_DETERMINED'!G$7:G$567*('Charges by GXP_GIP_DETERMINED'!$D$7:$D$567=$D367)*('Charges by GXP_GIP_DETERMINED'!$E$7:$E$567=$E367))</f>
        <v>10138.238481316126</v>
      </c>
      <c r="I367" s="23" cm="1">
        <f t="array" ref="I367">SUMPRODUCT('Charges by GXP_GIP_DETERMINED'!H$7:H$567*('Charges by GXP_GIP_DETERMINED'!$D$7:$D$567=$D367)*('Charges by GXP_GIP_DETERMINED'!$E$7:$E$567=$E367))</f>
        <v>14293.72</v>
      </c>
      <c r="J367" s="23" cm="1">
        <f t="array" ref="J367">SUMPRODUCT('Charges by GXP_GIP_DETERMINED'!I$7:I$567*('Charges by GXP_GIP_DETERMINED'!$D$7:$D$567=$D367)*('Charges by GXP_GIP_DETERMINED'!$E$7:$E$567=$E367))</f>
        <v>277312.51</v>
      </c>
      <c r="K367" s="23" cm="1">
        <f t="array" ref="K367">SUMPRODUCT('Charges by GXP_GIP_DETERMINED'!J$7:J$567*('Charges by GXP_GIP_DETERMINED'!$D$7:$D$567=$D367)*('Charges by GXP_GIP_DETERMINED'!$E$7:$E$567=$E367))</f>
        <v>0</v>
      </c>
      <c r="L367" s="24">
        <f t="shared" si="60"/>
        <v>301744.46848131611</v>
      </c>
      <c r="M367" s="23">
        <v>13494.225072806857</v>
      </c>
      <c r="N367" s="23">
        <v>13789.49</v>
      </c>
      <c r="O367" s="23">
        <v>265165.24</v>
      </c>
      <c r="P367" s="23" cm="1">
        <f t="array" ref="P367">SUMPRODUCT('Charges by GXP_GIP_DETERMINED'!O$7:O$567*('Charges by GXP_GIP_DETERMINED'!$D$7:$D$567=$D367)*('Charges by GXP_GIP_DETERMINED'!$E$7:$E$567=$E367))</f>
        <v>0</v>
      </c>
      <c r="Q367" s="24">
        <f t="shared" si="61"/>
        <v>292448.95507280686</v>
      </c>
      <c r="R367" s="23">
        <v>21069.39</v>
      </c>
      <c r="S367" s="23">
        <v>17033.02</v>
      </c>
      <c r="T367" s="23">
        <v>359833.84</v>
      </c>
      <c r="U367" s="24">
        <f t="shared" si="62"/>
        <v>397936.25</v>
      </c>
      <c r="V367" s="23">
        <v>40903.730000000003</v>
      </c>
      <c r="W367" s="23">
        <v>18028.77</v>
      </c>
      <c r="X367" s="23">
        <v>364845.37</v>
      </c>
      <c r="Y367" s="24">
        <f t="shared" si="63"/>
        <v>423777.87</v>
      </c>
      <c r="Z367" s="23">
        <v>72189.399999999994</v>
      </c>
      <c r="AA367" s="23">
        <v>17382.93</v>
      </c>
      <c r="AB367" s="23">
        <v>366851.74</v>
      </c>
      <c r="AC367" s="24">
        <f t="shared" si="64"/>
        <v>456424.06999999995</v>
      </c>
      <c r="AD367" s="23">
        <v>100242.99</v>
      </c>
      <c r="AE367" s="23">
        <v>19062.11</v>
      </c>
      <c r="AF367" s="23">
        <v>369094.72</v>
      </c>
      <c r="AG367" s="24">
        <f t="shared" si="65"/>
        <v>488399.81999999995</v>
      </c>
      <c r="AH367" s="23">
        <v>126211.2</v>
      </c>
      <c r="AI367" s="23">
        <v>19429.73</v>
      </c>
      <c r="AJ367" s="23">
        <v>378742.47</v>
      </c>
      <c r="AK367" s="24">
        <f t="shared" si="66"/>
        <v>524383.39999999991</v>
      </c>
      <c r="AN367" s="35">
        <f t="shared" si="67"/>
        <v>0.31878556714831729</v>
      </c>
      <c r="AO367" s="35">
        <f t="shared" si="68"/>
        <v>6.493909514400853E-2</v>
      </c>
      <c r="AP367" s="35">
        <f t="shared" si="69"/>
        <v>7.7036113282649588E-2</v>
      </c>
      <c r="AQ367" s="35">
        <f t="shared" si="70"/>
        <v>7.0057107198575164E-2</v>
      </c>
      <c r="AR367" s="35">
        <f t="shared" si="71"/>
        <v>7.3676480879947936E-2</v>
      </c>
    </row>
    <row r="368" spans="2:44" x14ac:dyDescent="0.3">
      <c r="B368" s="2" t="s">
        <v>115</v>
      </c>
      <c r="C368" s="2" t="s">
        <v>377</v>
      </c>
      <c r="D368" s="2" t="s">
        <v>378</v>
      </c>
      <c r="E368" s="2" t="s">
        <v>144</v>
      </c>
      <c r="F368" s="2" t="s">
        <v>145</v>
      </c>
      <c r="H368" s="23" cm="1">
        <f t="array" ref="H368">SUMPRODUCT('Charges by GXP_GIP_DETERMINED'!G$7:G$567*('Charges by GXP_GIP_DETERMINED'!$D$7:$D$567=$D368)*('Charges by GXP_GIP_DETERMINED'!$E$7:$E$567=$E368))</f>
        <v>0</v>
      </c>
      <c r="I368" s="23" cm="1">
        <f t="array" ref="I368">SUMPRODUCT('Charges by GXP_GIP_DETERMINED'!H$7:H$567*('Charges by GXP_GIP_DETERMINED'!$D$7:$D$567=$D368)*('Charges by GXP_GIP_DETERMINED'!$E$7:$E$567=$E368))</f>
        <v>0</v>
      </c>
      <c r="J368" s="23" cm="1">
        <f t="array" ref="J368">SUMPRODUCT('Charges by GXP_GIP_DETERMINED'!I$7:I$567*('Charges by GXP_GIP_DETERMINED'!$D$7:$D$567=$D368)*('Charges by GXP_GIP_DETERMINED'!$E$7:$E$567=$E368))</f>
        <v>0</v>
      </c>
      <c r="K368" s="23" cm="1">
        <f t="array" ref="K368">SUMPRODUCT('Charges by GXP_GIP_DETERMINED'!J$7:J$567*('Charges by GXP_GIP_DETERMINED'!$D$7:$D$567=$D368)*('Charges by GXP_GIP_DETERMINED'!$E$7:$E$567=$E368))</f>
        <v>0</v>
      </c>
      <c r="L368" s="24">
        <f t="shared" si="60"/>
        <v>0</v>
      </c>
      <c r="M368" s="23">
        <v>0</v>
      </c>
      <c r="N368" s="23">
        <v>0</v>
      </c>
      <c r="O368" s="23">
        <v>0</v>
      </c>
      <c r="P368" s="23" cm="1">
        <f t="array" ref="P368">SUMPRODUCT('Charges by GXP_GIP_DETERMINED'!O$7:O$567*('Charges by GXP_GIP_DETERMINED'!$D$7:$D$567=$D368)*('Charges by GXP_GIP_DETERMINED'!$E$7:$E$567=$E368))</f>
        <v>0</v>
      </c>
      <c r="Q368" s="24">
        <f t="shared" si="61"/>
        <v>0</v>
      </c>
      <c r="R368" s="23">
        <v>0</v>
      </c>
      <c r="S368" s="23">
        <v>0</v>
      </c>
      <c r="T368" s="23">
        <v>0</v>
      </c>
      <c r="U368" s="24">
        <f t="shared" si="62"/>
        <v>0</v>
      </c>
      <c r="V368" s="23">
        <v>0</v>
      </c>
      <c r="W368" s="23">
        <v>0</v>
      </c>
      <c r="X368" s="23">
        <v>0</v>
      </c>
      <c r="Y368" s="24">
        <f t="shared" si="63"/>
        <v>0</v>
      </c>
      <c r="Z368" s="23">
        <v>0</v>
      </c>
      <c r="AA368" s="23">
        <v>0</v>
      </c>
      <c r="AB368" s="23">
        <v>0</v>
      </c>
      <c r="AC368" s="24">
        <f t="shared" si="64"/>
        <v>0</v>
      </c>
      <c r="AD368" s="23">
        <v>0</v>
      </c>
      <c r="AE368" s="23">
        <v>0</v>
      </c>
      <c r="AF368" s="23">
        <v>0</v>
      </c>
      <c r="AG368" s="24">
        <f t="shared" si="65"/>
        <v>0</v>
      </c>
      <c r="AH368" s="23">
        <v>0</v>
      </c>
      <c r="AI368" s="23">
        <v>0</v>
      </c>
      <c r="AJ368" s="23">
        <v>0</v>
      </c>
      <c r="AK368" s="24">
        <f t="shared" si="66"/>
        <v>0</v>
      </c>
      <c r="AN368" s="35" t="str">
        <f t="shared" si="67"/>
        <v>-</v>
      </c>
      <c r="AO368" s="35" t="str">
        <f t="shared" si="68"/>
        <v>'-</v>
      </c>
      <c r="AP368" s="35" t="str">
        <f t="shared" si="69"/>
        <v>'-</v>
      </c>
      <c r="AQ368" s="35" t="str">
        <f t="shared" si="70"/>
        <v>'-</v>
      </c>
      <c r="AR368" s="35" t="str">
        <f t="shared" si="71"/>
        <v>'-</v>
      </c>
    </row>
    <row r="369" spans="2:44" x14ac:dyDescent="0.3">
      <c r="B369" s="2" t="s">
        <v>115</v>
      </c>
      <c r="C369" s="2" t="s">
        <v>377</v>
      </c>
      <c r="D369" s="2" t="s">
        <v>378</v>
      </c>
      <c r="E369" s="2" t="s">
        <v>146</v>
      </c>
      <c r="H369" s="23" cm="1">
        <f t="array" ref="H369">SUMPRODUCT('Charges by GXP_GIP_DETERMINED'!G$7:G$567*('Charges by GXP_GIP_DETERMINED'!$D$7:$D$567=$D369)*('Charges by GXP_GIP_DETERMINED'!$E$7:$E$567=$E369))</f>
        <v>80866.888172320323</v>
      </c>
      <c r="I369" s="23" cm="1">
        <f t="array" ref="I369">SUMPRODUCT('Charges by GXP_GIP_DETERMINED'!H$7:H$567*('Charges by GXP_GIP_DETERMINED'!$D$7:$D$567=$D369)*('Charges by GXP_GIP_DETERMINED'!$E$7:$E$567=$E369))</f>
        <v>0</v>
      </c>
      <c r="J369" s="23" cm="1">
        <f t="array" ref="J369">SUMPRODUCT('Charges by GXP_GIP_DETERMINED'!I$7:I$567*('Charges by GXP_GIP_DETERMINED'!$D$7:$D$567=$D369)*('Charges by GXP_GIP_DETERMINED'!$E$7:$E$567=$E369))</f>
        <v>0</v>
      </c>
      <c r="K369" s="23" cm="1">
        <f t="array" ref="K369">SUMPRODUCT('Charges by GXP_GIP_DETERMINED'!J$7:J$567*('Charges by GXP_GIP_DETERMINED'!$D$7:$D$567=$D369)*('Charges by GXP_GIP_DETERMINED'!$E$7:$E$567=$E369))</f>
        <v>0</v>
      </c>
      <c r="L369" s="24">
        <f t="shared" si="60"/>
        <v>80866.888172320323</v>
      </c>
      <c r="M369" s="23">
        <v>78503.051374057482</v>
      </c>
      <c r="N369" s="23">
        <v>0</v>
      </c>
      <c r="O369" s="23">
        <v>0</v>
      </c>
      <c r="P369" s="23" cm="1">
        <f t="array" ref="P369">SUMPRODUCT('Charges by GXP_GIP_DETERMINED'!O$7:O$567*('Charges by GXP_GIP_DETERMINED'!$D$7:$D$567=$D369)*('Charges by GXP_GIP_DETERMINED'!$E$7:$E$567=$E369))</f>
        <v>0</v>
      </c>
      <c r="Q369" s="24">
        <f t="shared" si="61"/>
        <v>78503.051374057482</v>
      </c>
      <c r="R369" s="23">
        <v>77825.060000000012</v>
      </c>
      <c r="S369" s="23">
        <v>0</v>
      </c>
      <c r="T369" s="23">
        <v>0</v>
      </c>
      <c r="U369" s="24">
        <f t="shared" si="62"/>
        <v>77825.060000000012</v>
      </c>
      <c r="V369" s="23">
        <v>79270.090000000011</v>
      </c>
      <c r="W369" s="23">
        <v>0</v>
      </c>
      <c r="X369" s="23">
        <v>0</v>
      </c>
      <c r="Y369" s="24">
        <f t="shared" si="63"/>
        <v>79270.090000000011</v>
      </c>
      <c r="Z369" s="23">
        <v>83810.599999999991</v>
      </c>
      <c r="AA369" s="23">
        <v>0</v>
      </c>
      <c r="AB369" s="23">
        <v>0</v>
      </c>
      <c r="AC369" s="24">
        <f t="shared" si="64"/>
        <v>83810.599999999991</v>
      </c>
      <c r="AD369" s="23">
        <v>85301.74</v>
      </c>
      <c r="AE369" s="23">
        <v>0</v>
      </c>
      <c r="AF369" s="23">
        <v>0</v>
      </c>
      <c r="AG369" s="24">
        <f t="shared" si="65"/>
        <v>85301.74</v>
      </c>
      <c r="AH369" s="23">
        <v>86276.26</v>
      </c>
      <c r="AI369" s="23">
        <v>0</v>
      </c>
      <c r="AJ369" s="23">
        <v>0</v>
      </c>
      <c r="AK369" s="24">
        <f t="shared" si="66"/>
        <v>86276.26</v>
      </c>
      <c r="AN369" s="35">
        <f t="shared" si="67"/>
        <v>-3.7615249468217926E-2</v>
      </c>
      <c r="AO369" s="35">
        <f t="shared" si="68"/>
        <v>1.8567669591260216E-2</v>
      </c>
      <c r="AP369" s="35">
        <f t="shared" si="69"/>
        <v>5.7278981265190598E-2</v>
      </c>
      <c r="AQ369" s="35">
        <f t="shared" si="70"/>
        <v>1.7791782900969721E-2</v>
      </c>
      <c r="AR369" s="35">
        <f t="shared" si="71"/>
        <v>1.1424385950391969E-2</v>
      </c>
    </row>
    <row r="370" spans="2:44" x14ac:dyDescent="0.3">
      <c r="B370" s="2" t="s">
        <v>115</v>
      </c>
      <c r="C370" s="2" t="s">
        <v>379</v>
      </c>
      <c r="D370" s="2" t="s">
        <v>380</v>
      </c>
      <c r="E370" s="2" t="s">
        <v>142</v>
      </c>
      <c r="F370" s="2" t="s">
        <v>143</v>
      </c>
      <c r="H370" s="23" cm="1">
        <f t="array" ref="H370">SUMPRODUCT('Charges by GXP_GIP_DETERMINED'!G$7:G$567*('Charges by GXP_GIP_DETERMINED'!$D$7:$D$567=$D370)*('Charges by GXP_GIP_DETERMINED'!$E$7:$E$567=$E370))</f>
        <v>81462.570062814193</v>
      </c>
      <c r="I370" s="23" cm="1">
        <f t="array" ref="I370">SUMPRODUCT('Charges by GXP_GIP_DETERMINED'!H$7:H$567*('Charges by GXP_GIP_DETERMINED'!$D$7:$D$567=$D370)*('Charges by GXP_GIP_DETERMINED'!$E$7:$E$567=$E370))</f>
        <v>547065.17000000004</v>
      </c>
      <c r="J370" s="23" cm="1">
        <f t="array" ref="J370">SUMPRODUCT('Charges by GXP_GIP_DETERMINED'!I$7:I$567*('Charges by GXP_GIP_DETERMINED'!$D$7:$D$567=$D370)*('Charges by GXP_GIP_DETERMINED'!$E$7:$E$567=$E370))</f>
        <v>2597675.5299999998</v>
      </c>
      <c r="K370" s="23" cm="1">
        <f t="array" ref="K370">SUMPRODUCT('Charges by GXP_GIP_DETERMINED'!J$7:J$567*('Charges by GXP_GIP_DETERMINED'!$D$7:$D$567=$D370)*('Charges by GXP_GIP_DETERMINED'!$E$7:$E$567=$E370))</f>
        <v>0</v>
      </c>
      <c r="L370" s="24">
        <f t="shared" si="60"/>
        <v>3226203.270062814</v>
      </c>
      <c r="M370" s="23">
        <v>108428.53335291252</v>
      </c>
      <c r="N370" s="23">
        <v>561803.25</v>
      </c>
      <c r="O370" s="23">
        <v>2593873.19</v>
      </c>
      <c r="P370" s="23" cm="1">
        <f t="array" ref="P370">SUMPRODUCT('Charges by GXP_GIP_DETERMINED'!O$7:O$567*('Charges by GXP_GIP_DETERMINED'!$D$7:$D$567=$D370)*('Charges by GXP_GIP_DETERMINED'!$E$7:$E$567=$E370))</f>
        <v>0</v>
      </c>
      <c r="Q370" s="24">
        <f t="shared" si="61"/>
        <v>3264104.9733529123</v>
      </c>
      <c r="R370" s="23">
        <v>169296.36</v>
      </c>
      <c r="S370" s="23">
        <v>693949.03</v>
      </c>
      <c r="T370" s="23">
        <v>3519930.99</v>
      </c>
      <c r="U370" s="24">
        <f t="shared" si="62"/>
        <v>4383176.38</v>
      </c>
      <c r="V370" s="23">
        <v>328668.76999999996</v>
      </c>
      <c r="W370" s="23">
        <v>734517.3</v>
      </c>
      <c r="X370" s="23">
        <v>3568954.33</v>
      </c>
      <c r="Y370" s="24">
        <f t="shared" si="63"/>
        <v>4632140.4000000004</v>
      </c>
      <c r="Z370" s="23">
        <v>580054.84</v>
      </c>
      <c r="AA370" s="23">
        <v>708205.02</v>
      </c>
      <c r="AB370" s="23">
        <v>3588580.77</v>
      </c>
      <c r="AC370" s="24">
        <f t="shared" si="64"/>
        <v>4876840.63</v>
      </c>
      <c r="AD370" s="23">
        <v>805470.41</v>
      </c>
      <c r="AE370" s="23">
        <v>776617.42</v>
      </c>
      <c r="AF370" s="23">
        <v>3610521.84</v>
      </c>
      <c r="AG370" s="24">
        <f t="shared" si="65"/>
        <v>5192609.67</v>
      </c>
      <c r="AH370" s="23">
        <v>1014129.67</v>
      </c>
      <c r="AI370" s="23">
        <v>791594.59</v>
      </c>
      <c r="AJ370" s="23">
        <v>3704897.1</v>
      </c>
      <c r="AK370" s="24">
        <f t="shared" si="66"/>
        <v>5510621.3600000003</v>
      </c>
      <c r="AN370" s="35">
        <f t="shared" si="67"/>
        <v>0.35861754920193234</v>
      </c>
      <c r="AO370" s="35">
        <f t="shared" si="68"/>
        <v>5.6799909110661906E-2</v>
      </c>
      <c r="AP370" s="35">
        <f t="shared" si="69"/>
        <v>5.2826600419969783E-2</v>
      </c>
      <c r="AQ370" s="35">
        <f t="shared" si="70"/>
        <v>6.4748689562980521E-2</v>
      </c>
      <c r="AR370" s="35">
        <f t="shared" si="71"/>
        <v>6.1243134032834101E-2</v>
      </c>
    </row>
    <row r="371" spans="2:44" x14ac:dyDescent="0.3">
      <c r="B371" s="2" t="s">
        <v>115</v>
      </c>
      <c r="C371" s="2" t="s">
        <v>379</v>
      </c>
      <c r="D371" s="2" t="s">
        <v>380</v>
      </c>
      <c r="E371" s="2" t="s">
        <v>144</v>
      </c>
      <c r="F371" s="2" t="s">
        <v>145</v>
      </c>
      <c r="H371" s="23" cm="1">
        <f t="array" ref="H371">SUMPRODUCT('Charges by GXP_GIP_DETERMINED'!G$7:G$567*('Charges by GXP_GIP_DETERMINED'!$D$7:$D$567=$D371)*('Charges by GXP_GIP_DETERMINED'!$E$7:$E$567=$E371))</f>
        <v>0</v>
      </c>
      <c r="I371" s="23" cm="1">
        <f t="array" ref="I371">SUMPRODUCT('Charges by GXP_GIP_DETERMINED'!H$7:H$567*('Charges by GXP_GIP_DETERMINED'!$D$7:$D$567=$D371)*('Charges by GXP_GIP_DETERMINED'!$E$7:$E$567=$E371))</f>
        <v>0</v>
      </c>
      <c r="J371" s="23" cm="1">
        <f t="array" ref="J371">SUMPRODUCT('Charges by GXP_GIP_DETERMINED'!I$7:I$567*('Charges by GXP_GIP_DETERMINED'!$D$7:$D$567=$D371)*('Charges by GXP_GIP_DETERMINED'!$E$7:$E$567=$E371))</f>
        <v>0</v>
      </c>
      <c r="K371" s="23" cm="1">
        <f t="array" ref="K371">SUMPRODUCT('Charges by GXP_GIP_DETERMINED'!J$7:J$567*('Charges by GXP_GIP_DETERMINED'!$D$7:$D$567=$D371)*('Charges by GXP_GIP_DETERMINED'!$E$7:$E$567=$E371))</f>
        <v>0</v>
      </c>
      <c r="L371" s="24">
        <f t="shared" si="60"/>
        <v>0</v>
      </c>
      <c r="M371" s="23">
        <v>0</v>
      </c>
      <c r="N371" s="23">
        <v>0</v>
      </c>
      <c r="O371" s="23">
        <v>0</v>
      </c>
      <c r="P371" s="23" cm="1">
        <f t="array" ref="P371">SUMPRODUCT('Charges by GXP_GIP_DETERMINED'!O$7:O$567*('Charges by GXP_GIP_DETERMINED'!$D$7:$D$567=$D371)*('Charges by GXP_GIP_DETERMINED'!$E$7:$E$567=$E371))</f>
        <v>0</v>
      </c>
      <c r="Q371" s="24">
        <f t="shared" si="61"/>
        <v>0</v>
      </c>
      <c r="R371" s="23">
        <v>0</v>
      </c>
      <c r="S371" s="23">
        <v>0</v>
      </c>
      <c r="T371" s="23">
        <v>0</v>
      </c>
      <c r="U371" s="24">
        <f t="shared" si="62"/>
        <v>0</v>
      </c>
      <c r="V371" s="23">
        <v>0</v>
      </c>
      <c r="W371" s="23">
        <v>0</v>
      </c>
      <c r="X371" s="23">
        <v>0</v>
      </c>
      <c r="Y371" s="24">
        <f t="shared" si="63"/>
        <v>0</v>
      </c>
      <c r="Z371" s="23">
        <v>0</v>
      </c>
      <c r="AA371" s="23">
        <v>0</v>
      </c>
      <c r="AB371" s="23">
        <v>0</v>
      </c>
      <c r="AC371" s="24">
        <f t="shared" si="64"/>
        <v>0</v>
      </c>
      <c r="AD371" s="23">
        <v>0</v>
      </c>
      <c r="AE371" s="23">
        <v>0</v>
      </c>
      <c r="AF371" s="23">
        <v>0</v>
      </c>
      <c r="AG371" s="24">
        <f t="shared" si="65"/>
        <v>0</v>
      </c>
      <c r="AH371" s="23">
        <v>0</v>
      </c>
      <c r="AI371" s="23">
        <v>0</v>
      </c>
      <c r="AJ371" s="23">
        <v>0</v>
      </c>
      <c r="AK371" s="24">
        <f t="shared" si="66"/>
        <v>0</v>
      </c>
      <c r="AN371" s="35" t="str">
        <f t="shared" si="67"/>
        <v>-</v>
      </c>
      <c r="AO371" s="35" t="str">
        <f t="shared" si="68"/>
        <v>'-</v>
      </c>
      <c r="AP371" s="35" t="str">
        <f t="shared" si="69"/>
        <v>'-</v>
      </c>
      <c r="AQ371" s="35" t="str">
        <f t="shared" si="70"/>
        <v>'-</v>
      </c>
      <c r="AR371" s="35" t="str">
        <f t="shared" si="71"/>
        <v>'-</v>
      </c>
    </row>
    <row r="372" spans="2:44" x14ac:dyDescent="0.3">
      <c r="B372" s="2" t="s">
        <v>115</v>
      </c>
      <c r="C372" s="2" t="s">
        <v>379</v>
      </c>
      <c r="D372" s="2" t="s">
        <v>380</v>
      </c>
      <c r="E372" s="2" t="s">
        <v>146</v>
      </c>
      <c r="H372" s="23" cm="1">
        <f t="array" ref="H372">SUMPRODUCT('Charges by GXP_GIP_DETERMINED'!G$7:G$567*('Charges by GXP_GIP_DETERMINED'!$D$7:$D$567=$D372)*('Charges by GXP_GIP_DETERMINED'!$E$7:$E$567=$E372))</f>
        <v>494143.27412798681</v>
      </c>
      <c r="I372" s="23" cm="1">
        <f t="array" ref="I372">SUMPRODUCT('Charges by GXP_GIP_DETERMINED'!H$7:H$567*('Charges by GXP_GIP_DETERMINED'!$D$7:$D$567=$D372)*('Charges by GXP_GIP_DETERMINED'!$E$7:$E$567=$E372))</f>
        <v>0</v>
      </c>
      <c r="J372" s="23" cm="1">
        <f t="array" ref="J372">SUMPRODUCT('Charges by GXP_GIP_DETERMINED'!I$7:I$567*('Charges by GXP_GIP_DETERMINED'!$D$7:$D$567=$D372)*('Charges by GXP_GIP_DETERMINED'!$E$7:$E$567=$E372))</f>
        <v>0</v>
      </c>
      <c r="K372" s="23" cm="1">
        <f t="array" ref="K372">SUMPRODUCT('Charges by GXP_GIP_DETERMINED'!J$7:J$567*('Charges by GXP_GIP_DETERMINED'!$D$7:$D$567=$D372)*('Charges by GXP_GIP_DETERMINED'!$E$7:$E$567=$E372))</f>
        <v>0</v>
      </c>
      <c r="L372" s="24">
        <f t="shared" si="60"/>
        <v>494143.27412798681</v>
      </c>
      <c r="M372" s="23">
        <v>476658.3019139159</v>
      </c>
      <c r="N372" s="23">
        <v>0</v>
      </c>
      <c r="O372" s="23">
        <v>0</v>
      </c>
      <c r="P372" s="23" cm="1">
        <f t="array" ref="P372">SUMPRODUCT('Charges by GXP_GIP_DETERMINED'!O$7:O$567*('Charges by GXP_GIP_DETERMINED'!$D$7:$D$567=$D372)*('Charges by GXP_GIP_DETERMINED'!$E$7:$E$567=$E372))</f>
        <v>0</v>
      </c>
      <c r="Q372" s="24">
        <f t="shared" si="61"/>
        <v>476658.3019139159</v>
      </c>
      <c r="R372" s="23">
        <v>473088.6</v>
      </c>
      <c r="S372" s="23">
        <v>0</v>
      </c>
      <c r="T372" s="23">
        <v>0</v>
      </c>
      <c r="U372" s="24">
        <f t="shared" si="62"/>
        <v>473088.6</v>
      </c>
      <c r="V372" s="23">
        <v>484162.33999999997</v>
      </c>
      <c r="W372" s="23">
        <v>0</v>
      </c>
      <c r="X372" s="23">
        <v>0</v>
      </c>
      <c r="Y372" s="24">
        <f t="shared" si="63"/>
        <v>484162.33999999997</v>
      </c>
      <c r="Z372" s="23">
        <v>512442.80999999994</v>
      </c>
      <c r="AA372" s="23">
        <v>0</v>
      </c>
      <c r="AB372" s="23">
        <v>0</v>
      </c>
      <c r="AC372" s="24">
        <f t="shared" si="64"/>
        <v>512442.80999999994</v>
      </c>
      <c r="AD372" s="23">
        <v>521848.12</v>
      </c>
      <c r="AE372" s="23">
        <v>0</v>
      </c>
      <c r="AF372" s="23">
        <v>0</v>
      </c>
      <c r="AG372" s="24">
        <f t="shared" si="65"/>
        <v>521848.12</v>
      </c>
      <c r="AH372" s="23">
        <v>528220.81000000006</v>
      </c>
      <c r="AI372" s="23">
        <v>0</v>
      </c>
      <c r="AJ372" s="23">
        <v>0</v>
      </c>
      <c r="AK372" s="24">
        <f t="shared" si="66"/>
        <v>528220.81000000006</v>
      </c>
      <c r="AN372" s="35">
        <f t="shared" si="67"/>
        <v>-4.2608440163719674E-2</v>
      </c>
      <c r="AO372" s="35">
        <f t="shared" si="68"/>
        <v>2.3407327929694244E-2</v>
      </c>
      <c r="AP372" s="35">
        <f t="shared" si="69"/>
        <v>5.8411131274687778E-2</v>
      </c>
      <c r="AQ372" s="35">
        <f t="shared" si="70"/>
        <v>1.8353872503353186E-2</v>
      </c>
      <c r="AR372" s="35">
        <f t="shared" si="71"/>
        <v>1.2211771501639435E-2</v>
      </c>
    </row>
    <row r="373" spans="2:44" x14ac:dyDescent="0.3">
      <c r="B373" s="2" t="s">
        <v>115</v>
      </c>
      <c r="C373" s="2" t="s">
        <v>381</v>
      </c>
      <c r="D373" s="2" t="s">
        <v>382</v>
      </c>
      <c r="E373" s="2" t="s">
        <v>142</v>
      </c>
      <c r="F373" s="2" t="s">
        <v>143</v>
      </c>
      <c r="H373" s="23" cm="1">
        <f t="array" ref="H373">SUMPRODUCT('Charges by GXP_GIP_DETERMINED'!G$7:G$567*('Charges by GXP_GIP_DETERMINED'!$D$7:$D$567=$D373)*('Charges by GXP_GIP_DETERMINED'!$E$7:$E$567=$E373))</f>
        <v>2045.6986295269833</v>
      </c>
      <c r="I373" s="23" cm="1">
        <f t="array" ref="I373">SUMPRODUCT('Charges by GXP_GIP_DETERMINED'!H$7:H$567*('Charges by GXP_GIP_DETERMINED'!$D$7:$D$567=$D373)*('Charges by GXP_GIP_DETERMINED'!$E$7:$E$567=$E373))</f>
        <v>203243.55</v>
      </c>
      <c r="J373" s="23" cm="1">
        <f t="array" ref="J373">SUMPRODUCT('Charges by GXP_GIP_DETERMINED'!I$7:I$567*('Charges by GXP_GIP_DETERMINED'!$D$7:$D$567=$D373)*('Charges by GXP_GIP_DETERMINED'!$E$7:$E$567=$E373))</f>
        <v>155690.19</v>
      </c>
      <c r="K373" s="23" cm="1">
        <f t="array" ref="K373">SUMPRODUCT('Charges by GXP_GIP_DETERMINED'!J$7:J$567*('Charges by GXP_GIP_DETERMINED'!$D$7:$D$567=$D373)*('Charges by GXP_GIP_DETERMINED'!$E$7:$E$567=$E373))</f>
        <v>0</v>
      </c>
      <c r="L373" s="24">
        <f t="shared" si="60"/>
        <v>360979.43862952699</v>
      </c>
      <c r="M373" s="23">
        <v>2866.5925555931626</v>
      </c>
      <c r="N373" s="23">
        <v>196606.39</v>
      </c>
      <c r="O373" s="23">
        <v>152014.31</v>
      </c>
      <c r="P373" s="23" cm="1">
        <f t="array" ref="P373">SUMPRODUCT('Charges by GXP_GIP_DETERMINED'!O$7:O$567*('Charges by GXP_GIP_DETERMINED'!$D$7:$D$567=$D373)*('Charges by GXP_GIP_DETERMINED'!$E$7:$E$567=$E373))</f>
        <v>0</v>
      </c>
      <c r="Q373" s="24">
        <f t="shared" si="61"/>
        <v>351487.29255559319</v>
      </c>
      <c r="R373" s="23">
        <v>3384.5</v>
      </c>
      <c r="S373" s="23">
        <v>242851.59</v>
      </c>
      <c r="T373" s="23">
        <v>206286.06</v>
      </c>
      <c r="U373" s="24">
        <f t="shared" si="62"/>
        <v>452522.15</v>
      </c>
      <c r="V373" s="23">
        <v>4785.09</v>
      </c>
      <c r="W373" s="23">
        <v>257048.7</v>
      </c>
      <c r="X373" s="23">
        <v>209159.08</v>
      </c>
      <c r="Y373" s="24">
        <f t="shared" si="63"/>
        <v>470992.87</v>
      </c>
      <c r="Z373" s="23">
        <v>7195.95</v>
      </c>
      <c r="AA373" s="23">
        <v>247840.56</v>
      </c>
      <c r="AB373" s="23">
        <v>210309.29</v>
      </c>
      <c r="AC373" s="24">
        <f t="shared" si="64"/>
        <v>465345.80000000005</v>
      </c>
      <c r="AD373" s="23">
        <v>9396.5300000000007</v>
      </c>
      <c r="AE373" s="23">
        <v>271781.89</v>
      </c>
      <c r="AF373" s="23">
        <v>211595.15</v>
      </c>
      <c r="AG373" s="24">
        <f t="shared" si="65"/>
        <v>492773.57000000007</v>
      </c>
      <c r="AH373" s="23">
        <v>11664.480000000003</v>
      </c>
      <c r="AI373" s="23">
        <v>277023.24</v>
      </c>
      <c r="AJ373" s="23">
        <v>217126.03</v>
      </c>
      <c r="AK373" s="24">
        <f t="shared" si="66"/>
        <v>505813.75</v>
      </c>
      <c r="AN373" s="35">
        <f t="shared" si="67"/>
        <v>0.25359536187994158</v>
      </c>
      <c r="AO373" s="35">
        <f t="shared" si="68"/>
        <v>4.0817272701457741E-2</v>
      </c>
      <c r="AP373" s="35">
        <f t="shared" si="69"/>
        <v>-1.1989714409052388E-2</v>
      </c>
      <c r="AQ373" s="35">
        <f t="shared" si="70"/>
        <v>5.8940620072212901E-2</v>
      </c>
      <c r="AR373" s="35">
        <f t="shared" si="71"/>
        <v>2.6462823483004438E-2</v>
      </c>
    </row>
    <row r="374" spans="2:44" x14ac:dyDescent="0.3">
      <c r="B374" s="2" t="s">
        <v>115</v>
      </c>
      <c r="C374" s="2" t="s">
        <v>381</v>
      </c>
      <c r="D374" s="2" t="s">
        <v>382</v>
      </c>
      <c r="E374" s="2" t="s">
        <v>144</v>
      </c>
      <c r="F374" s="2" t="s">
        <v>145</v>
      </c>
      <c r="H374" s="23" cm="1">
        <f t="array" ref="H374">SUMPRODUCT('Charges by GXP_GIP_DETERMINED'!G$7:G$567*('Charges by GXP_GIP_DETERMINED'!$D$7:$D$567=$D374)*('Charges by GXP_GIP_DETERMINED'!$E$7:$E$567=$E374))</f>
        <v>0</v>
      </c>
      <c r="I374" s="23" cm="1">
        <f t="array" ref="I374">SUMPRODUCT('Charges by GXP_GIP_DETERMINED'!H$7:H$567*('Charges by GXP_GIP_DETERMINED'!$D$7:$D$567=$D374)*('Charges by GXP_GIP_DETERMINED'!$E$7:$E$567=$E374))</f>
        <v>0</v>
      </c>
      <c r="J374" s="23" cm="1">
        <f t="array" ref="J374">SUMPRODUCT('Charges by GXP_GIP_DETERMINED'!I$7:I$567*('Charges by GXP_GIP_DETERMINED'!$D$7:$D$567=$D374)*('Charges by GXP_GIP_DETERMINED'!$E$7:$E$567=$E374))</f>
        <v>0</v>
      </c>
      <c r="K374" s="23" cm="1">
        <f t="array" ref="K374">SUMPRODUCT('Charges by GXP_GIP_DETERMINED'!J$7:J$567*('Charges by GXP_GIP_DETERMINED'!$D$7:$D$567=$D374)*('Charges by GXP_GIP_DETERMINED'!$E$7:$E$567=$E374))</f>
        <v>0</v>
      </c>
      <c r="L374" s="24">
        <f t="shared" si="60"/>
        <v>0</v>
      </c>
      <c r="M374" s="23">
        <v>0</v>
      </c>
      <c r="N374" s="23">
        <v>0</v>
      </c>
      <c r="O374" s="23">
        <v>0</v>
      </c>
      <c r="P374" s="23" cm="1">
        <f t="array" ref="P374">SUMPRODUCT('Charges by GXP_GIP_DETERMINED'!O$7:O$567*('Charges by GXP_GIP_DETERMINED'!$D$7:$D$567=$D374)*('Charges by GXP_GIP_DETERMINED'!$E$7:$E$567=$E374))</f>
        <v>0</v>
      </c>
      <c r="Q374" s="24">
        <f t="shared" si="61"/>
        <v>0</v>
      </c>
      <c r="R374" s="23">
        <v>0</v>
      </c>
      <c r="S374" s="23">
        <v>0</v>
      </c>
      <c r="T374" s="23">
        <v>0</v>
      </c>
      <c r="U374" s="24">
        <f t="shared" si="62"/>
        <v>0</v>
      </c>
      <c r="V374" s="23">
        <v>0</v>
      </c>
      <c r="W374" s="23">
        <v>0</v>
      </c>
      <c r="X374" s="23">
        <v>0</v>
      </c>
      <c r="Y374" s="24">
        <f t="shared" si="63"/>
        <v>0</v>
      </c>
      <c r="Z374" s="23">
        <v>0</v>
      </c>
      <c r="AA374" s="23">
        <v>0</v>
      </c>
      <c r="AB374" s="23">
        <v>0</v>
      </c>
      <c r="AC374" s="24">
        <f t="shared" si="64"/>
        <v>0</v>
      </c>
      <c r="AD374" s="23">
        <v>0</v>
      </c>
      <c r="AE374" s="23">
        <v>0</v>
      </c>
      <c r="AF374" s="23">
        <v>0</v>
      </c>
      <c r="AG374" s="24">
        <f t="shared" si="65"/>
        <v>0</v>
      </c>
      <c r="AH374" s="23">
        <v>0</v>
      </c>
      <c r="AI374" s="23">
        <v>0</v>
      </c>
      <c r="AJ374" s="23">
        <v>0</v>
      </c>
      <c r="AK374" s="24">
        <f t="shared" si="66"/>
        <v>0</v>
      </c>
      <c r="AN374" s="35" t="str">
        <f t="shared" si="67"/>
        <v>-</v>
      </c>
      <c r="AO374" s="35" t="str">
        <f t="shared" si="68"/>
        <v>'-</v>
      </c>
      <c r="AP374" s="35" t="str">
        <f t="shared" si="69"/>
        <v>'-</v>
      </c>
      <c r="AQ374" s="35" t="str">
        <f t="shared" si="70"/>
        <v>'-</v>
      </c>
      <c r="AR374" s="35" t="str">
        <f t="shared" si="71"/>
        <v>'-</v>
      </c>
    </row>
    <row r="375" spans="2:44" x14ac:dyDescent="0.3">
      <c r="B375" s="2" t="s">
        <v>115</v>
      </c>
      <c r="C375" s="2" t="s">
        <v>381</v>
      </c>
      <c r="D375" s="2" t="s">
        <v>382</v>
      </c>
      <c r="E375" s="2" t="s">
        <v>146</v>
      </c>
      <c r="H375" s="23" cm="1">
        <f t="array" ref="H375">SUMPRODUCT('Charges by GXP_GIP_DETERMINED'!G$7:G$567*('Charges by GXP_GIP_DETERMINED'!$D$7:$D$567=$D375)*('Charges by GXP_GIP_DETERMINED'!$E$7:$E$567=$E375))</f>
        <v>31286.715629262544</v>
      </c>
      <c r="I375" s="23" cm="1">
        <f t="array" ref="I375">SUMPRODUCT('Charges by GXP_GIP_DETERMINED'!H$7:H$567*('Charges by GXP_GIP_DETERMINED'!$D$7:$D$567=$D375)*('Charges by GXP_GIP_DETERMINED'!$E$7:$E$567=$E375))</f>
        <v>0</v>
      </c>
      <c r="J375" s="23" cm="1">
        <f t="array" ref="J375">SUMPRODUCT('Charges by GXP_GIP_DETERMINED'!I$7:I$567*('Charges by GXP_GIP_DETERMINED'!$D$7:$D$567=$D375)*('Charges by GXP_GIP_DETERMINED'!$E$7:$E$567=$E375))</f>
        <v>0</v>
      </c>
      <c r="K375" s="23" cm="1">
        <f t="array" ref="K375">SUMPRODUCT('Charges by GXP_GIP_DETERMINED'!J$7:J$567*('Charges by GXP_GIP_DETERMINED'!$D$7:$D$567=$D375)*('Charges by GXP_GIP_DETERMINED'!$E$7:$E$567=$E375))</f>
        <v>0</v>
      </c>
      <c r="L375" s="24">
        <f t="shared" si="60"/>
        <v>31286.715629262544</v>
      </c>
      <c r="M375" s="23">
        <v>29750.775911827648</v>
      </c>
      <c r="N375" s="23">
        <v>0</v>
      </c>
      <c r="O375" s="23">
        <v>0</v>
      </c>
      <c r="P375" s="23" cm="1">
        <f t="array" ref="P375">SUMPRODUCT('Charges by GXP_GIP_DETERMINED'!O$7:O$567*('Charges by GXP_GIP_DETERMINED'!$D$7:$D$567=$D375)*('Charges by GXP_GIP_DETERMINED'!$E$7:$E$567=$E375))</f>
        <v>0</v>
      </c>
      <c r="Q375" s="24">
        <f t="shared" si="61"/>
        <v>29750.775911827648</v>
      </c>
      <c r="R375" s="23">
        <v>29463.519999999997</v>
      </c>
      <c r="S375" s="23">
        <v>0</v>
      </c>
      <c r="T375" s="23">
        <v>0</v>
      </c>
      <c r="U375" s="24">
        <f t="shared" si="62"/>
        <v>29463.519999999997</v>
      </c>
      <c r="V375" s="23">
        <v>30239.75</v>
      </c>
      <c r="W375" s="23">
        <v>0</v>
      </c>
      <c r="X375" s="23">
        <v>0</v>
      </c>
      <c r="Y375" s="24">
        <f t="shared" si="63"/>
        <v>30239.75</v>
      </c>
      <c r="Z375" s="23">
        <v>31951.16</v>
      </c>
      <c r="AA375" s="23">
        <v>0</v>
      </c>
      <c r="AB375" s="23">
        <v>0</v>
      </c>
      <c r="AC375" s="24">
        <f t="shared" si="64"/>
        <v>31951.16</v>
      </c>
      <c r="AD375" s="23">
        <v>32500.189999999995</v>
      </c>
      <c r="AE375" s="23">
        <v>0</v>
      </c>
      <c r="AF375" s="23">
        <v>0</v>
      </c>
      <c r="AG375" s="24">
        <f t="shared" si="65"/>
        <v>32500.189999999995</v>
      </c>
      <c r="AH375" s="23">
        <v>32841.629999999997</v>
      </c>
      <c r="AI375" s="23">
        <v>0</v>
      </c>
      <c r="AJ375" s="23">
        <v>0</v>
      </c>
      <c r="AK375" s="24">
        <f t="shared" si="66"/>
        <v>32841.629999999997</v>
      </c>
      <c r="AN375" s="35">
        <f t="shared" si="67"/>
        <v>-5.8273794247591382E-2</v>
      </c>
      <c r="AO375" s="35">
        <f t="shared" si="68"/>
        <v>2.63454604202078E-2</v>
      </c>
      <c r="AP375" s="35">
        <f t="shared" si="69"/>
        <v>5.6594713911325423E-2</v>
      </c>
      <c r="AQ375" s="35">
        <f t="shared" si="70"/>
        <v>1.7183413685136761E-2</v>
      </c>
      <c r="AR375" s="35">
        <f t="shared" si="71"/>
        <v>1.0505784735412416E-2</v>
      </c>
    </row>
    <row r="376" spans="2:44" x14ac:dyDescent="0.3">
      <c r="B376" s="2" t="s">
        <v>115</v>
      </c>
      <c r="C376" s="2" t="s">
        <v>383</v>
      </c>
      <c r="D376" s="2" t="s">
        <v>384</v>
      </c>
      <c r="E376" s="2" t="s">
        <v>142</v>
      </c>
      <c r="F376" s="2" t="s">
        <v>143</v>
      </c>
      <c r="H376" s="23" cm="1">
        <f t="array" ref="H376">SUMPRODUCT('Charges by GXP_GIP_DETERMINED'!G$7:G$567*('Charges by GXP_GIP_DETERMINED'!$D$7:$D$567=$D376)*('Charges by GXP_GIP_DETERMINED'!$E$7:$E$567=$E376))</f>
        <v>6127.5437186496365</v>
      </c>
      <c r="I376" s="23" cm="1">
        <f t="array" ref="I376">SUMPRODUCT('Charges by GXP_GIP_DETERMINED'!H$7:H$567*('Charges by GXP_GIP_DETERMINED'!$D$7:$D$567=$D376)*('Charges by GXP_GIP_DETERMINED'!$E$7:$E$567=$E376))</f>
        <v>162050.43</v>
      </c>
      <c r="J376" s="23" cm="1">
        <f t="array" ref="J376">SUMPRODUCT('Charges by GXP_GIP_DETERMINED'!I$7:I$567*('Charges by GXP_GIP_DETERMINED'!$D$7:$D$567=$D376)*('Charges by GXP_GIP_DETERMINED'!$E$7:$E$567=$E376))</f>
        <v>376109.35</v>
      </c>
      <c r="K376" s="23" cm="1">
        <f t="array" ref="K376">SUMPRODUCT('Charges by GXP_GIP_DETERMINED'!J$7:J$567*('Charges by GXP_GIP_DETERMINED'!$D$7:$D$567=$D376)*('Charges by GXP_GIP_DETERMINED'!$E$7:$E$567=$E376))</f>
        <v>0</v>
      </c>
      <c r="L376" s="24">
        <f t="shared" si="60"/>
        <v>544287.32371864957</v>
      </c>
      <c r="M376" s="23">
        <v>8586.3951500564144</v>
      </c>
      <c r="N376" s="23">
        <v>187002.09</v>
      </c>
      <c r="O376" s="23">
        <v>428185.11</v>
      </c>
      <c r="P376" s="23" cm="1">
        <f t="array" ref="P376">SUMPRODUCT('Charges by GXP_GIP_DETERMINED'!O$7:O$567*('Charges by GXP_GIP_DETERMINED'!$D$7:$D$567=$D376)*('Charges by GXP_GIP_DETERMINED'!$E$7:$E$567=$E376))</f>
        <v>0</v>
      </c>
      <c r="Q376" s="24">
        <f t="shared" si="61"/>
        <v>623773.59515005641</v>
      </c>
      <c r="R376" s="23">
        <v>10137.710000000001</v>
      </c>
      <c r="S376" s="23">
        <v>230988.2</v>
      </c>
      <c r="T376" s="23">
        <v>581054.63</v>
      </c>
      <c r="U376" s="24">
        <f t="shared" si="62"/>
        <v>822180.54</v>
      </c>
      <c r="V376" s="23">
        <v>14332.970000000001</v>
      </c>
      <c r="W376" s="23">
        <v>244491.77</v>
      </c>
      <c r="X376" s="23">
        <v>589147.18999999994</v>
      </c>
      <c r="Y376" s="24">
        <f t="shared" si="63"/>
        <v>847971.92999999993</v>
      </c>
      <c r="Z376" s="23">
        <v>21554.289999999994</v>
      </c>
      <c r="AA376" s="23">
        <v>235733.45</v>
      </c>
      <c r="AB376" s="23">
        <v>592387.04</v>
      </c>
      <c r="AC376" s="24">
        <f t="shared" si="64"/>
        <v>849674.78</v>
      </c>
      <c r="AD376" s="23">
        <v>28145.789999999994</v>
      </c>
      <c r="AE376" s="23">
        <v>258505.23</v>
      </c>
      <c r="AF376" s="23">
        <v>596008.97</v>
      </c>
      <c r="AG376" s="24">
        <f t="shared" si="65"/>
        <v>882659.99</v>
      </c>
      <c r="AH376" s="23">
        <v>34938.990000000005</v>
      </c>
      <c r="AI376" s="23">
        <v>263490.53999999998</v>
      </c>
      <c r="AJ376" s="23">
        <v>611588.02</v>
      </c>
      <c r="AK376" s="24">
        <f t="shared" si="66"/>
        <v>910017.55</v>
      </c>
      <c r="AN376" s="35">
        <f t="shared" si="67"/>
        <v>0.51056345457899677</v>
      </c>
      <c r="AO376" s="35">
        <f t="shared" si="68"/>
        <v>3.1369497020690806E-2</v>
      </c>
      <c r="AP376" s="35">
        <f t="shared" si="69"/>
        <v>2.0081443026069845E-3</v>
      </c>
      <c r="AQ376" s="35">
        <f t="shared" si="70"/>
        <v>3.8820982776492485E-2</v>
      </c>
      <c r="AR376" s="35">
        <f t="shared" si="71"/>
        <v>3.0994448949702713E-2</v>
      </c>
    </row>
    <row r="377" spans="2:44" x14ac:dyDescent="0.3">
      <c r="B377" s="2" t="s">
        <v>115</v>
      </c>
      <c r="C377" s="2" t="s">
        <v>383</v>
      </c>
      <c r="D377" s="2" t="s">
        <v>384</v>
      </c>
      <c r="E377" s="2" t="s">
        <v>144</v>
      </c>
      <c r="F377" s="2" t="s">
        <v>145</v>
      </c>
      <c r="H377" s="23" cm="1">
        <f t="array" ref="H377">SUMPRODUCT('Charges by GXP_GIP_DETERMINED'!G$7:G$567*('Charges by GXP_GIP_DETERMINED'!$D$7:$D$567=$D377)*('Charges by GXP_GIP_DETERMINED'!$E$7:$E$567=$E377))</f>
        <v>0</v>
      </c>
      <c r="I377" s="23" cm="1">
        <f t="array" ref="I377">SUMPRODUCT('Charges by GXP_GIP_DETERMINED'!H$7:H$567*('Charges by GXP_GIP_DETERMINED'!$D$7:$D$567=$D377)*('Charges by GXP_GIP_DETERMINED'!$E$7:$E$567=$E377))</f>
        <v>0</v>
      </c>
      <c r="J377" s="23" cm="1">
        <f t="array" ref="J377">SUMPRODUCT('Charges by GXP_GIP_DETERMINED'!I$7:I$567*('Charges by GXP_GIP_DETERMINED'!$D$7:$D$567=$D377)*('Charges by GXP_GIP_DETERMINED'!$E$7:$E$567=$E377))</f>
        <v>0</v>
      </c>
      <c r="K377" s="23" cm="1">
        <f t="array" ref="K377">SUMPRODUCT('Charges by GXP_GIP_DETERMINED'!J$7:J$567*('Charges by GXP_GIP_DETERMINED'!$D$7:$D$567=$D377)*('Charges by GXP_GIP_DETERMINED'!$E$7:$E$567=$E377))</f>
        <v>0</v>
      </c>
      <c r="L377" s="24">
        <f t="shared" si="60"/>
        <v>0</v>
      </c>
      <c r="M377" s="23">
        <v>0</v>
      </c>
      <c r="N377" s="23">
        <v>0</v>
      </c>
      <c r="O377" s="23">
        <v>0</v>
      </c>
      <c r="P377" s="23" cm="1">
        <f t="array" ref="P377">SUMPRODUCT('Charges by GXP_GIP_DETERMINED'!O$7:O$567*('Charges by GXP_GIP_DETERMINED'!$D$7:$D$567=$D377)*('Charges by GXP_GIP_DETERMINED'!$E$7:$E$567=$E377))</f>
        <v>0</v>
      </c>
      <c r="Q377" s="24">
        <f t="shared" si="61"/>
        <v>0</v>
      </c>
      <c r="R377" s="23">
        <v>0</v>
      </c>
      <c r="S377" s="23">
        <v>0</v>
      </c>
      <c r="T377" s="23">
        <v>0</v>
      </c>
      <c r="U377" s="24">
        <f t="shared" si="62"/>
        <v>0</v>
      </c>
      <c r="V377" s="23">
        <v>0</v>
      </c>
      <c r="W377" s="23">
        <v>0</v>
      </c>
      <c r="X377" s="23">
        <v>0</v>
      </c>
      <c r="Y377" s="24">
        <f t="shared" si="63"/>
        <v>0</v>
      </c>
      <c r="Z377" s="23">
        <v>0</v>
      </c>
      <c r="AA377" s="23">
        <v>0</v>
      </c>
      <c r="AB377" s="23">
        <v>0</v>
      </c>
      <c r="AC377" s="24">
        <f t="shared" si="64"/>
        <v>0</v>
      </c>
      <c r="AD377" s="23">
        <v>0</v>
      </c>
      <c r="AE377" s="23">
        <v>0</v>
      </c>
      <c r="AF377" s="23">
        <v>0</v>
      </c>
      <c r="AG377" s="24">
        <f t="shared" si="65"/>
        <v>0</v>
      </c>
      <c r="AH377" s="23">
        <v>0</v>
      </c>
      <c r="AI377" s="23">
        <v>0</v>
      </c>
      <c r="AJ377" s="23">
        <v>0</v>
      </c>
      <c r="AK377" s="24">
        <f t="shared" si="66"/>
        <v>0</v>
      </c>
      <c r="AN377" s="35" t="str">
        <f t="shared" si="67"/>
        <v>-</v>
      </c>
      <c r="AO377" s="35" t="str">
        <f t="shared" si="68"/>
        <v>'-</v>
      </c>
      <c r="AP377" s="35" t="str">
        <f t="shared" si="69"/>
        <v>'-</v>
      </c>
      <c r="AQ377" s="35" t="str">
        <f t="shared" si="70"/>
        <v>'-</v>
      </c>
      <c r="AR377" s="35" t="str">
        <f t="shared" si="71"/>
        <v>'-</v>
      </c>
    </row>
    <row r="378" spans="2:44" x14ac:dyDescent="0.3">
      <c r="B378" s="2" t="s">
        <v>115</v>
      </c>
      <c r="C378" s="2" t="s">
        <v>383</v>
      </c>
      <c r="D378" s="2" t="s">
        <v>384</v>
      </c>
      <c r="E378" s="2" t="s">
        <v>146</v>
      </c>
      <c r="H378" s="23" cm="1">
        <f t="array" ref="H378">SUMPRODUCT('Charges by GXP_GIP_DETERMINED'!G$7:G$567*('Charges by GXP_GIP_DETERMINED'!$D$7:$D$567=$D378)*('Charges by GXP_GIP_DETERMINED'!$E$7:$E$567=$E378))</f>
        <v>74356.803958119024</v>
      </c>
      <c r="I378" s="23" cm="1">
        <f t="array" ref="I378">SUMPRODUCT('Charges by GXP_GIP_DETERMINED'!H$7:H$567*('Charges by GXP_GIP_DETERMINED'!$D$7:$D$567=$D378)*('Charges by GXP_GIP_DETERMINED'!$E$7:$E$567=$E378))</f>
        <v>0</v>
      </c>
      <c r="J378" s="23" cm="1">
        <f t="array" ref="J378">SUMPRODUCT('Charges by GXP_GIP_DETERMINED'!I$7:I$567*('Charges by GXP_GIP_DETERMINED'!$D$7:$D$567=$D378)*('Charges by GXP_GIP_DETERMINED'!$E$7:$E$567=$E378))</f>
        <v>0</v>
      </c>
      <c r="K378" s="23" cm="1">
        <f t="array" ref="K378">SUMPRODUCT('Charges by GXP_GIP_DETERMINED'!J$7:J$567*('Charges by GXP_GIP_DETERMINED'!$D$7:$D$567=$D378)*('Charges by GXP_GIP_DETERMINED'!$E$7:$E$567=$E378))</f>
        <v>0</v>
      </c>
      <c r="L378" s="24">
        <f t="shared" si="60"/>
        <v>74356.803958119024</v>
      </c>
      <c r="M378" s="23">
        <v>71815.011856911267</v>
      </c>
      <c r="N378" s="23">
        <v>0</v>
      </c>
      <c r="O378" s="23">
        <v>0</v>
      </c>
      <c r="P378" s="23" cm="1">
        <f t="array" ref="P378">SUMPRODUCT('Charges by GXP_GIP_DETERMINED'!O$7:O$567*('Charges by GXP_GIP_DETERMINED'!$D$7:$D$567=$D378)*('Charges by GXP_GIP_DETERMINED'!$E$7:$E$567=$E378))</f>
        <v>0</v>
      </c>
      <c r="Q378" s="24">
        <f t="shared" si="61"/>
        <v>71815.011856911267</v>
      </c>
      <c r="R378" s="23">
        <v>71299.820000000007</v>
      </c>
      <c r="S378" s="23">
        <v>0</v>
      </c>
      <c r="T378" s="23">
        <v>0</v>
      </c>
      <c r="U378" s="24">
        <f t="shared" si="62"/>
        <v>71299.820000000007</v>
      </c>
      <c r="V378" s="23">
        <v>72893.149999999994</v>
      </c>
      <c r="W378" s="23">
        <v>0</v>
      </c>
      <c r="X378" s="23">
        <v>0</v>
      </c>
      <c r="Y378" s="24">
        <f t="shared" si="63"/>
        <v>72893.149999999994</v>
      </c>
      <c r="Z378" s="23">
        <v>77150.780000000013</v>
      </c>
      <c r="AA378" s="23">
        <v>0</v>
      </c>
      <c r="AB378" s="23">
        <v>0</v>
      </c>
      <c r="AC378" s="24">
        <f t="shared" si="64"/>
        <v>77150.780000000013</v>
      </c>
      <c r="AD378" s="23">
        <v>78580.78</v>
      </c>
      <c r="AE378" s="23">
        <v>0</v>
      </c>
      <c r="AF378" s="23">
        <v>0</v>
      </c>
      <c r="AG378" s="24">
        <f t="shared" si="65"/>
        <v>78580.78</v>
      </c>
      <c r="AH378" s="23">
        <v>79559.7</v>
      </c>
      <c r="AI378" s="23">
        <v>0</v>
      </c>
      <c r="AJ378" s="23">
        <v>0</v>
      </c>
      <c r="AK378" s="24">
        <f t="shared" si="66"/>
        <v>79559.7</v>
      </c>
      <c r="AN378" s="35">
        <f t="shared" si="67"/>
        <v>-4.1112363568515442E-2</v>
      </c>
      <c r="AO378" s="35">
        <f t="shared" si="68"/>
        <v>2.2346900735513486E-2</v>
      </c>
      <c r="AP378" s="35">
        <f t="shared" si="69"/>
        <v>5.8409192084578843E-2</v>
      </c>
      <c r="AQ378" s="35">
        <f t="shared" si="70"/>
        <v>1.8535133410186866E-2</v>
      </c>
      <c r="AR378" s="35">
        <f t="shared" si="71"/>
        <v>1.2457499149282958E-2</v>
      </c>
    </row>
    <row r="379" spans="2:44" x14ac:dyDescent="0.3">
      <c r="B379" s="2" t="s">
        <v>105</v>
      </c>
      <c r="C379" s="2" t="s">
        <v>385</v>
      </c>
      <c r="D379" s="2" t="s">
        <v>386</v>
      </c>
      <c r="E379" s="2" t="s">
        <v>142</v>
      </c>
      <c r="F379" s="2" t="s">
        <v>143</v>
      </c>
      <c r="H379" s="23" cm="1">
        <f t="array" ref="H379">SUMPRODUCT('Charges by GXP_GIP_DETERMINED'!G$7:G$567*('Charges by GXP_GIP_DETERMINED'!$D$7:$D$567=$D379)*('Charges by GXP_GIP_DETERMINED'!$E$7:$E$567=$E379))</f>
        <v>4276.5460870988727</v>
      </c>
      <c r="I379" s="23" cm="1">
        <f t="array" ref="I379">SUMPRODUCT('Charges by GXP_GIP_DETERMINED'!H$7:H$567*('Charges by GXP_GIP_DETERMINED'!$D$7:$D$567=$D379)*('Charges by GXP_GIP_DETERMINED'!$E$7:$E$567=$E379))</f>
        <v>45323.66</v>
      </c>
      <c r="J379" s="23" cm="1">
        <f t="array" ref="J379">SUMPRODUCT('Charges by GXP_GIP_DETERMINED'!I$7:I$567*('Charges by GXP_GIP_DETERMINED'!$D$7:$D$567=$D379)*('Charges by GXP_GIP_DETERMINED'!$E$7:$E$567=$E379))</f>
        <v>137303.60999999999</v>
      </c>
      <c r="K379" s="23" cm="1">
        <f t="array" ref="K379">SUMPRODUCT('Charges by GXP_GIP_DETERMINED'!J$7:J$567*('Charges by GXP_GIP_DETERMINED'!$D$7:$D$567=$D379)*('Charges by GXP_GIP_DETERMINED'!$E$7:$E$567=$E379))</f>
        <v>0</v>
      </c>
      <c r="L379" s="24">
        <f t="shared" si="60"/>
        <v>186903.81608709885</v>
      </c>
      <c r="M379" s="23">
        <v>6089.600901791945</v>
      </c>
      <c r="N379" s="23">
        <v>43839.79</v>
      </c>
      <c r="O379" s="23">
        <v>143650.71</v>
      </c>
      <c r="P379" s="23" cm="1">
        <f t="array" ref="P379">SUMPRODUCT('Charges by GXP_GIP_DETERMINED'!O$7:O$567*('Charges by GXP_GIP_DETERMINED'!$D$7:$D$567=$D379)*('Charges by GXP_GIP_DETERMINED'!$E$7:$E$567=$E379))</f>
        <v>0</v>
      </c>
      <c r="Q379" s="24">
        <f t="shared" si="61"/>
        <v>193580.10090179194</v>
      </c>
      <c r="R379" s="23">
        <v>8262.010000000002</v>
      </c>
      <c r="S379" s="23">
        <v>54151.66</v>
      </c>
      <c r="T379" s="23">
        <v>194936.51</v>
      </c>
      <c r="U379" s="24">
        <f t="shared" si="62"/>
        <v>257350.18000000002</v>
      </c>
      <c r="V379" s="23">
        <v>11799.34</v>
      </c>
      <c r="W379" s="23">
        <v>57317.37</v>
      </c>
      <c r="X379" s="23">
        <v>197651.46</v>
      </c>
      <c r="Y379" s="24">
        <f t="shared" si="63"/>
        <v>266768.17</v>
      </c>
      <c r="Z379" s="23">
        <v>17024.62</v>
      </c>
      <c r="AA379" s="23">
        <v>55264.11</v>
      </c>
      <c r="AB379" s="23">
        <v>198738.39</v>
      </c>
      <c r="AC379" s="24">
        <f t="shared" si="64"/>
        <v>271027.12</v>
      </c>
      <c r="AD379" s="23">
        <v>20974.809999999998</v>
      </c>
      <c r="AE379" s="23">
        <v>60602.61</v>
      </c>
      <c r="AF379" s="23">
        <v>199953.5</v>
      </c>
      <c r="AG379" s="24">
        <f t="shared" si="65"/>
        <v>281530.92</v>
      </c>
      <c r="AH379" s="23">
        <v>24982.29</v>
      </c>
      <c r="AI379" s="23">
        <v>61771.34</v>
      </c>
      <c r="AJ379" s="23">
        <v>205180.08</v>
      </c>
      <c r="AK379" s="24">
        <f t="shared" si="66"/>
        <v>291933.70999999996</v>
      </c>
      <c r="AN379" s="35">
        <f t="shared" si="67"/>
        <v>0.37691238941891125</v>
      </c>
      <c r="AO379" s="35">
        <f t="shared" si="68"/>
        <v>3.6596010929543343E-2</v>
      </c>
      <c r="AP379" s="35">
        <f t="shared" si="69"/>
        <v>1.5964985627783257E-2</v>
      </c>
      <c r="AQ379" s="35">
        <f t="shared" si="70"/>
        <v>3.8755531180791003E-2</v>
      </c>
      <c r="AR379" s="35">
        <f t="shared" si="71"/>
        <v>3.6950790343028617E-2</v>
      </c>
    </row>
    <row r="380" spans="2:44" x14ac:dyDescent="0.3">
      <c r="B380" s="2" t="s">
        <v>105</v>
      </c>
      <c r="C380" s="2" t="s">
        <v>385</v>
      </c>
      <c r="D380" s="2" t="s">
        <v>386</v>
      </c>
      <c r="E380" s="2" t="s">
        <v>144</v>
      </c>
      <c r="F380" s="2" t="s">
        <v>145</v>
      </c>
      <c r="H380" s="23" cm="1">
        <f t="array" ref="H380">SUMPRODUCT('Charges by GXP_GIP_DETERMINED'!G$7:G$567*('Charges by GXP_GIP_DETERMINED'!$D$7:$D$567=$D380)*('Charges by GXP_GIP_DETERMINED'!$E$7:$E$567=$E380))</f>
        <v>0</v>
      </c>
      <c r="I380" s="23" cm="1">
        <f t="array" ref="I380">SUMPRODUCT('Charges by GXP_GIP_DETERMINED'!H$7:H$567*('Charges by GXP_GIP_DETERMINED'!$D$7:$D$567=$D380)*('Charges by GXP_GIP_DETERMINED'!$E$7:$E$567=$E380))</f>
        <v>0</v>
      </c>
      <c r="J380" s="23" cm="1">
        <f t="array" ref="J380">SUMPRODUCT('Charges by GXP_GIP_DETERMINED'!I$7:I$567*('Charges by GXP_GIP_DETERMINED'!$D$7:$D$567=$D380)*('Charges by GXP_GIP_DETERMINED'!$E$7:$E$567=$E380))</f>
        <v>0</v>
      </c>
      <c r="K380" s="23" cm="1">
        <f t="array" ref="K380">SUMPRODUCT('Charges by GXP_GIP_DETERMINED'!J$7:J$567*('Charges by GXP_GIP_DETERMINED'!$D$7:$D$567=$D380)*('Charges by GXP_GIP_DETERMINED'!$E$7:$E$567=$E380))</f>
        <v>0</v>
      </c>
      <c r="L380" s="24">
        <f t="shared" si="60"/>
        <v>0</v>
      </c>
      <c r="M380" s="23">
        <v>0</v>
      </c>
      <c r="N380" s="23">
        <v>0</v>
      </c>
      <c r="O380" s="23">
        <v>0</v>
      </c>
      <c r="P380" s="23" cm="1">
        <f t="array" ref="P380">SUMPRODUCT('Charges by GXP_GIP_DETERMINED'!O$7:O$567*('Charges by GXP_GIP_DETERMINED'!$D$7:$D$567=$D380)*('Charges by GXP_GIP_DETERMINED'!$E$7:$E$567=$E380))</f>
        <v>0</v>
      </c>
      <c r="Q380" s="24">
        <f t="shared" si="61"/>
        <v>0</v>
      </c>
      <c r="R380" s="23">
        <v>0</v>
      </c>
      <c r="S380" s="23">
        <v>0</v>
      </c>
      <c r="T380" s="23">
        <v>0</v>
      </c>
      <c r="U380" s="24">
        <f t="shared" si="62"/>
        <v>0</v>
      </c>
      <c r="V380" s="23">
        <v>0</v>
      </c>
      <c r="W380" s="23">
        <v>0</v>
      </c>
      <c r="X380" s="23">
        <v>0</v>
      </c>
      <c r="Y380" s="24">
        <f t="shared" si="63"/>
        <v>0</v>
      </c>
      <c r="Z380" s="23">
        <v>0</v>
      </c>
      <c r="AA380" s="23">
        <v>0</v>
      </c>
      <c r="AB380" s="23">
        <v>0</v>
      </c>
      <c r="AC380" s="24">
        <f t="shared" si="64"/>
        <v>0</v>
      </c>
      <c r="AD380" s="23">
        <v>0</v>
      </c>
      <c r="AE380" s="23">
        <v>0</v>
      </c>
      <c r="AF380" s="23">
        <v>0</v>
      </c>
      <c r="AG380" s="24">
        <f t="shared" si="65"/>
        <v>0</v>
      </c>
      <c r="AH380" s="23">
        <v>0</v>
      </c>
      <c r="AI380" s="23">
        <v>0</v>
      </c>
      <c r="AJ380" s="23">
        <v>0</v>
      </c>
      <c r="AK380" s="24">
        <f t="shared" si="66"/>
        <v>0</v>
      </c>
      <c r="AN380" s="35" t="str">
        <f t="shared" si="67"/>
        <v>-</v>
      </c>
      <c r="AO380" s="35" t="str">
        <f t="shared" si="68"/>
        <v>'-</v>
      </c>
      <c r="AP380" s="35" t="str">
        <f t="shared" si="69"/>
        <v>'-</v>
      </c>
      <c r="AQ380" s="35" t="str">
        <f t="shared" si="70"/>
        <v>'-</v>
      </c>
      <c r="AR380" s="35" t="str">
        <f t="shared" si="71"/>
        <v>'-</v>
      </c>
    </row>
    <row r="381" spans="2:44" x14ac:dyDescent="0.3">
      <c r="B381" s="2" t="s">
        <v>105</v>
      </c>
      <c r="C381" s="2" t="s">
        <v>385</v>
      </c>
      <c r="D381" s="2" t="s">
        <v>386</v>
      </c>
      <c r="E381" s="2" t="s">
        <v>146</v>
      </c>
      <c r="H381" s="23" cm="1">
        <f t="array" ref="H381">SUMPRODUCT('Charges by GXP_GIP_DETERMINED'!G$7:G$567*('Charges by GXP_GIP_DETERMINED'!$D$7:$D$567=$D381)*('Charges by GXP_GIP_DETERMINED'!$E$7:$E$567=$E381))</f>
        <v>29443.807750036034</v>
      </c>
      <c r="I381" s="23" cm="1">
        <f t="array" ref="I381">SUMPRODUCT('Charges by GXP_GIP_DETERMINED'!H$7:H$567*('Charges by GXP_GIP_DETERMINED'!$D$7:$D$567=$D381)*('Charges by GXP_GIP_DETERMINED'!$E$7:$E$567=$E381))</f>
        <v>0</v>
      </c>
      <c r="J381" s="23" cm="1">
        <f t="array" ref="J381">SUMPRODUCT('Charges by GXP_GIP_DETERMINED'!I$7:I$567*('Charges by GXP_GIP_DETERMINED'!$D$7:$D$567=$D381)*('Charges by GXP_GIP_DETERMINED'!$E$7:$E$567=$E381))</f>
        <v>0</v>
      </c>
      <c r="K381" s="23" cm="1">
        <f t="array" ref="K381">SUMPRODUCT('Charges by GXP_GIP_DETERMINED'!J$7:J$567*('Charges by GXP_GIP_DETERMINED'!$D$7:$D$567=$D381)*('Charges by GXP_GIP_DETERMINED'!$E$7:$E$567=$E381))</f>
        <v>0</v>
      </c>
      <c r="L381" s="24">
        <f t="shared" si="60"/>
        <v>29443.807750036034</v>
      </c>
      <c r="M381" s="23">
        <v>28426.243532879431</v>
      </c>
      <c r="N381" s="23">
        <v>0</v>
      </c>
      <c r="O381" s="23">
        <v>0</v>
      </c>
      <c r="P381" s="23" cm="1">
        <f t="array" ref="P381">SUMPRODUCT('Charges by GXP_GIP_DETERMINED'!O$7:O$567*('Charges by GXP_GIP_DETERMINED'!$D$7:$D$567=$D381)*('Charges by GXP_GIP_DETERMINED'!$E$7:$E$567=$E381))</f>
        <v>0</v>
      </c>
      <c r="Q381" s="24">
        <f t="shared" si="61"/>
        <v>28426.243532879431</v>
      </c>
      <c r="R381" s="23">
        <v>28214.690000000002</v>
      </c>
      <c r="S381" s="23">
        <v>0</v>
      </c>
      <c r="T381" s="23">
        <v>0</v>
      </c>
      <c r="U381" s="24">
        <f t="shared" si="62"/>
        <v>28214.690000000002</v>
      </c>
      <c r="V381" s="23">
        <v>28882.02</v>
      </c>
      <c r="W381" s="23">
        <v>0</v>
      </c>
      <c r="X381" s="23">
        <v>0</v>
      </c>
      <c r="Y381" s="24">
        <f t="shared" si="63"/>
        <v>28882.02</v>
      </c>
      <c r="Z381" s="23">
        <v>30573.410000000003</v>
      </c>
      <c r="AA381" s="23">
        <v>0</v>
      </c>
      <c r="AB381" s="23">
        <v>0</v>
      </c>
      <c r="AC381" s="24">
        <f t="shared" si="64"/>
        <v>30573.410000000003</v>
      </c>
      <c r="AD381" s="23">
        <v>31137.430000000004</v>
      </c>
      <c r="AE381" s="23">
        <v>0</v>
      </c>
      <c r="AF381" s="23">
        <v>0</v>
      </c>
      <c r="AG381" s="24">
        <f t="shared" si="65"/>
        <v>31137.430000000004</v>
      </c>
      <c r="AH381" s="23">
        <v>31519.189999999995</v>
      </c>
      <c r="AI381" s="23">
        <v>0</v>
      </c>
      <c r="AJ381" s="23">
        <v>0</v>
      </c>
      <c r="AK381" s="24">
        <f t="shared" si="66"/>
        <v>31519.189999999995</v>
      </c>
      <c r="AN381" s="35">
        <f t="shared" si="67"/>
        <v>-4.174452436555276E-2</v>
      </c>
      <c r="AO381" s="35">
        <f t="shared" si="68"/>
        <v>2.3651863621397151E-2</v>
      </c>
      <c r="AP381" s="35">
        <f t="shared" si="69"/>
        <v>5.8562039635732033E-2</v>
      </c>
      <c r="AQ381" s="35">
        <f t="shared" si="70"/>
        <v>1.8448056661000578E-2</v>
      </c>
      <c r="AR381" s="35">
        <f t="shared" si="71"/>
        <v>1.2260485210243477E-2</v>
      </c>
    </row>
    <row r="382" spans="2:44" x14ac:dyDescent="0.3">
      <c r="B382" s="2" t="s">
        <v>105</v>
      </c>
      <c r="C382" s="2" t="s">
        <v>387</v>
      </c>
      <c r="D382" s="2" t="s">
        <v>388</v>
      </c>
      <c r="E382" s="2" t="s">
        <v>142</v>
      </c>
      <c r="F382" s="2" t="s">
        <v>143</v>
      </c>
      <c r="H382" s="23" cm="1">
        <f t="array" ref="H382">SUMPRODUCT('Charges by GXP_GIP_DETERMINED'!G$7:G$567*('Charges by GXP_GIP_DETERMINED'!$D$7:$D$567=$D382)*('Charges by GXP_GIP_DETERMINED'!$E$7:$E$567=$E382))</f>
        <v>11949.266038551717</v>
      </c>
      <c r="I382" s="23" cm="1">
        <f t="array" ref="I382">SUMPRODUCT('Charges by GXP_GIP_DETERMINED'!H$7:H$567*('Charges by GXP_GIP_DETERMINED'!$D$7:$D$567=$D382)*('Charges by GXP_GIP_DETERMINED'!$E$7:$E$567=$E382))</f>
        <v>89614.39</v>
      </c>
      <c r="J382" s="23" cm="1">
        <f t="array" ref="J382">SUMPRODUCT('Charges by GXP_GIP_DETERMINED'!I$7:I$567*('Charges by GXP_GIP_DETERMINED'!$D$7:$D$567=$D382)*('Charges by GXP_GIP_DETERMINED'!$E$7:$E$567=$E382))</f>
        <v>125534.73</v>
      </c>
      <c r="K382" s="23" cm="1">
        <f t="array" ref="K382">SUMPRODUCT('Charges by GXP_GIP_DETERMINED'!J$7:J$567*('Charges by GXP_GIP_DETERMINED'!$D$7:$D$567=$D382)*('Charges by GXP_GIP_DETERMINED'!$E$7:$E$567=$E382))</f>
        <v>0</v>
      </c>
      <c r="L382" s="24">
        <f t="shared" si="60"/>
        <v>227098.38603855172</v>
      </c>
      <c r="M382" s="23">
        <v>15212.200107607265</v>
      </c>
      <c r="N382" s="23">
        <v>91435.41</v>
      </c>
      <c r="O382" s="23">
        <v>128402.87</v>
      </c>
      <c r="P382" s="23" cm="1">
        <f t="array" ref="P382">SUMPRODUCT('Charges by GXP_GIP_DETERMINED'!O$7:O$567*('Charges by GXP_GIP_DETERMINED'!$D$7:$D$567=$D382)*('Charges by GXP_GIP_DETERMINED'!$E$7:$E$567=$E382))</f>
        <v>0</v>
      </c>
      <c r="Q382" s="24">
        <f t="shared" si="61"/>
        <v>235050.48010760726</v>
      </c>
      <c r="R382" s="23">
        <v>22628.170000000002</v>
      </c>
      <c r="S382" s="23">
        <v>112942.59</v>
      </c>
      <c r="T382" s="23">
        <v>174244.93</v>
      </c>
      <c r="U382" s="24">
        <f t="shared" si="62"/>
        <v>309815.69</v>
      </c>
      <c r="V382" s="23">
        <v>34999.089999999997</v>
      </c>
      <c r="W382" s="23">
        <v>119545.21</v>
      </c>
      <c r="X382" s="23">
        <v>176671.7</v>
      </c>
      <c r="Y382" s="24">
        <f t="shared" si="63"/>
        <v>331216</v>
      </c>
      <c r="Z382" s="23">
        <v>54277.48</v>
      </c>
      <c r="AA382" s="23">
        <v>115262.8</v>
      </c>
      <c r="AB382" s="23">
        <v>177643.25</v>
      </c>
      <c r="AC382" s="24">
        <f t="shared" si="64"/>
        <v>347183.53</v>
      </c>
      <c r="AD382" s="23">
        <v>69546.569999999992</v>
      </c>
      <c r="AE382" s="23">
        <v>126397.15</v>
      </c>
      <c r="AF382" s="23">
        <v>178729.39</v>
      </c>
      <c r="AG382" s="24">
        <f t="shared" si="65"/>
        <v>374673.11</v>
      </c>
      <c r="AH382" s="23">
        <v>83055.720000000016</v>
      </c>
      <c r="AI382" s="23">
        <v>128834.74</v>
      </c>
      <c r="AJ382" s="23">
        <v>183401.19</v>
      </c>
      <c r="AK382" s="24">
        <f t="shared" si="66"/>
        <v>395291.65</v>
      </c>
      <c r="AN382" s="35">
        <f t="shared" si="67"/>
        <v>0.36423554303642813</v>
      </c>
      <c r="AO382" s="35">
        <f t="shared" si="68"/>
        <v>6.9074326093685023E-2</v>
      </c>
      <c r="AP382" s="35">
        <f t="shared" si="69"/>
        <v>4.8208812376213883E-2</v>
      </c>
      <c r="AQ382" s="35">
        <f t="shared" si="70"/>
        <v>7.9178813580240925E-2</v>
      </c>
      <c r="AR382" s="35">
        <f t="shared" si="71"/>
        <v>5.5030743999749721E-2</v>
      </c>
    </row>
    <row r="383" spans="2:44" x14ac:dyDescent="0.3">
      <c r="B383" s="2" t="s">
        <v>105</v>
      </c>
      <c r="C383" s="2" t="s">
        <v>387</v>
      </c>
      <c r="D383" s="2" t="s">
        <v>388</v>
      </c>
      <c r="E383" s="2" t="s">
        <v>144</v>
      </c>
      <c r="F383" s="2" t="s">
        <v>145</v>
      </c>
      <c r="H383" s="23" cm="1">
        <f t="array" ref="H383">SUMPRODUCT('Charges by GXP_GIP_DETERMINED'!G$7:G$567*('Charges by GXP_GIP_DETERMINED'!$D$7:$D$567=$D383)*('Charges by GXP_GIP_DETERMINED'!$E$7:$E$567=$E383))</f>
        <v>884.16272096329976</v>
      </c>
      <c r="I383" s="23" cm="1">
        <f t="array" ref="I383">SUMPRODUCT('Charges by GXP_GIP_DETERMINED'!H$7:H$567*('Charges by GXP_GIP_DETERMINED'!$D$7:$D$567=$D383)*('Charges by GXP_GIP_DETERMINED'!$E$7:$E$567=$E383))</f>
        <v>137940.45000000001</v>
      </c>
      <c r="J383" s="23" cm="1">
        <f t="array" ref="J383">SUMPRODUCT('Charges by GXP_GIP_DETERMINED'!I$7:I$567*('Charges by GXP_GIP_DETERMINED'!$D$7:$D$567=$D383)*('Charges by GXP_GIP_DETERMINED'!$E$7:$E$567=$E383))</f>
        <v>0</v>
      </c>
      <c r="K383" s="23" cm="1">
        <f t="array" ref="K383">SUMPRODUCT('Charges by GXP_GIP_DETERMINED'!J$7:J$567*('Charges by GXP_GIP_DETERMINED'!$D$7:$D$567=$D383)*('Charges by GXP_GIP_DETERMINED'!$E$7:$E$567=$E383))</f>
        <v>0</v>
      </c>
      <c r="L383" s="24">
        <f t="shared" si="60"/>
        <v>138824.61272096331</v>
      </c>
      <c r="M383" s="23">
        <v>1084.3978381454524</v>
      </c>
      <c r="N383" s="23">
        <v>143967.93</v>
      </c>
      <c r="O383" s="23">
        <v>0</v>
      </c>
      <c r="P383" s="23" cm="1">
        <f t="array" ref="P383">SUMPRODUCT('Charges by GXP_GIP_DETERMINED'!O$7:O$567*('Charges by GXP_GIP_DETERMINED'!$D$7:$D$567=$D383)*('Charges by GXP_GIP_DETERMINED'!$E$7:$E$567=$E383))</f>
        <v>0</v>
      </c>
      <c r="Q383" s="24">
        <f t="shared" si="61"/>
        <v>145052.32783814546</v>
      </c>
      <c r="R383" s="23">
        <v>1664.44</v>
      </c>
      <c r="S383" s="23">
        <v>177831.66</v>
      </c>
      <c r="T383" s="23">
        <v>0</v>
      </c>
      <c r="U383" s="24">
        <f t="shared" si="62"/>
        <v>179496.1</v>
      </c>
      <c r="V383" s="23">
        <v>2637.8100000000004</v>
      </c>
      <c r="W383" s="23">
        <v>188227.7</v>
      </c>
      <c r="X383" s="23">
        <v>0</v>
      </c>
      <c r="Y383" s="24">
        <f t="shared" si="63"/>
        <v>190865.51</v>
      </c>
      <c r="Z383" s="23">
        <v>4173.33</v>
      </c>
      <c r="AA383" s="23">
        <v>181484.91</v>
      </c>
      <c r="AB383" s="23">
        <v>0</v>
      </c>
      <c r="AC383" s="24">
        <f t="shared" si="64"/>
        <v>185658.23999999999</v>
      </c>
      <c r="AD383" s="23">
        <v>5402.3999999999987</v>
      </c>
      <c r="AE383" s="23">
        <v>199016.3</v>
      </c>
      <c r="AF383" s="23">
        <v>0</v>
      </c>
      <c r="AG383" s="24">
        <f t="shared" si="65"/>
        <v>204418.69999999998</v>
      </c>
      <c r="AH383" s="23">
        <v>6455.75</v>
      </c>
      <c r="AI383" s="23">
        <v>202854.35</v>
      </c>
      <c r="AJ383" s="23">
        <v>0</v>
      </c>
      <c r="AK383" s="24">
        <f t="shared" si="66"/>
        <v>209310.1</v>
      </c>
      <c r="AN383" s="35">
        <f t="shared" si="67"/>
        <v>0.29297029166424648</v>
      </c>
      <c r="AO383" s="35">
        <f t="shared" si="68"/>
        <v>6.3340707681113884E-2</v>
      </c>
      <c r="AP383" s="35">
        <f t="shared" si="69"/>
        <v>-2.728240424370032E-2</v>
      </c>
      <c r="AQ383" s="35">
        <f t="shared" si="70"/>
        <v>0.10104835637782617</v>
      </c>
      <c r="AR383" s="35">
        <f t="shared" si="71"/>
        <v>2.3928339237065943E-2</v>
      </c>
    </row>
    <row r="384" spans="2:44" x14ac:dyDescent="0.3">
      <c r="B384" s="2" t="s">
        <v>105</v>
      </c>
      <c r="C384" s="2" t="s">
        <v>387</v>
      </c>
      <c r="D384" s="2" t="s">
        <v>388</v>
      </c>
      <c r="E384" s="2" t="s">
        <v>146</v>
      </c>
      <c r="H384" s="23" cm="1">
        <f t="array" ref="H384">SUMPRODUCT('Charges by GXP_GIP_DETERMINED'!G$7:G$567*('Charges by GXP_GIP_DETERMINED'!$D$7:$D$567=$D384)*('Charges by GXP_GIP_DETERMINED'!$E$7:$E$567=$E384))</f>
        <v>23908.061846701192</v>
      </c>
      <c r="I384" s="23" cm="1">
        <f t="array" ref="I384">SUMPRODUCT('Charges by GXP_GIP_DETERMINED'!H$7:H$567*('Charges by GXP_GIP_DETERMINED'!$D$7:$D$567=$D384)*('Charges by GXP_GIP_DETERMINED'!$E$7:$E$567=$E384))</f>
        <v>0</v>
      </c>
      <c r="J384" s="23" cm="1">
        <f t="array" ref="J384">SUMPRODUCT('Charges by GXP_GIP_DETERMINED'!I$7:I$567*('Charges by GXP_GIP_DETERMINED'!$D$7:$D$567=$D384)*('Charges by GXP_GIP_DETERMINED'!$E$7:$E$567=$E384))</f>
        <v>0</v>
      </c>
      <c r="K384" s="23" cm="1">
        <f t="array" ref="K384">SUMPRODUCT('Charges by GXP_GIP_DETERMINED'!J$7:J$567*('Charges by GXP_GIP_DETERMINED'!$D$7:$D$567=$D384)*('Charges by GXP_GIP_DETERMINED'!$E$7:$E$567=$E384))</f>
        <v>0</v>
      </c>
      <c r="L384" s="24">
        <f t="shared" si="60"/>
        <v>23908.061846701192</v>
      </c>
      <c r="M384" s="23">
        <v>22496.333098666917</v>
      </c>
      <c r="N384" s="23">
        <v>0</v>
      </c>
      <c r="O384" s="23">
        <v>0</v>
      </c>
      <c r="P384" s="23" cm="1">
        <f t="array" ref="P384">SUMPRODUCT('Charges by GXP_GIP_DETERMINED'!O$7:O$567*('Charges by GXP_GIP_DETERMINED'!$D$7:$D$567=$D384)*('Charges by GXP_GIP_DETERMINED'!$E$7:$E$567=$E384))</f>
        <v>0</v>
      </c>
      <c r="Q384" s="24">
        <f t="shared" si="61"/>
        <v>22496.333098666917</v>
      </c>
      <c r="R384" s="23">
        <v>22275.56</v>
      </c>
      <c r="S384" s="23">
        <v>0</v>
      </c>
      <c r="T384" s="23">
        <v>0</v>
      </c>
      <c r="U384" s="24">
        <f t="shared" si="62"/>
        <v>22275.56</v>
      </c>
      <c r="V384" s="23">
        <v>22774.260000000002</v>
      </c>
      <c r="W384" s="23">
        <v>0</v>
      </c>
      <c r="X384" s="23">
        <v>0</v>
      </c>
      <c r="Y384" s="24">
        <f t="shared" si="63"/>
        <v>22774.260000000002</v>
      </c>
      <c r="Z384" s="23">
        <v>24041.859999999993</v>
      </c>
      <c r="AA384" s="23">
        <v>0</v>
      </c>
      <c r="AB384" s="23">
        <v>0</v>
      </c>
      <c r="AC384" s="24">
        <f t="shared" si="64"/>
        <v>24041.859999999993</v>
      </c>
      <c r="AD384" s="23">
        <v>24436.74</v>
      </c>
      <c r="AE384" s="23">
        <v>0</v>
      </c>
      <c r="AF384" s="23">
        <v>0</v>
      </c>
      <c r="AG384" s="24">
        <f t="shared" si="65"/>
        <v>24436.74</v>
      </c>
      <c r="AH384" s="23">
        <v>24685.270000000004</v>
      </c>
      <c r="AI384" s="23">
        <v>0</v>
      </c>
      <c r="AJ384" s="23">
        <v>0</v>
      </c>
      <c r="AK384" s="24">
        <f t="shared" si="66"/>
        <v>24685.270000000004</v>
      </c>
      <c r="AN384" s="35">
        <f t="shared" si="67"/>
        <v>-6.8282483840338637E-2</v>
      </c>
      <c r="AO384" s="35">
        <f t="shared" si="68"/>
        <v>2.2387764886719008E-2</v>
      </c>
      <c r="AP384" s="35">
        <f t="shared" si="69"/>
        <v>5.5659327679581816E-2</v>
      </c>
      <c r="AQ384" s="35">
        <f t="shared" si="70"/>
        <v>1.6424685943600359E-2</v>
      </c>
      <c r="AR384" s="35">
        <f t="shared" si="71"/>
        <v>1.0170341870478827E-2</v>
      </c>
    </row>
    <row r="385" spans="2:44" x14ac:dyDescent="0.3">
      <c r="B385" s="2" t="s">
        <v>105</v>
      </c>
      <c r="C385" s="2" t="s">
        <v>389</v>
      </c>
      <c r="D385" s="2" t="s">
        <v>390</v>
      </c>
      <c r="E385" s="2" t="s">
        <v>142</v>
      </c>
      <c r="F385" s="2" t="s">
        <v>143</v>
      </c>
      <c r="H385" s="23" cm="1">
        <f t="array" ref="H385">SUMPRODUCT('Charges by GXP_GIP_DETERMINED'!G$7:G$567*('Charges by GXP_GIP_DETERMINED'!$D$7:$D$567=$D385)*('Charges by GXP_GIP_DETERMINED'!$E$7:$E$567=$E385))</f>
        <v>205932.71045281846</v>
      </c>
      <c r="I385" s="23" cm="1">
        <f t="array" ref="I385">SUMPRODUCT('Charges by GXP_GIP_DETERMINED'!H$7:H$567*('Charges by GXP_GIP_DETERMINED'!$D$7:$D$567=$D385)*('Charges by GXP_GIP_DETERMINED'!$E$7:$E$567=$E385))</f>
        <v>1032472.94</v>
      </c>
      <c r="J385" s="23" cm="1">
        <f t="array" ref="J385">SUMPRODUCT('Charges by GXP_GIP_DETERMINED'!I$7:I$567*('Charges by GXP_GIP_DETERMINED'!$D$7:$D$567=$D385)*('Charges by GXP_GIP_DETERMINED'!$E$7:$E$567=$E385))</f>
        <v>7583082.1100000003</v>
      </c>
      <c r="K385" s="23" cm="1">
        <f t="array" ref="K385">SUMPRODUCT('Charges by GXP_GIP_DETERMINED'!J$7:J$567*('Charges by GXP_GIP_DETERMINED'!$D$7:$D$567=$D385)*('Charges by GXP_GIP_DETERMINED'!$E$7:$E$567=$E385))</f>
        <v>0</v>
      </c>
      <c r="L385" s="24">
        <f t="shared" si="60"/>
        <v>8821487.7604528181</v>
      </c>
      <c r="M385" s="23">
        <v>289738.80744606146</v>
      </c>
      <c r="N385" s="23">
        <v>1223434.67</v>
      </c>
      <c r="O385" s="23">
        <v>7753125.6399999997</v>
      </c>
      <c r="P385" s="23" cm="1">
        <f t="array" ref="P385">SUMPRODUCT('Charges by GXP_GIP_DETERMINED'!O$7:O$567*('Charges by GXP_GIP_DETERMINED'!$D$7:$D$567=$D385)*('Charges by GXP_GIP_DETERMINED'!$E$7:$E$567=$E385))</f>
        <v>0</v>
      </c>
      <c r="Q385" s="24">
        <f t="shared" si="61"/>
        <v>9266299.1174460612</v>
      </c>
      <c r="R385" s="23">
        <v>396961.7</v>
      </c>
      <c r="S385" s="23">
        <v>1511207.54</v>
      </c>
      <c r="T385" s="23">
        <v>10521126.199999999</v>
      </c>
      <c r="U385" s="24">
        <f t="shared" si="62"/>
        <v>12429295.439999999</v>
      </c>
      <c r="V385" s="23">
        <v>572126.01000000013</v>
      </c>
      <c r="W385" s="23">
        <v>1599552.74</v>
      </c>
      <c r="X385" s="23">
        <v>10667657.710000001</v>
      </c>
      <c r="Y385" s="24">
        <f t="shared" si="63"/>
        <v>12839336.460000001</v>
      </c>
      <c r="Z385" s="23">
        <v>832824.28000000014</v>
      </c>
      <c r="AA385" s="23">
        <v>1542252.69</v>
      </c>
      <c r="AB385" s="23">
        <v>10726321.42</v>
      </c>
      <c r="AC385" s="24">
        <f t="shared" si="64"/>
        <v>13101398.390000001</v>
      </c>
      <c r="AD385" s="23">
        <v>1031256.49</v>
      </c>
      <c r="AE385" s="23">
        <v>1691233.85</v>
      </c>
      <c r="AF385" s="23">
        <v>10791903.619999999</v>
      </c>
      <c r="AG385" s="24">
        <f t="shared" si="65"/>
        <v>13514393.959999999</v>
      </c>
      <c r="AH385" s="23">
        <v>1228719.5499999998</v>
      </c>
      <c r="AI385" s="23">
        <v>1723849.53</v>
      </c>
      <c r="AJ385" s="23">
        <v>11073992.67</v>
      </c>
      <c r="AK385" s="24">
        <f t="shared" si="66"/>
        <v>14026561.75</v>
      </c>
      <c r="AN385" s="35">
        <f t="shared" si="67"/>
        <v>0.40897950294973695</v>
      </c>
      <c r="AO385" s="35">
        <f t="shared" si="68"/>
        <v>3.2989884420995041E-2</v>
      </c>
      <c r="AP385" s="35">
        <f t="shared" si="69"/>
        <v>2.0410862416171849E-2</v>
      </c>
      <c r="AQ385" s="35">
        <f t="shared" si="70"/>
        <v>3.1523014391748427E-2</v>
      </c>
      <c r="AR385" s="35">
        <f t="shared" si="71"/>
        <v>3.7897947293524137E-2</v>
      </c>
    </row>
    <row r="386" spans="2:44" x14ac:dyDescent="0.3">
      <c r="B386" s="2" t="s">
        <v>105</v>
      </c>
      <c r="C386" s="2" t="s">
        <v>389</v>
      </c>
      <c r="D386" s="2" t="s">
        <v>390</v>
      </c>
      <c r="E386" s="2" t="s">
        <v>144</v>
      </c>
      <c r="F386" s="2" t="s">
        <v>145</v>
      </c>
      <c r="H386" s="23" cm="1">
        <f t="array" ref="H386">SUMPRODUCT('Charges by GXP_GIP_DETERMINED'!G$7:G$567*('Charges by GXP_GIP_DETERMINED'!$D$7:$D$567=$D386)*('Charges by GXP_GIP_DETERMINED'!$E$7:$E$567=$E386))</f>
        <v>39204.633279433699</v>
      </c>
      <c r="I386" s="23" cm="1">
        <f t="array" ref="I386">SUMPRODUCT('Charges by GXP_GIP_DETERMINED'!H$7:H$567*('Charges by GXP_GIP_DETERMINED'!$D$7:$D$567=$D386)*('Charges by GXP_GIP_DETERMINED'!$E$7:$E$567=$E386))</f>
        <v>0</v>
      </c>
      <c r="J386" s="23" cm="1">
        <f t="array" ref="J386">SUMPRODUCT('Charges by GXP_GIP_DETERMINED'!I$7:I$567*('Charges by GXP_GIP_DETERMINED'!$D$7:$D$567=$D386)*('Charges by GXP_GIP_DETERMINED'!$E$7:$E$567=$E386))</f>
        <v>0</v>
      </c>
      <c r="K386" s="23" cm="1">
        <f t="array" ref="K386">SUMPRODUCT('Charges by GXP_GIP_DETERMINED'!J$7:J$567*('Charges by GXP_GIP_DETERMINED'!$D$7:$D$567=$D386)*('Charges by GXP_GIP_DETERMINED'!$E$7:$E$567=$E386))</f>
        <v>0</v>
      </c>
      <c r="L386" s="24">
        <f t="shared" si="60"/>
        <v>39204.633279433699</v>
      </c>
      <c r="M386" s="23">
        <v>48083.253534468786</v>
      </c>
      <c r="N386" s="23">
        <v>0</v>
      </c>
      <c r="O386" s="23">
        <v>0</v>
      </c>
      <c r="P386" s="23" cm="1">
        <f t="array" ref="P386">SUMPRODUCT('Charges by GXP_GIP_DETERMINED'!O$7:O$567*('Charges by GXP_GIP_DETERMINED'!$D$7:$D$567=$D386)*('Charges by GXP_GIP_DETERMINED'!$E$7:$E$567=$E386))</f>
        <v>0</v>
      </c>
      <c r="Q386" s="24">
        <f t="shared" si="61"/>
        <v>48083.253534468786</v>
      </c>
      <c r="R386" s="23">
        <v>73803.11</v>
      </c>
      <c r="S386" s="23">
        <v>0</v>
      </c>
      <c r="T386" s="23">
        <v>0</v>
      </c>
      <c r="U386" s="24">
        <f t="shared" si="62"/>
        <v>73803.11</v>
      </c>
      <c r="V386" s="23">
        <v>116962.87999999999</v>
      </c>
      <c r="W386" s="23">
        <v>0</v>
      </c>
      <c r="X386" s="23">
        <v>0</v>
      </c>
      <c r="Y386" s="24">
        <f t="shared" si="63"/>
        <v>116962.87999999999</v>
      </c>
      <c r="Z386" s="23">
        <v>185048.82</v>
      </c>
      <c r="AA386" s="23">
        <v>0</v>
      </c>
      <c r="AB386" s="23">
        <v>0</v>
      </c>
      <c r="AC386" s="24">
        <f t="shared" si="64"/>
        <v>185048.82</v>
      </c>
      <c r="AD386" s="23">
        <v>239547.63</v>
      </c>
      <c r="AE386" s="23">
        <v>0</v>
      </c>
      <c r="AF386" s="23">
        <v>0</v>
      </c>
      <c r="AG386" s="24">
        <f t="shared" si="65"/>
        <v>239547.63</v>
      </c>
      <c r="AH386" s="23">
        <v>286254.34000000008</v>
      </c>
      <c r="AI386" s="23">
        <v>0</v>
      </c>
      <c r="AJ386" s="23">
        <v>0</v>
      </c>
      <c r="AK386" s="24">
        <f t="shared" si="66"/>
        <v>286254.34000000008</v>
      </c>
      <c r="AN386" s="35">
        <f t="shared" si="67"/>
        <v>0.88250989300074045</v>
      </c>
      <c r="AO386" s="35">
        <f t="shared" si="68"/>
        <v>0.58479608786133785</v>
      </c>
      <c r="AP386" s="35">
        <f t="shared" si="69"/>
        <v>0.58211579605426977</v>
      </c>
      <c r="AQ386" s="35">
        <f t="shared" si="70"/>
        <v>0.29451044324411257</v>
      </c>
      <c r="AR386" s="35">
        <f t="shared" si="71"/>
        <v>0.19497880233672138</v>
      </c>
    </row>
    <row r="387" spans="2:44" x14ac:dyDescent="0.3">
      <c r="B387" s="2" t="s">
        <v>105</v>
      </c>
      <c r="C387" s="2" t="s">
        <v>389</v>
      </c>
      <c r="D387" s="2" t="s">
        <v>390</v>
      </c>
      <c r="E387" s="2" t="s">
        <v>146</v>
      </c>
      <c r="H387" s="23" cm="1">
        <f t="array" ref="H387">SUMPRODUCT('Charges by GXP_GIP_DETERMINED'!G$7:G$567*('Charges by GXP_GIP_DETERMINED'!$D$7:$D$567=$D387)*('Charges by GXP_GIP_DETERMINED'!$E$7:$E$567=$E387))</f>
        <v>1267246.9699967057</v>
      </c>
      <c r="I387" s="23" cm="1">
        <f t="array" ref="I387">SUMPRODUCT('Charges by GXP_GIP_DETERMINED'!H$7:H$567*('Charges by GXP_GIP_DETERMINED'!$D$7:$D$567=$D387)*('Charges by GXP_GIP_DETERMINED'!$E$7:$E$567=$E387))</f>
        <v>0</v>
      </c>
      <c r="J387" s="23" cm="1">
        <f t="array" ref="J387">SUMPRODUCT('Charges by GXP_GIP_DETERMINED'!I$7:I$567*('Charges by GXP_GIP_DETERMINED'!$D$7:$D$567=$D387)*('Charges by GXP_GIP_DETERMINED'!$E$7:$E$567=$E387))</f>
        <v>0</v>
      </c>
      <c r="K387" s="23" cm="1">
        <f t="array" ref="K387">SUMPRODUCT('Charges by GXP_GIP_DETERMINED'!J$7:J$567*('Charges by GXP_GIP_DETERMINED'!$D$7:$D$567=$D387)*('Charges by GXP_GIP_DETERMINED'!$E$7:$E$567=$E387))</f>
        <v>0</v>
      </c>
      <c r="L387" s="24">
        <f t="shared" si="60"/>
        <v>1267246.9699967057</v>
      </c>
      <c r="M387" s="23">
        <v>1221784.3854898382</v>
      </c>
      <c r="N387" s="23">
        <v>0</v>
      </c>
      <c r="O387" s="23">
        <v>0</v>
      </c>
      <c r="P387" s="23" cm="1">
        <f t="array" ref="P387">SUMPRODUCT('Charges by GXP_GIP_DETERMINED'!O$7:O$567*('Charges by GXP_GIP_DETERMINED'!$D$7:$D$567=$D387)*('Charges by GXP_GIP_DETERMINED'!$E$7:$E$567=$E387))</f>
        <v>0</v>
      </c>
      <c r="Q387" s="24">
        <f t="shared" si="61"/>
        <v>1221784.3854898382</v>
      </c>
      <c r="R387" s="23">
        <v>1213108.2700000003</v>
      </c>
      <c r="S387" s="23">
        <v>0</v>
      </c>
      <c r="T387" s="23">
        <v>0</v>
      </c>
      <c r="U387" s="24">
        <f t="shared" si="62"/>
        <v>1213108.2700000003</v>
      </c>
      <c r="V387" s="23">
        <v>1241897.7799999998</v>
      </c>
      <c r="W387" s="23">
        <v>0</v>
      </c>
      <c r="X387" s="23">
        <v>0</v>
      </c>
      <c r="Y387" s="24">
        <f t="shared" si="63"/>
        <v>1241897.7799999998</v>
      </c>
      <c r="Z387" s="23">
        <v>1314899.5999999999</v>
      </c>
      <c r="AA387" s="23">
        <v>0</v>
      </c>
      <c r="AB387" s="23">
        <v>0</v>
      </c>
      <c r="AC387" s="24">
        <f t="shared" si="64"/>
        <v>1314899.5999999999</v>
      </c>
      <c r="AD387" s="23">
        <v>1339235.26</v>
      </c>
      <c r="AE387" s="23">
        <v>0</v>
      </c>
      <c r="AF387" s="23">
        <v>0</v>
      </c>
      <c r="AG387" s="24">
        <f t="shared" si="65"/>
        <v>1339235.26</v>
      </c>
      <c r="AH387" s="23">
        <v>1355943.5099999998</v>
      </c>
      <c r="AI387" s="23">
        <v>0</v>
      </c>
      <c r="AJ387" s="23">
        <v>0</v>
      </c>
      <c r="AK387" s="24">
        <f t="shared" si="66"/>
        <v>1355943.5099999998</v>
      </c>
      <c r="AN387" s="35">
        <f t="shared" si="67"/>
        <v>-4.2721506761106087E-2</v>
      </c>
      <c r="AO387" s="35">
        <f t="shared" si="68"/>
        <v>2.3732020226026052E-2</v>
      </c>
      <c r="AP387" s="35">
        <f t="shared" si="69"/>
        <v>5.8782470808507403E-2</v>
      </c>
      <c r="AQ387" s="35">
        <f t="shared" si="70"/>
        <v>1.8507618376338408E-2</v>
      </c>
      <c r="AR387" s="35">
        <f t="shared" si="71"/>
        <v>1.2475963334477758E-2</v>
      </c>
    </row>
    <row r="388" spans="2:44" x14ac:dyDescent="0.3">
      <c r="B388" s="2" t="s">
        <v>113</v>
      </c>
      <c r="C388" s="2" t="s">
        <v>389</v>
      </c>
      <c r="D388" s="2" t="s">
        <v>391</v>
      </c>
      <c r="E388" s="2" t="s">
        <v>142</v>
      </c>
      <c r="F388" s="2" t="s">
        <v>143</v>
      </c>
      <c r="H388" s="23" cm="1">
        <f t="array" ref="H388">SUMPRODUCT('Charges by GXP_GIP_DETERMINED'!G$7:G$567*('Charges by GXP_GIP_DETERMINED'!$D$7:$D$567=$D388)*('Charges by GXP_GIP_DETERMINED'!$E$7:$E$567=$E388))</f>
        <v>16214.229611747065</v>
      </c>
      <c r="I388" s="23" cm="1">
        <f t="array" ref="I388">SUMPRODUCT('Charges by GXP_GIP_DETERMINED'!H$7:H$567*('Charges by GXP_GIP_DETERMINED'!$D$7:$D$567=$D388)*('Charges by GXP_GIP_DETERMINED'!$E$7:$E$567=$E388))</f>
        <v>46790.3</v>
      </c>
      <c r="J388" s="23" cm="1">
        <f t="array" ref="J388">SUMPRODUCT('Charges by GXP_GIP_DETERMINED'!I$7:I$567*('Charges by GXP_GIP_DETERMINED'!$D$7:$D$567=$D388)*('Charges by GXP_GIP_DETERMINED'!$E$7:$E$567=$E388))</f>
        <v>747777.95</v>
      </c>
      <c r="K388" s="23" cm="1">
        <f t="array" ref="K388">SUMPRODUCT('Charges by GXP_GIP_DETERMINED'!J$7:J$567*('Charges by GXP_GIP_DETERMINED'!$D$7:$D$567=$D388)*('Charges by GXP_GIP_DETERMINED'!$E$7:$E$567=$E388))</f>
        <v>0</v>
      </c>
      <c r="L388" s="24">
        <f t="shared" si="60"/>
        <v>810782.47961174697</v>
      </c>
      <c r="M388" s="23">
        <v>23088.302467263824</v>
      </c>
      <c r="N388" s="23">
        <v>67692.75</v>
      </c>
      <c r="O388" s="23">
        <v>762578.28</v>
      </c>
      <c r="P388" s="23" cm="1">
        <f t="array" ref="P388">SUMPRODUCT('Charges by GXP_GIP_DETERMINED'!O$7:O$567*('Charges by GXP_GIP_DETERMINED'!$D$7:$D$567=$D388)*('Charges by GXP_GIP_DETERMINED'!$E$7:$E$567=$E388))</f>
        <v>0</v>
      </c>
      <c r="Q388" s="24">
        <f t="shared" si="61"/>
        <v>853359.3324672638</v>
      </c>
      <c r="R388" s="23">
        <v>31324.880000000001</v>
      </c>
      <c r="S388" s="23">
        <v>83615.25</v>
      </c>
      <c r="T388" s="23">
        <v>1034831.98</v>
      </c>
      <c r="U388" s="24">
        <f t="shared" si="62"/>
        <v>1149772.1099999999</v>
      </c>
      <c r="V388" s="23">
        <v>44736.439999999995</v>
      </c>
      <c r="W388" s="23">
        <v>88503.4</v>
      </c>
      <c r="X388" s="23">
        <v>1049244.45</v>
      </c>
      <c r="Y388" s="24">
        <f t="shared" si="63"/>
        <v>1182484.29</v>
      </c>
      <c r="Z388" s="23">
        <v>64547.659999999996</v>
      </c>
      <c r="AA388" s="23">
        <v>85332.98</v>
      </c>
      <c r="AB388" s="23">
        <v>1055014.47</v>
      </c>
      <c r="AC388" s="24">
        <f t="shared" si="64"/>
        <v>1204895.1099999999</v>
      </c>
      <c r="AD388" s="23">
        <v>79524.62</v>
      </c>
      <c r="AE388" s="23">
        <v>93576.12</v>
      </c>
      <c r="AF388" s="23">
        <v>1061464.97</v>
      </c>
      <c r="AG388" s="24">
        <f t="shared" si="65"/>
        <v>1234565.71</v>
      </c>
      <c r="AH388" s="23">
        <v>94718.680000000008</v>
      </c>
      <c r="AI388" s="23">
        <v>95380.75</v>
      </c>
      <c r="AJ388" s="23">
        <v>1089210.56</v>
      </c>
      <c r="AK388" s="24">
        <f t="shared" si="66"/>
        <v>1279309.99</v>
      </c>
      <c r="AN388" s="35">
        <f t="shared" si="67"/>
        <v>0.41810182004744623</v>
      </c>
      <c r="AO388" s="35">
        <f t="shared" si="68"/>
        <v>2.8451011914004676E-2</v>
      </c>
      <c r="AP388" s="35">
        <f t="shared" si="69"/>
        <v>1.8952319442653964E-2</v>
      </c>
      <c r="AQ388" s="35">
        <f t="shared" si="70"/>
        <v>2.462504806746213E-2</v>
      </c>
      <c r="AR388" s="35">
        <f t="shared" si="71"/>
        <v>3.6242931127578482E-2</v>
      </c>
    </row>
    <row r="389" spans="2:44" x14ac:dyDescent="0.3">
      <c r="B389" s="2" t="s">
        <v>113</v>
      </c>
      <c r="C389" s="2" t="s">
        <v>389</v>
      </c>
      <c r="D389" s="2" t="s">
        <v>391</v>
      </c>
      <c r="E389" s="2" t="s">
        <v>144</v>
      </c>
      <c r="F389" s="2" t="s">
        <v>145</v>
      </c>
      <c r="H389" s="23" cm="1">
        <f t="array" ref="H389">SUMPRODUCT('Charges by GXP_GIP_DETERMINED'!G$7:G$567*('Charges by GXP_GIP_DETERMINED'!$D$7:$D$567=$D389)*('Charges by GXP_GIP_DETERMINED'!$E$7:$E$567=$E389))</f>
        <v>0</v>
      </c>
      <c r="I389" s="23" cm="1">
        <f t="array" ref="I389">SUMPRODUCT('Charges by GXP_GIP_DETERMINED'!H$7:H$567*('Charges by GXP_GIP_DETERMINED'!$D$7:$D$567=$D389)*('Charges by GXP_GIP_DETERMINED'!$E$7:$E$567=$E389))</f>
        <v>0</v>
      </c>
      <c r="J389" s="23" cm="1">
        <f t="array" ref="J389">SUMPRODUCT('Charges by GXP_GIP_DETERMINED'!I$7:I$567*('Charges by GXP_GIP_DETERMINED'!$D$7:$D$567=$D389)*('Charges by GXP_GIP_DETERMINED'!$E$7:$E$567=$E389))</f>
        <v>0</v>
      </c>
      <c r="K389" s="23" cm="1">
        <f t="array" ref="K389">SUMPRODUCT('Charges by GXP_GIP_DETERMINED'!J$7:J$567*('Charges by GXP_GIP_DETERMINED'!$D$7:$D$567=$D389)*('Charges by GXP_GIP_DETERMINED'!$E$7:$E$567=$E389))</f>
        <v>0</v>
      </c>
      <c r="L389" s="24">
        <f t="shared" si="60"/>
        <v>0</v>
      </c>
      <c r="M389" s="23">
        <v>0</v>
      </c>
      <c r="N389" s="23">
        <v>0</v>
      </c>
      <c r="O389" s="23">
        <v>0</v>
      </c>
      <c r="P389" s="23" cm="1">
        <f t="array" ref="P389">SUMPRODUCT('Charges by GXP_GIP_DETERMINED'!O$7:O$567*('Charges by GXP_GIP_DETERMINED'!$D$7:$D$567=$D389)*('Charges by GXP_GIP_DETERMINED'!$E$7:$E$567=$E389))</f>
        <v>0</v>
      </c>
      <c r="Q389" s="24">
        <f t="shared" si="61"/>
        <v>0</v>
      </c>
      <c r="R389" s="23">
        <v>0</v>
      </c>
      <c r="S389" s="23">
        <v>0</v>
      </c>
      <c r="T389" s="23">
        <v>0</v>
      </c>
      <c r="U389" s="24">
        <f t="shared" si="62"/>
        <v>0</v>
      </c>
      <c r="V389" s="23">
        <v>0</v>
      </c>
      <c r="W389" s="23">
        <v>0</v>
      </c>
      <c r="X389" s="23">
        <v>0</v>
      </c>
      <c r="Y389" s="24">
        <f t="shared" si="63"/>
        <v>0</v>
      </c>
      <c r="Z389" s="23">
        <v>0</v>
      </c>
      <c r="AA389" s="23">
        <v>0</v>
      </c>
      <c r="AB389" s="23">
        <v>0</v>
      </c>
      <c r="AC389" s="24">
        <f t="shared" si="64"/>
        <v>0</v>
      </c>
      <c r="AD389" s="23">
        <v>0</v>
      </c>
      <c r="AE389" s="23">
        <v>0</v>
      </c>
      <c r="AF389" s="23">
        <v>0</v>
      </c>
      <c r="AG389" s="24">
        <f t="shared" si="65"/>
        <v>0</v>
      </c>
      <c r="AH389" s="23">
        <v>0</v>
      </c>
      <c r="AI389" s="23">
        <v>0</v>
      </c>
      <c r="AJ389" s="23">
        <v>0</v>
      </c>
      <c r="AK389" s="24">
        <f t="shared" si="66"/>
        <v>0</v>
      </c>
      <c r="AN389" s="35" t="str">
        <f t="shared" si="67"/>
        <v>-</v>
      </c>
      <c r="AO389" s="35" t="str">
        <f t="shared" si="68"/>
        <v>'-</v>
      </c>
      <c r="AP389" s="35" t="str">
        <f t="shared" si="69"/>
        <v>'-</v>
      </c>
      <c r="AQ389" s="35" t="str">
        <f t="shared" si="70"/>
        <v>'-</v>
      </c>
      <c r="AR389" s="35" t="str">
        <f t="shared" si="71"/>
        <v>'-</v>
      </c>
    </row>
    <row r="390" spans="2:44" x14ac:dyDescent="0.3">
      <c r="B390" s="2" t="s">
        <v>113</v>
      </c>
      <c r="C390" s="2" t="s">
        <v>389</v>
      </c>
      <c r="D390" s="2" t="s">
        <v>391</v>
      </c>
      <c r="E390" s="2" t="s">
        <v>146</v>
      </c>
      <c r="H390" s="23" cm="1">
        <f t="array" ref="H390">SUMPRODUCT('Charges by GXP_GIP_DETERMINED'!G$7:G$567*('Charges by GXP_GIP_DETERMINED'!$D$7:$D$567=$D390)*('Charges by GXP_GIP_DETERMINED'!$E$7:$E$567=$E390))</f>
        <v>120095.9697517532</v>
      </c>
      <c r="I390" s="23" cm="1">
        <f t="array" ref="I390">SUMPRODUCT('Charges by GXP_GIP_DETERMINED'!H$7:H$567*('Charges by GXP_GIP_DETERMINED'!$D$7:$D$567=$D390)*('Charges by GXP_GIP_DETERMINED'!$E$7:$E$567=$E390))</f>
        <v>0</v>
      </c>
      <c r="J390" s="23" cm="1">
        <f t="array" ref="J390">SUMPRODUCT('Charges by GXP_GIP_DETERMINED'!I$7:I$567*('Charges by GXP_GIP_DETERMINED'!$D$7:$D$567=$D390)*('Charges by GXP_GIP_DETERMINED'!$E$7:$E$567=$E390))</f>
        <v>0</v>
      </c>
      <c r="K390" s="23" cm="1">
        <f t="array" ref="K390">SUMPRODUCT('Charges by GXP_GIP_DETERMINED'!J$7:J$567*('Charges by GXP_GIP_DETERMINED'!$D$7:$D$567=$D390)*('Charges by GXP_GIP_DETERMINED'!$E$7:$E$567=$E390))</f>
        <v>0</v>
      </c>
      <c r="L390" s="24">
        <f t="shared" si="60"/>
        <v>120095.9697517532</v>
      </c>
      <c r="M390" s="23">
        <v>115830.54533427049</v>
      </c>
      <c r="N390" s="23">
        <v>0</v>
      </c>
      <c r="O390" s="23">
        <v>0</v>
      </c>
      <c r="P390" s="23" cm="1">
        <f t="array" ref="P390">SUMPRODUCT('Charges by GXP_GIP_DETERMINED'!O$7:O$567*('Charges by GXP_GIP_DETERMINED'!$D$7:$D$567=$D390)*('Charges by GXP_GIP_DETERMINED'!$E$7:$E$567=$E390))</f>
        <v>0</v>
      </c>
      <c r="Q390" s="24">
        <f t="shared" si="61"/>
        <v>115830.54533427049</v>
      </c>
      <c r="R390" s="23">
        <v>115018.81</v>
      </c>
      <c r="S390" s="23">
        <v>0</v>
      </c>
      <c r="T390" s="23">
        <v>0</v>
      </c>
      <c r="U390" s="24">
        <f t="shared" si="62"/>
        <v>115018.81</v>
      </c>
      <c r="V390" s="23">
        <v>117774.76</v>
      </c>
      <c r="W390" s="23">
        <v>0</v>
      </c>
      <c r="X390" s="23">
        <v>0</v>
      </c>
      <c r="Y390" s="24">
        <f t="shared" si="63"/>
        <v>117774.76</v>
      </c>
      <c r="Z390" s="23">
        <v>124709.54999999999</v>
      </c>
      <c r="AA390" s="23">
        <v>0</v>
      </c>
      <c r="AB390" s="23">
        <v>0</v>
      </c>
      <c r="AC390" s="24">
        <f t="shared" si="64"/>
        <v>124709.54999999999</v>
      </c>
      <c r="AD390" s="23">
        <v>127027.17</v>
      </c>
      <c r="AE390" s="23">
        <v>0</v>
      </c>
      <c r="AF390" s="23">
        <v>0</v>
      </c>
      <c r="AG390" s="24">
        <f t="shared" si="65"/>
        <v>127027.17</v>
      </c>
      <c r="AH390" s="23">
        <v>128621.53000000001</v>
      </c>
      <c r="AI390" s="23">
        <v>0</v>
      </c>
      <c r="AJ390" s="23">
        <v>0</v>
      </c>
      <c r="AK390" s="24">
        <f t="shared" si="66"/>
        <v>128621.53000000001</v>
      </c>
      <c r="AN390" s="35">
        <f t="shared" si="67"/>
        <v>-4.2275854570707483E-2</v>
      </c>
      <c r="AO390" s="35">
        <f t="shared" si="68"/>
        <v>2.3960863444857372E-2</v>
      </c>
      <c r="AP390" s="35">
        <f t="shared" si="69"/>
        <v>5.8881801160112657E-2</v>
      </c>
      <c r="AQ390" s="35">
        <f t="shared" si="70"/>
        <v>1.8584142112612945E-2</v>
      </c>
      <c r="AR390" s="35">
        <f t="shared" si="71"/>
        <v>1.2551330553927986E-2</v>
      </c>
    </row>
    <row r="391" spans="2:44" x14ac:dyDescent="0.3">
      <c r="B391" s="2" t="s">
        <v>111</v>
      </c>
      <c r="C391" s="2" t="s">
        <v>351</v>
      </c>
      <c r="D391" s="2" t="s">
        <v>392</v>
      </c>
      <c r="E391" s="2" t="s">
        <v>142</v>
      </c>
      <c r="F391" s="2" t="s">
        <v>143</v>
      </c>
      <c r="H391" s="23" cm="1">
        <f t="array" ref="H391">SUMPRODUCT('Charges by GXP_GIP_DETERMINED'!G$7:G$567*('Charges by GXP_GIP_DETERMINED'!$D$7:$D$567=$D391)*('Charges by GXP_GIP_DETERMINED'!$E$7:$E$567=$E391))</f>
        <v>103283.15680992334</v>
      </c>
      <c r="I391" s="23" cm="1">
        <f t="array" ref="I391">SUMPRODUCT('Charges by GXP_GIP_DETERMINED'!H$7:H$567*('Charges by GXP_GIP_DETERMINED'!$D$7:$D$567=$D391)*('Charges by GXP_GIP_DETERMINED'!$E$7:$E$567=$E391))</f>
        <v>349482.45</v>
      </c>
      <c r="J391" s="23" cm="1">
        <f t="array" ref="J391">SUMPRODUCT('Charges by GXP_GIP_DETERMINED'!I$7:I$567*('Charges by GXP_GIP_DETERMINED'!$D$7:$D$567=$D391)*('Charges by GXP_GIP_DETERMINED'!$E$7:$E$567=$E391))</f>
        <v>486416.59</v>
      </c>
      <c r="K391" s="23" cm="1">
        <f t="array" ref="K391">SUMPRODUCT('Charges by GXP_GIP_DETERMINED'!J$7:J$567*('Charges by GXP_GIP_DETERMINED'!$D$7:$D$567=$D391)*('Charges by GXP_GIP_DETERMINED'!$E$7:$E$567=$E391))</f>
        <v>0</v>
      </c>
      <c r="L391" s="24">
        <f t="shared" ref="L391:L454" si="72">SUM(H391:K391)</f>
        <v>939182.19680992339</v>
      </c>
      <c r="M391" s="23">
        <v>117012.07503696093</v>
      </c>
      <c r="N391" s="23">
        <v>392032.1</v>
      </c>
      <c r="O391" s="23">
        <v>492441.66</v>
      </c>
      <c r="P391" s="23" cm="1">
        <f t="array" ref="P391">SUMPRODUCT('Charges by GXP_GIP_DETERMINED'!O$7:O$567*('Charges by GXP_GIP_DETERMINED'!$D$7:$D$567=$D391)*('Charges by GXP_GIP_DETERMINED'!$E$7:$E$567=$E391))</f>
        <v>0</v>
      </c>
      <c r="Q391" s="24">
        <f t="shared" ref="Q391:Q454" si="73">SUM(M391:P391)</f>
        <v>1001485.8350369609</v>
      </c>
      <c r="R391" s="23">
        <v>131630.11000000002</v>
      </c>
      <c r="S391" s="23">
        <v>484244.79</v>
      </c>
      <c r="T391" s="23">
        <v>668251.89</v>
      </c>
      <c r="U391" s="24">
        <f t="shared" ref="U391:U454" si="74">SUM(R391:T391)</f>
        <v>1284126.79</v>
      </c>
      <c r="V391" s="23">
        <v>165267.58999999994</v>
      </c>
      <c r="W391" s="23">
        <v>512553.74</v>
      </c>
      <c r="X391" s="23">
        <v>677558.87</v>
      </c>
      <c r="Y391" s="24">
        <f t="shared" ref="Y391:Y454" si="75">SUM(V391:X391)</f>
        <v>1355380.2</v>
      </c>
      <c r="Z391" s="23">
        <v>217323.13999999998</v>
      </c>
      <c r="AA391" s="23">
        <v>494192.76</v>
      </c>
      <c r="AB391" s="23">
        <v>681284.91</v>
      </c>
      <c r="AC391" s="24">
        <f t="shared" ref="AC391:AC454" si="76">SUM(Z391:AB391)</f>
        <v>1392800.81</v>
      </c>
      <c r="AD391" s="23">
        <v>248667.13000000003</v>
      </c>
      <c r="AE391" s="23">
        <v>541931.64</v>
      </c>
      <c r="AF391" s="23">
        <v>685450.38</v>
      </c>
      <c r="AG391" s="24">
        <f t="shared" ref="AG391:AG454" si="77">SUM(AD391:AF391)</f>
        <v>1476049.15</v>
      </c>
      <c r="AH391" s="23">
        <v>281287.00000000006</v>
      </c>
      <c r="AI391" s="23">
        <v>552382.87</v>
      </c>
      <c r="AJ391" s="23">
        <v>703367.34</v>
      </c>
      <c r="AK391" s="24">
        <f t="shared" ref="AK391:AK454" si="78">SUM(AH391:AJ391)</f>
        <v>1537037.21</v>
      </c>
      <c r="AN391" s="35">
        <f t="shared" ref="AN391:AN454" si="79">IFERROR(U391/L391-1,"-")</f>
        <v>0.36728186965397547</v>
      </c>
      <c r="AO391" s="35">
        <f t="shared" ref="AO391:AO454" si="80">IFERROR(Y391/U391-1,"'-")</f>
        <v>5.5487830761633772E-2</v>
      </c>
      <c r="AP391" s="35">
        <f t="shared" ref="AP391:AP454" si="81">IFERROR(AC391/Y391-1,"'-")</f>
        <v>2.7608939543310562E-2</v>
      </c>
      <c r="AQ391" s="35">
        <f t="shared" ref="AQ391:AQ454" si="82">IFERROR(AG391/AC391-1,"'-")</f>
        <v>5.9770456336825317E-2</v>
      </c>
      <c r="AR391" s="35">
        <f t="shared" ref="AR391:AR454" si="83">IFERROR(AK391/AG391-1,"'-")</f>
        <v>4.1318447966316008E-2</v>
      </c>
    </row>
    <row r="392" spans="2:44" x14ac:dyDescent="0.3">
      <c r="B392" s="2" t="s">
        <v>111</v>
      </c>
      <c r="C392" s="2" t="s">
        <v>351</v>
      </c>
      <c r="D392" s="2" t="s">
        <v>392</v>
      </c>
      <c r="E392" s="2" t="s">
        <v>144</v>
      </c>
      <c r="F392" s="2" t="s">
        <v>145</v>
      </c>
      <c r="H392" s="23" cm="1">
        <f t="array" ref="H392">SUMPRODUCT('Charges by GXP_GIP_DETERMINED'!G$7:G$567*('Charges by GXP_GIP_DETERMINED'!$D$7:$D$567=$D392)*('Charges by GXP_GIP_DETERMINED'!$E$7:$E$567=$E392))</f>
        <v>0</v>
      </c>
      <c r="I392" s="23" cm="1">
        <f t="array" ref="I392">SUMPRODUCT('Charges by GXP_GIP_DETERMINED'!H$7:H$567*('Charges by GXP_GIP_DETERMINED'!$D$7:$D$567=$D392)*('Charges by GXP_GIP_DETERMINED'!$E$7:$E$567=$E392))</f>
        <v>0</v>
      </c>
      <c r="J392" s="23" cm="1">
        <f t="array" ref="J392">SUMPRODUCT('Charges by GXP_GIP_DETERMINED'!I$7:I$567*('Charges by GXP_GIP_DETERMINED'!$D$7:$D$567=$D392)*('Charges by GXP_GIP_DETERMINED'!$E$7:$E$567=$E392))</f>
        <v>0</v>
      </c>
      <c r="K392" s="23" cm="1">
        <f t="array" ref="K392">SUMPRODUCT('Charges by GXP_GIP_DETERMINED'!J$7:J$567*('Charges by GXP_GIP_DETERMINED'!$D$7:$D$567=$D392)*('Charges by GXP_GIP_DETERMINED'!$E$7:$E$567=$E392))</f>
        <v>0</v>
      </c>
      <c r="L392" s="24">
        <f t="shared" si="72"/>
        <v>0</v>
      </c>
      <c r="M392" s="23">
        <v>0</v>
      </c>
      <c r="N392" s="23">
        <v>0</v>
      </c>
      <c r="O392" s="23">
        <v>0</v>
      </c>
      <c r="P392" s="23" cm="1">
        <f t="array" ref="P392">SUMPRODUCT('Charges by GXP_GIP_DETERMINED'!O$7:O$567*('Charges by GXP_GIP_DETERMINED'!$D$7:$D$567=$D392)*('Charges by GXP_GIP_DETERMINED'!$E$7:$E$567=$E392))</f>
        <v>0</v>
      </c>
      <c r="Q392" s="24">
        <f t="shared" si="73"/>
        <v>0</v>
      </c>
      <c r="R392" s="23">
        <v>0</v>
      </c>
      <c r="S392" s="23">
        <v>0</v>
      </c>
      <c r="T392" s="23">
        <v>0</v>
      </c>
      <c r="U392" s="24">
        <f t="shared" si="74"/>
        <v>0</v>
      </c>
      <c r="V392" s="23">
        <v>0</v>
      </c>
      <c r="W392" s="23">
        <v>0</v>
      </c>
      <c r="X392" s="23">
        <v>0</v>
      </c>
      <c r="Y392" s="24">
        <f t="shared" si="75"/>
        <v>0</v>
      </c>
      <c r="Z392" s="23">
        <v>0</v>
      </c>
      <c r="AA392" s="23">
        <v>0</v>
      </c>
      <c r="AB392" s="23">
        <v>0</v>
      </c>
      <c r="AC392" s="24">
        <f t="shared" si="76"/>
        <v>0</v>
      </c>
      <c r="AD392" s="23">
        <v>0</v>
      </c>
      <c r="AE392" s="23">
        <v>0</v>
      </c>
      <c r="AF392" s="23">
        <v>0</v>
      </c>
      <c r="AG392" s="24">
        <f t="shared" si="77"/>
        <v>0</v>
      </c>
      <c r="AH392" s="23">
        <v>0</v>
      </c>
      <c r="AI392" s="23">
        <v>0</v>
      </c>
      <c r="AJ392" s="23">
        <v>0</v>
      </c>
      <c r="AK392" s="24">
        <f t="shared" si="78"/>
        <v>0</v>
      </c>
      <c r="AN392" s="35" t="str">
        <f t="shared" si="79"/>
        <v>-</v>
      </c>
      <c r="AO392" s="35" t="str">
        <f t="shared" si="80"/>
        <v>'-</v>
      </c>
      <c r="AP392" s="35" t="str">
        <f t="shared" si="81"/>
        <v>'-</v>
      </c>
      <c r="AQ392" s="35" t="str">
        <f t="shared" si="82"/>
        <v>'-</v>
      </c>
      <c r="AR392" s="35" t="str">
        <f t="shared" si="83"/>
        <v>'-</v>
      </c>
    </row>
    <row r="393" spans="2:44" x14ac:dyDescent="0.3">
      <c r="B393" s="2" t="s">
        <v>111</v>
      </c>
      <c r="C393" s="2" t="s">
        <v>351</v>
      </c>
      <c r="D393" s="2" t="s">
        <v>392</v>
      </c>
      <c r="E393" s="2" t="s">
        <v>146</v>
      </c>
      <c r="H393" s="23" cm="1">
        <f t="array" ref="H393">SUMPRODUCT('Charges by GXP_GIP_DETERMINED'!G$7:G$567*('Charges by GXP_GIP_DETERMINED'!$D$7:$D$567=$D393)*('Charges by GXP_GIP_DETERMINED'!$E$7:$E$567=$E393))</f>
        <v>104632.4694327413</v>
      </c>
      <c r="I393" s="23" cm="1">
        <f t="array" ref="I393">SUMPRODUCT('Charges by GXP_GIP_DETERMINED'!H$7:H$567*('Charges by GXP_GIP_DETERMINED'!$D$7:$D$567=$D393)*('Charges by GXP_GIP_DETERMINED'!$E$7:$E$567=$E393))</f>
        <v>0</v>
      </c>
      <c r="J393" s="23" cm="1">
        <f t="array" ref="J393">SUMPRODUCT('Charges by GXP_GIP_DETERMINED'!I$7:I$567*('Charges by GXP_GIP_DETERMINED'!$D$7:$D$567=$D393)*('Charges by GXP_GIP_DETERMINED'!$E$7:$E$567=$E393))</f>
        <v>0</v>
      </c>
      <c r="K393" s="23" cm="1">
        <f t="array" ref="K393">SUMPRODUCT('Charges by GXP_GIP_DETERMINED'!J$7:J$567*('Charges by GXP_GIP_DETERMINED'!$D$7:$D$567=$D393)*('Charges by GXP_GIP_DETERMINED'!$E$7:$E$567=$E393))</f>
        <v>0</v>
      </c>
      <c r="L393" s="24">
        <f t="shared" si="72"/>
        <v>104632.4694327413</v>
      </c>
      <c r="M393" s="23">
        <v>102558.52579778896</v>
      </c>
      <c r="N393" s="23">
        <v>0</v>
      </c>
      <c r="O393" s="23">
        <v>0</v>
      </c>
      <c r="P393" s="23" cm="1">
        <f t="array" ref="P393">SUMPRODUCT('Charges by GXP_GIP_DETERMINED'!O$7:O$567*('Charges by GXP_GIP_DETERMINED'!$D$7:$D$567=$D393)*('Charges by GXP_GIP_DETERMINED'!$E$7:$E$567=$E393))</f>
        <v>0</v>
      </c>
      <c r="Q393" s="24">
        <f t="shared" si="73"/>
        <v>102558.52579778896</v>
      </c>
      <c r="R393" s="23">
        <v>108818.87000000002</v>
      </c>
      <c r="S393" s="23">
        <v>0</v>
      </c>
      <c r="T393" s="23">
        <v>0</v>
      </c>
      <c r="U393" s="24">
        <f t="shared" si="74"/>
        <v>108818.87000000002</v>
      </c>
      <c r="V393" s="23">
        <v>113265.83999999998</v>
      </c>
      <c r="W393" s="23">
        <v>0</v>
      </c>
      <c r="X393" s="23">
        <v>0</v>
      </c>
      <c r="Y393" s="24">
        <f t="shared" si="75"/>
        <v>113265.83999999998</v>
      </c>
      <c r="Z393" s="23">
        <v>129291.83000000002</v>
      </c>
      <c r="AA393" s="23">
        <v>0</v>
      </c>
      <c r="AB393" s="23">
        <v>0</v>
      </c>
      <c r="AC393" s="24">
        <f t="shared" si="76"/>
        <v>129291.83000000002</v>
      </c>
      <c r="AD393" s="23">
        <v>135192.5</v>
      </c>
      <c r="AE393" s="23">
        <v>0</v>
      </c>
      <c r="AF393" s="23">
        <v>0</v>
      </c>
      <c r="AG393" s="24">
        <f t="shared" si="77"/>
        <v>135192.5</v>
      </c>
      <c r="AH393" s="23">
        <v>137237.55999999997</v>
      </c>
      <c r="AI393" s="23">
        <v>0</v>
      </c>
      <c r="AJ393" s="23">
        <v>0</v>
      </c>
      <c r="AK393" s="24">
        <f t="shared" si="78"/>
        <v>137237.55999999997</v>
      </c>
      <c r="AN393" s="35">
        <f t="shared" si="79"/>
        <v>4.0010530096011632E-2</v>
      </c>
      <c r="AO393" s="35">
        <f t="shared" si="80"/>
        <v>4.0865798367506923E-2</v>
      </c>
      <c r="AP393" s="35">
        <f t="shared" si="81"/>
        <v>0.14149005560723382</v>
      </c>
      <c r="AQ393" s="35">
        <f t="shared" si="82"/>
        <v>4.5638382564466617E-2</v>
      </c>
      <c r="AR393" s="35">
        <f t="shared" si="83"/>
        <v>1.5127022578915073E-2</v>
      </c>
    </row>
    <row r="394" spans="2:44" x14ac:dyDescent="0.3">
      <c r="B394" s="2" t="s">
        <v>79</v>
      </c>
      <c r="C394" s="2" t="s">
        <v>393</v>
      </c>
      <c r="D394" s="2" t="s">
        <v>394</v>
      </c>
      <c r="E394" s="2" t="s">
        <v>142</v>
      </c>
      <c r="F394" s="2" t="s">
        <v>143</v>
      </c>
      <c r="H394" s="23" cm="1">
        <f t="array" ref="H394">SUMPRODUCT('Charges by GXP_GIP_DETERMINED'!G$7:G$567*('Charges by GXP_GIP_DETERMINED'!$D$7:$D$567=$D394)*('Charges by GXP_GIP_DETERMINED'!$E$7:$E$567=$E394))</f>
        <v>39.772509511333631</v>
      </c>
      <c r="I394" s="23" cm="1">
        <f t="array" ref="I394">SUMPRODUCT('Charges by GXP_GIP_DETERMINED'!H$7:H$567*('Charges by GXP_GIP_DETERMINED'!$D$7:$D$567=$D394)*('Charges by GXP_GIP_DETERMINED'!$E$7:$E$567=$E394))</f>
        <v>1091.46</v>
      </c>
      <c r="J394" s="23" cm="1">
        <f t="array" ref="J394">SUMPRODUCT('Charges by GXP_GIP_DETERMINED'!I$7:I$567*('Charges by GXP_GIP_DETERMINED'!$D$7:$D$567=$D394)*('Charges by GXP_GIP_DETERMINED'!$E$7:$E$567=$E394))</f>
        <v>52527.22</v>
      </c>
      <c r="K394" s="23" cm="1">
        <f t="array" ref="K394">SUMPRODUCT('Charges by GXP_GIP_DETERMINED'!J$7:J$567*('Charges by GXP_GIP_DETERMINED'!$D$7:$D$567=$D394)*('Charges by GXP_GIP_DETERMINED'!$E$7:$E$567=$E394))</f>
        <v>0</v>
      </c>
      <c r="L394" s="24">
        <f t="shared" si="72"/>
        <v>53658.452509511335</v>
      </c>
      <c r="M394" s="23">
        <v>55.733901405432213</v>
      </c>
      <c r="N394" s="23">
        <v>1067.8699999999999</v>
      </c>
      <c r="O394" s="23">
        <v>42622.53</v>
      </c>
      <c r="P394" s="23" cm="1">
        <f t="array" ref="P394">SUMPRODUCT('Charges by GXP_GIP_DETERMINED'!O$7:O$567*('Charges by GXP_GIP_DETERMINED'!$D$7:$D$567=$D394)*('Charges by GXP_GIP_DETERMINED'!$E$7:$E$567=$E394))</f>
        <v>0</v>
      </c>
      <c r="Q394" s="24">
        <f t="shared" si="73"/>
        <v>43746.133901405432</v>
      </c>
      <c r="R394" s="23">
        <v>65.800000000000011</v>
      </c>
      <c r="S394" s="23">
        <v>1319.05</v>
      </c>
      <c r="T394" s="23">
        <v>57839.51</v>
      </c>
      <c r="U394" s="24">
        <f t="shared" si="74"/>
        <v>59224.36</v>
      </c>
      <c r="V394" s="23">
        <v>93.030000000000015</v>
      </c>
      <c r="W394" s="23">
        <v>1396.16</v>
      </c>
      <c r="X394" s="23">
        <v>58645.07</v>
      </c>
      <c r="Y394" s="24">
        <f t="shared" si="75"/>
        <v>60134.26</v>
      </c>
      <c r="Z394" s="23">
        <v>139.91999999999999</v>
      </c>
      <c r="AA394" s="23">
        <v>1346.15</v>
      </c>
      <c r="AB394" s="23">
        <v>58967.57</v>
      </c>
      <c r="AC394" s="24">
        <f t="shared" si="76"/>
        <v>60453.64</v>
      </c>
      <c r="AD394" s="23">
        <v>182.67999999999998</v>
      </c>
      <c r="AE394" s="23">
        <v>1476.19</v>
      </c>
      <c r="AF394" s="23">
        <v>59328.1</v>
      </c>
      <c r="AG394" s="24">
        <f t="shared" si="77"/>
        <v>60986.97</v>
      </c>
      <c r="AH394" s="23">
        <v>226.76</v>
      </c>
      <c r="AI394" s="23">
        <v>1504.66</v>
      </c>
      <c r="AJ394" s="23">
        <v>60878.879999999997</v>
      </c>
      <c r="AK394" s="24">
        <f t="shared" si="78"/>
        <v>62610.299999999996</v>
      </c>
      <c r="AN394" s="35">
        <f t="shared" si="79"/>
        <v>0.10372843848789848</v>
      </c>
      <c r="AO394" s="35">
        <f t="shared" si="80"/>
        <v>1.5363610514322223E-2</v>
      </c>
      <c r="AP394" s="35">
        <f t="shared" si="81"/>
        <v>5.3111154938965122E-3</v>
      </c>
      <c r="AQ394" s="35">
        <f t="shared" si="82"/>
        <v>8.8221321329866598E-3</v>
      </c>
      <c r="AR394" s="35">
        <f t="shared" si="83"/>
        <v>2.6617652918319967E-2</v>
      </c>
    </row>
    <row r="395" spans="2:44" x14ac:dyDescent="0.3">
      <c r="B395" s="2" t="s">
        <v>79</v>
      </c>
      <c r="C395" s="2" t="s">
        <v>393</v>
      </c>
      <c r="D395" s="2" t="s">
        <v>394</v>
      </c>
      <c r="E395" s="2" t="s">
        <v>144</v>
      </c>
      <c r="F395" s="2" t="s">
        <v>145</v>
      </c>
      <c r="H395" s="23" cm="1">
        <f t="array" ref="H395">SUMPRODUCT('Charges by GXP_GIP_DETERMINED'!G$7:G$567*('Charges by GXP_GIP_DETERMINED'!$D$7:$D$567=$D395)*('Charges by GXP_GIP_DETERMINED'!$E$7:$E$567=$E395))</f>
        <v>452734.46845218044</v>
      </c>
      <c r="I395" s="23" cm="1">
        <f t="array" ref="I395">SUMPRODUCT('Charges by GXP_GIP_DETERMINED'!H$7:H$567*('Charges by GXP_GIP_DETERMINED'!$D$7:$D$567=$D395)*('Charges by GXP_GIP_DETERMINED'!$E$7:$E$567=$E395))</f>
        <v>83991.25</v>
      </c>
      <c r="J395" s="23" cm="1">
        <f t="array" ref="J395">SUMPRODUCT('Charges by GXP_GIP_DETERMINED'!I$7:I$567*('Charges by GXP_GIP_DETERMINED'!$D$7:$D$567=$D395)*('Charges by GXP_GIP_DETERMINED'!$E$7:$E$567=$E395))</f>
        <v>0</v>
      </c>
      <c r="K395" s="23" cm="1">
        <f t="array" ref="K395">SUMPRODUCT('Charges by GXP_GIP_DETERMINED'!J$7:J$567*('Charges by GXP_GIP_DETERMINED'!$D$7:$D$567=$D395)*('Charges by GXP_GIP_DETERMINED'!$E$7:$E$567=$E395))</f>
        <v>0</v>
      </c>
      <c r="L395" s="24">
        <f t="shared" si="72"/>
        <v>536725.7184521805</v>
      </c>
      <c r="M395" s="23">
        <v>616905.75478797243</v>
      </c>
      <c r="N395" s="23">
        <v>86277.49</v>
      </c>
      <c r="O395" s="23">
        <v>0</v>
      </c>
      <c r="P395" s="23" cm="1">
        <f t="array" ref="P395">SUMPRODUCT('Charges by GXP_GIP_DETERMINED'!O$7:O$567*('Charges by GXP_GIP_DETERMINED'!$D$7:$D$567=$D395)*('Charges by GXP_GIP_DETERMINED'!$E$7:$E$567=$E395))</f>
        <v>0</v>
      </c>
      <c r="Q395" s="24">
        <f t="shared" si="73"/>
        <v>703183.24478797242</v>
      </c>
      <c r="R395" s="23">
        <v>788295.14</v>
      </c>
      <c r="S395" s="23">
        <v>106571.44</v>
      </c>
      <c r="T395" s="23">
        <v>0</v>
      </c>
      <c r="U395" s="24">
        <f t="shared" si="74"/>
        <v>894866.58000000007</v>
      </c>
      <c r="V395" s="23">
        <v>1120916.6100000001</v>
      </c>
      <c r="W395" s="23">
        <v>112801.61</v>
      </c>
      <c r="X395" s="23">
        <v>0</v>
      </c>
      <c r="Y395" s="24">
        <f t="shared" si="75"/>
        <v>1233718.2200000002</v>
      </c>
      <c r="Z395" s="23">
        <v>1643032.8499999996</v>
      </c>
      <c r="AA395" s="23">
        <v>108760.77</v>
      </c>
      <c r="AB395" s="23">
        <v>0</v>
      </c>
      <c r="AC395" s="24">
        <f t="shared" si="76"/>
        <v>1751793.6199999996</v>
      </c>
      <c r="AD395" s="23">
        <v>2059617.2300000002</v>
      </c>
      <c r="AE395" s="23">
        <v>119267.02</v>
      </c>
      <c r="AF395" s="23">
        <v>0</v>
      </c>
      <c r="AG395" s="24">
        <f t="shared" si="77"/>
        <v>2178884.25</v>
      </c>
      <c r="AH395" s="23">
        <v>2643420.6600000006</v>
      </c>
      <c r="AI395" s="23">
        <v>121567.1</v>
      </c>
      <c r="AJ395" s="23">
        <v>0</v>
      </c>
      <c r="AK395" s="24">
        <f t="shared" si="78"/>
        <v>2764987.7600000007</v>
      </c>
      <c r="AN395" s="35">
        <f t="shared" si="79"/>
        <v>0.66726979765499728</v>
      </c>
      <c r="AO395" s="35">
        <f t="shared" si="80"/>
        <v>0.37866163244134121</v>
      </c>
      <c r="AP395" s="35">
        <f t="shared" si="81"/>
        <v>0.41993008743925286</v>
      </c>
      <c r="AQ395" s="35">
        <f t="shared" si="82"/>
        <v>0.24380190972495974</v>
      </c>
      <c r="AR395" s="35">
        <f t="shared" si="83"/>
        <v>0.26899249466785613</v>
      </c>
    </row>
    <row r="396" spans="2:44" x14ac:dyDescent="0.3">
      <c r="B396" s="2" t="s">
        <v>79</v>
      </c>
      <c r="C396" s="2" t="s">
        <v>393</v>
      </c>
      <c r="D396" s="2" t="s">
        <v>394</v>
      </c>
      <c r="E396" s="2" t="s">
        <v>146</v>
      </c>
      <c r="H396" s="23" cm="1">
        <f t="array" ref="H396">SUMPRODUCT('Charges by GXP_GIP_DETERMINED'!G$7:G$567*('Charges by GXP_GIP_DETERMINED'!$D$7:$D$567=$D396)*('Charges by GXP_GIP_DETERMINED'!$E$7:$E$567=$E396))</f>
        <v>2952562.7225641571</v>
      </c>
      <c r="I396" s="23" cm="1">
        <f t="array" ref="I396">SUMPRODUCT('Charges by GXP_GIP_DETERMINED'!H$7:H$567*('Charges by GXP_GIP_DETERMINED'!$D$7:$D$567=$D396)*('Charges by GXP_GIP_DETERMINED'!$E$7:$E$567=$E396))</f>
        <v>0</v>
      </c>
      <c r="J396" s="23" cm="1">
        <f t="array" ref="J396">SUMPRODUCT('Charges by GXP_GIP_DETERMINED'!I$7:I$567*('Charges by GXP_GIP_DETERMINED'!$D$7:$D$567=$D396)*('Charges by GXP_GIP_DETERMINED'!$E$7:$E$567=$E396))</f>
        <v>0</v>
      </c>
      <c r="K396" s="23" cm="1">
        <f t="array" ref="K396">SUMPRODUCT('Charges by GXP_GIP_DETERMINED'!J$7:J$567*('Charges by GXP_GIP_DETERMINED'!$D$7:$D$567=$D396)*('Charges by GXP_GIP_DETERMINED'!$E$7:$E$567=$E396))</f>
        <v>0</v>
      </c>
      <c r="L396" s="24">
        <f t="shared" si="72"/>
        <v>2952562.7225641571</v>
      </c>
      <c r="M396" s="23">
        <v>2703878.2605142565</v>
      </c>
      <c r="N396" s="23">
        <v>0</v>
      </c>
      <c r="O396" s="23">
        <v>0</v>
      </c>
      <c r="P396" s="23" cm="1">
        <f t="array" ref="P396">SUMPRODUCT('Charges by GXP_GIP_DETERMINED'!O$7:O$567*('Charges by GXP_GIP_DETERMINED'!$D$7:$D$567=$D396)*('Charges by GXP_GIP_DETERMINED'!$E$7:$E$567=$E396))</f>
        <v>0</v>
      </c>
      <c r="Q396" s="24">
        <f t="shared" si="73"/>
        <v>2703878.2605142565</v>
      </c>
      <c r="R396" s="23">
        <v>2684151.4300000002</v>
      </c>
      <c r="S396" s="23">
        <v>0</v>
      </c>
      <c r="T396" s="23">
        <v>0</v>
      </c>
      <c r="U396" s="24">
        <f t="shared" si="74"/>
        <v>2684151.4300000002</v>
      </c>
      <c r="V396" s="23">
        <v>2801953.5899999994</v>
      </c>
      <c r="W396" s="23">
        <v>0</v>
      </c>
      <c r="X396" s="23">
        <v>0</v>
      </c>
      <c r="Y396" s="24">
        <f t="shared" si="75"/>
        <v>2801953.5899999994</v>
      </c>
      <c r="Z396" s="23">
        <v>2973968.7600000002</v>
      </c>
      <c r="AA396" s="23">
        <v>0</v>
      </c>
      <c r="AB396" s="23">
        <v>0</v>
      </c>
      <c r="AC396" s="24">
        <f t="shared" si="76"/>
        <v>2973968.7600000002</v>
      </c>
      <c r="AD396" s="23">
        <v>3017917.13</v>
      </c>
      <c r="AE396" s="23">
        <v>0</v>
      </c>
      <c r="AF396" s="23">
        <v>0</v>
      </c>
      <c r="AG396" s="24">
        <f t="shared" si="77"/>
        <v>3017917.13</v>
      </c>
      <c r="AH396" s="23">
        <v>3033819.09</v>
      </c>
      <c r="AI396" s="23">
        <v>0</v>
      </c>
      <c r="AJ396" s="23">
        <v>0</v>
      </c>
      <c r="AK396" s="24">
        <f t="shared" si="78"/>
        <v>3033819.09</v>
      </c>
      <c r="AN396" s="35">
        <f t="shared" si="79"/>
        <v>-9.0907905364006947E-2</v>
      </c>
      <c r="AO396" s="35">
        <f t="shared" si="80"/>
        <v>4.3888045466942582E-2</v>
      </c>
      <c r="AP396" s="35">
        <f t="shared" si="81"/>
        <v>6.1391156018398174E-2</v>
      </c>
      <c r="AQ396" s="35">
        <f t="shared" si="82"/>
        <v>1.4777683811312059E-2</v>
      </c>
      <c r="AR396" s="35">
        <f t="shared" si="83"/>
        <v>5.2691837830549648E-3</v>
      </c>
    </row>
    <row r="397" spans="2:44" x14ac:dyDescent="0.3">
      <c r="B397" s="2" t="s">
        <v>79</v>
      </c>
      <c r="C397" s="2" t="s">
        <v>395</v>
      </c>
      <c r="D397" s="2" t="s">
        <v>396</v>
      </c>
      <c r="E397" s="2" t="s">
        <v>142</v>
      </c>
      <c r="F397" s="2" t="s">
        <v>143</v>
      </c>
      <c r="H397" s="23" cm="1">
        <f t="array" ref="H397">SUMPRODUCT('Charges by GXP_GIP_DETERMINED'!G$7:G$567*('Charges by GXP_GIP_DETERMINED'!$D$7:$D$567=$D397)*('Charges by GXP_GIP_DETERMINED'!$E$7:$E$567=$E397))</f>
        <v>106.46498317762246</v>
      </c>
      <c r="I397" s="23" cm="1">
        <f t="array" ref="I397">SUMPRODUCT('Charges by GXP_GIP_DETERMINED'!H$7:H$567*('Charges by GXP_GIP_DETERMINED'!$D$7:$D$567=$D397)*('Charges by GXP_GIP_DETERMINED'!$E$7:$E$567=$E397))</f>
        <v>1576.43</v>
      </c>
      <c r="J397" s="23" cm="1">
        <f t="array" ref="J397">SUMPRODUCT('Charges by GXP_GIP_DETERMINED'!I$7:I$567*('Charges by GXP_GIP_DETERMINED'!$D$7:$D$567=$D397)*('Charges by GXP_GIP_DETERMINED'!$E$7:$E$567=$E397))</f>
        <v>123903.25</v>
      </c>
      <c r="K397" s="23" cm="1">
        <f t="array" ref="K397">SUMPRODUCT('Charges by GXP_GIP_DETERMINED'!J$7:J$567*('Charges by GXP_GIP_DETERMINED'!$D$7:$D$567=$D397)*('Charges by GXP_GIP_DETERMINED'!$E$7:$E$567=$E397))</f>
        <v>0</v>
      </c>
      <c r="L397" s="24">
        <f t="shared" si="72"/>
        <v>125586.14498317763</v>
      </c>
      <c r="M397" s="23">
        <v>149.18671068362681</v>
      </c>
      <c r="N397" s="23">
        <v>1610.61</v>
      </c>
      <c r="O397" s="23">
        <v>87606.07</v>
      </c>
      <c r="P397" s="23" cm="1">
        <f t="array" ref="P397">SUMPRODUCT('Charges by GXP_GIP_DETERMINED'!O$7:O$567*('Charges by GXP_GIP_DETERMINED'!$D$7:$D$567=$D397)*('Charges by GXP_GIP_DETERMINED'!$E$7:$E$567=$E397))</f>
        <v>0</v>
      </c>
      <c r="Q397" s="24">
        <f t="shared" si="73"/>
        <v>89365.866710683636</v>
      </c>
      <c r="R397" s="23">
        <v>176.14000000000001</v>
      </c>
      <c r="S397" s="23">
        <v>1989.45</v>
      </c>
      <c r="T397" s="23">
        <v>118882.96</v>
      </c>
      <c r="U397" s="24">
        <f t="shared" si="74"/>
        <v>121048.55</v>
      </c>
      <c r="V397" s="23">
        <v>249.04</v>
      </c>
      <c r="W397" s="23">
        <v>2105.7600000000002</v>
      </c>
      <c r="X397" s="23">
        <v>120538.68</v>
      </c>
      <c r="Y397" s="24">
        <f t="shared" si="75"/>
        <v>122893.48</v>
      </c>
      <c r="Z397" s="23">
        <v>374.5</v>
      </c>
      <c r="AA397" s="23">
        <v>2030.32</v>
      </c>
      <c r="AB397" s="23">
        <v>121201.55</v>
      </c>
      <c r="AC397" s="24">
        <f t="shared" si="76"/>
        <v>123606.37</v>
      </c>
      <c r="AD397" s="23">
        <v>489.02</v>
      </c>
      <c r="AE397" s="23">
        <v>2226.4499999999998</v>
      </c>
      <c r="AF397" s="23">
        <v>121942.6</v>
      </c>
      <c r="AG397" s="24">
        <f t="shared" si="77"/>
        <v>124658.07</v>
      </c>
      <c r="AH397" s="23">
        <v>607.07000000000005</v>
      </c>
      <c r="AI397" s="23">
        <v>2269.39</v>
      </c>
      <c r="AJ397" s="23">
        <v>125130.05</v>
      </c>
      <c r="AK397" s="24">
        <f t="shared" si="78"/>
        <v>128006.51000000001</v>
      </c>
      <c r="AN397" s="35">
        <f t="shared" si="79"/>
        <v>-3.6131334262911263E-2</v>
      </c>
      <c r="AO397" s="35">
        <f t="shared" si="80"/>
        <v>1.5241239981808929E-2</v>
      </c>
      <c r="AP397" s="35">
        <f t="shared" si="81"/>
        <v>5.8008773126125845E-3</v>
      </c>
      <c r="AQ397" s="35">
        <f t="shared" si="82"/>
        <v>8.5084611739671967E-3</v>
      </c>
      <c r="AR397" s="35">
        <f t="shared" si="83"/>
        <v>2.6860996644661794E-2</v>
      </c>
    </row>
    <row r="398" spans="2:44" x14ac:dyDescent="0.3">
      <c r="B398" s="2" t="s">
        <v>79</v>
      </c>
      <c r="C398" s="2" t="s">
        <v>395</v>
      </c>
      <c r="D398" s="2" t="s">
        <v>396</v>
      </c>
      <c r="E398" s="2" t="s">
        <v>144</v>
      </c>
      <c r="F398" s="2" t="s">
        <v>145</v>
      </c>
      <c r="H398" s="23" cm="1">
        <f t="array" ref="H398">SUMPRODUCT('Charges by GXP_GIP_DETERMINED'!G$7:G$567*('Charges by GXP_GIP_DETERMINED'!$D$7:$D$567=$D398)*('Charges by GXP_GIP_DETERMINED'!$E$7:$E$567=$E398))</f>
        <v>1120529.009511342</v>
      </c>
      <c r="I398" s="23" cm="1">
        <f t="array" ref="I398">SUMPRODUCT('Charges by GXP_GIP_DETERMINED'!H$7:H$567*('Charges by GXP_GIP_DETERMINED'!$D$7:$D$567=$D398)*('Charges by GXP_GIP_DETERMINED'!$E$7:$E$567=$E398))</f>
        <v>109952.24</v>
      </c>
      <c r="J398" s="23" cm="1">
        <f t="array" ref="J398">SUMPRODUCT('Charges by GXP_GIP_DETERMINED'!I$7:I$567*('Charges by GXP_GIP_DETERMINED'!$D$7:$D$567=$D398)*('Charges by GXP_GIP_DETERMINED'!$E$7:$E$567=$E398))</f>
        <v>0</v>
      </c>
      <c r="K398" s="23" cm="1">
        <f t="array" ref="K398">SUMPRODUCT('Charges by GXP_GIP_DETERMINED'!J$7:J$567*('Charges by GXP_GIP_DETERMINED'!$D$7:$D$567=$D398)*('Charges by GXP_GIP_DETERMINED'!$E$7:$E$567=$E398))</f>
        <v>0</v>
      </c>
      <c r="L398" s="24">
        <f t="shared" si="72"/>
        <v>1230481.249511342</v>
      </c>
      <c r="M398" s="23">
        <v>1526857.0064550419</v>
      </c>
      <c r="N398" s="23">
        <v>112971.67</v>
      </c>
      <c r="O398" s="23">
        <v>0</v>
      </c>
      <c r="P398" s="23" cm="1">
        <f t="array" ref="P398">SUMPRODUCT('Charges by GXP_GIP_DETERMINED'!O$7:O$567*('Charges by GXP_GIP_DETERMINED'!$D$7:$D$567=$D398)*('Charges by GXP_GIP_DETERMINED'!$E$7:$E$567=$E398))</f>
        <v>0</v>
      </c>
      <c r="Q398" s="24">
        <f t="shared" si="73"/>
        <v>1639828.6764550419</v>
      </c>
      <c r="R398" s="23">
        <v>1951049.9799999997</v>
      </c>
      <c r="S398" s="23">
        <v>139544.54999999999</v>
      </c>
      <c r="T398" s="23">
        <v>0</v>
      </c>
      <c r="U398" s="24">
        <f t="shared" si="74"/>
        <v>2090594.5299999998</v>
      </c>
      <c r="V398" s="23">
        <v>2773636.92</v>
      </c>
      <c r="W398" s="23">
        <v>147702.32</v>
      </c>
      <c r="X398" s="23">
        <v>0</v>
      </c>
      <c r="Y398" s="24">
        <f t="shared" si="75"/>
        <v>2921339.2399999998</v>
      </c>
      <c r="Z398" s="23">
        <v>4063262.3400000003</v>
      </c>
      <c r="AA398" s="23">
        <v>142411.25</v>
      </c>
      <c r="AB398" s="23">
        <v>0</v>
      </c>
      <c r="AC398" s="24">
        <f t="shared" si="76"/>
        <v>4205673.59</v>
      </c>
      <c r="AD398" s="23">
        <v>5093193.13</v>
      </c>
      <c r="AE398" s="23">
        <v>156168.14000000001</v>
      </c>
      <c r="AF398" s="23">
        <v>0</v>
      </c>
      <c r="AG398" s="24">
        <f t="shared" si="77"/>
        <v>5249361.2699999996</v>
      </c>
      <c r="AH398" s="23">
        <v>6530035</v>
      </c>
      <c r="AI398" s="23">
        <v>159179.85999999999</v>
      </c>
      <c r="AJ398" s="23">
        <v>0</v>
      </c>
      <c r="AK398" s="24">
        <f t="shared" si="78"/>
        <v>6689214.8600000003</v>
      </c>
      <c r="AN398" s="35">
        <f t="shared" si="79"/>
        <v>0.69900559706231391</v>
      </c>
      <c r="AO398" s="35">
        <f t="shared" si="80"/>
        <v>0.39737246896938938</v>
      </c>
      <c r="AP398" s="35">
        <f t="shared" si="81"/>
        <v>0.43963889315367566</v>
      </c>
      <c r="AQ398" s="35">
        <f t="shared" si="82"/>
        <v>0.24816183606869013</v>
      </c>
      <c r="AR398" s="35">
        <f t="shared" si="83"/>
        <v>0.27429119771747024</v>
      </c>
    </row>
    <row r="399" spans="2:44" x14ac:dyDescent="0.3">
      <c r="B399" s="2" t="s">
        <v>79</v>
      </c>
      <c r="C399" s="2" t="s">
        <v>395</v>
      </c>
      <c r="D399" s="2" t="s">
        <v>396</v>
      </c>
      <c r="E399" s="2" t="s">
        <v>146</v>
      </c>
      <c r="H399" s="23" cm="1">
        <f t="array" ref="H399">SUMPRODUCT('Charges by GXP_GIP_DETERMINED'!G$7:G$567*('Charges by GXP_GIP_DETERMINED'!$D$7:$D$567=$D399)*('Charges by GXP_GIP_DETERMINED'!$E$7:$E$567=$E399))</f>
        <v>11181962.358478645</v>
      </c>
      <c r="I399" s="23" cm="1">
        <f t="array" ref="I399">SUMPRODUCT('Charges by GXP_GIP_DETERMINED'!H$7:H$567*('Charges by GXP_GIP_DETERMINED'!$D$7:$D$567=$D399)*('Charges by GXP_GIP_DETERMINED'!$E$7:$E$567=$E399))</f>
        <v>0</v>
      </c>
      <c r="J399" s="23" cm="1">
        <f t="array" ref="J399">SUMPRODUCT('Charges by GXP_GIP_DETERMINED'!I$7:I$567*('Charges by GXP_GIP_DETERMINED'!$D$7:$D$567=$D399)*('Charges by GXP_GIP_DETERMINED'!$E$7:$E$567=$E399))</f>
        <v>0</v>
      </c>
      <c r="K399" s="23" cm="1">
        <f t="array" ref="K399">SUMPRODUCT('Charges by GXP_GIP_DETERMINED'!J$7:J$567*('Charges by GXP_GIP_DETERMINED'!$D$7:$D$567=$D399)*('Charges by GXP_GIP_DETERMINED'!$E$7:$E$567=$E399))</f>
        <v>0</v>
      </c>
      <c r="L399" s="24">
        <f t="shared" si="72"/>
        <v>11181962.358478645</v>
      </c>
      <c r="M399" s="23">
        <v>10161076.817184437</v>
      </c>
      <c r="N399" s="23">
        <v>0</v>
      </c>
      <c r="O399" s="23">
        <v>0</v>
      </c>
      <c r="P399" s="23" cm="1">
        <f t="array" ref="P399">SUMPRODUCT('Charges by GXP_GIP_DETERMINED'!O$7:O$567*('Charges by GXP_GIP_DETERMINED'!$D$7:$D$567=$D399)*('Charges by GXP_GIP_DETERMINED'!$E$7:$E$567=$E399))</f>
        <v>0</v>
      </c>
      <c r="Q399" s="24">
        <f t="shared" si="73"/>
        <v>10161076.817184437</v>
      </c>
      <c r="R399" s="23">
        <v>10048433.5</v>
      </c>
      <c r="S399" s="23">
        <v>0</v>
      </c>
      <c r="T399" s="23">
        <v>0</v>
      </c>
      <c r="U399" s="24">
        <f t="shared" si="74"/>
        <v>10048433.5</v>
      </c>
      <c r="V399" s="23">
        <v>10459930.269999998</v>
      </c>
      <c r="W399" s="23">
        <v>0</v>
      </c>
      <c r="X399" s="23">
        <v>0</v>
      </c>
      <c r="Y399" s="24">
        <f t="shared" si="75"/>
        <v>10459930.269999998</v>
      </c>
      <c r="Z399" s="23">
        <v>11055477.640000001</v>
      </c>
      <c r="AA399" s="23">
        <v>0</v>
      </c>
      <c r="AB399" s="23">
        <v>0</v>
      </c>
      <c r="AC399" s="24">
        <f t="shared" si="76"/>
        <v>11055477.640000001</v>
      </c>
      <c r="AD399" s="23">
        <v>11208676.539999999</v>
      </c>
      <c r="AE399" s="23">
        <v>0</v>
      </c>
      <c r="AF399" s="23">
        <v>0</v>
      </c>
      <c r="AG399" s="24">
        <f t="shared" si="77"/>
        <v>11208676.539999999</v>
      </c>
      <c r="AH399" s="23">
        <v>11260737.380000001</v>
      </c>
      <c r="AI399" s="23">
        <v>0</v>
      </c>
      <c r="AJ399" s="23">
        <v>0</v>
      </c>
      <c r="AK399" s="24">
        <f t="shared" si="78"/>
        <v>11260737.380000001</v>
      </c>
      <c r="AN399" s="35">
        <f t="shared" si="79"/>
        <v>-0.10137119247402537</v>
      </c>
      <c r="AO399" s="35">
        <f t="shared" si="80"/>
        <v>4.0951335349932672E-2</v>
      </c>
      <c r="AP399" s="35">
        <f t="shared" si="81"/>
        <v>5.6936074584367447E-2</v>
      </c>
      <c r="AQ399" s="35">
        <f t="shared" si="82"/>
        <v>1.3857284595801378E-2</v>
      </c>
      <c r="AR399" s="35">
        <f t="shared" si="83"/>
        <v>4.6446910850013179E-3</v>
      </c>
    </row>
    <row r="400" spans="2:44" x14ac:dyDescent="0.3">
      <c r="B400" s="2" t="s">
        <v>79</v>
      </c>
      <c r="C400" s="2" t="s">
        <v>397</v>
      </c>
      <c r="D400" s="2" t="s">
        <v>398</v>
      </c>
      <c r="E400" s="2" t="s">
        <v>142</v>
      </c>
      <c r="F400" s="2" t="s">
        <v>143</v>
      </c>
      <c r="H400" s="23" cm="1">
        <f t="array" ref="H400">SUMPRODUCT('Charges by GXP_GIP_DETERMINED'!G$7:G$567*('Charges by GXP_GIP_DETERMINED'!$D$7:$D$567=$D400)*('Charges by GXP_GIP_DETERMINED'!$E$7:$E$567=$E400))</f>
        <v>0</v>
      </c>
      <c r="I400" s="23" cm="1">
        <f t="array" ref="I400">SUMPRODUCT('Charges by GXP_GIP_DETERMINED'!H$7:H$567*('Charges by GXP_GIP_DETERMINED'!$D$7:$D$567=$D400)*('Charges by GXP_GIP_DETERMINED'!$E$7:$E$567=$E400))</f>
        <v>0</v>
      </c>
      <c r="J400" s="23" cm="1">
        <f t="array" ref="J400">SUMPRODUCT('Charges by GXP_GIP_DETERMINED'!I$7:I$567*('Charges by GXP_GIP_DETERMINED'!$D$7:$D$567=$D400)*('Charges by GXP_GIP_DETERMINED'!$E$7:$E$567=$E400))</f>
        <v>0</v>
      </c>
      <c r="K400" s="23" cm="1">
        <f t="array" ref="K400">SUMPRODUCT('Charges by GXP_GIP_DETERMINED'!J$7:J$567*('Charges by GXP_GIP_DETERMINED'!$D$7:$D$567=$D400)*('Charges by GXP_GIP_DETERMINED'!$E$7:$E$567=$E400))</f>
        <v>0</v>
      </c>
      <c r="L400" s="24">
        <f t="shared" si="72"/>
        <v>0</v>
      </c>
      <c r="M400" s="23">
        <v>0</v>
      </c>
      <c r="N400" s="23">
        <v>156633.68</v>
      </c>
      <c r="O400" s="23">
        <v>0</v>
      </c>
      <c r="P400" s="23" cm="1">
        <f t="array" ref="P400">SUMPRODUCT('Charges by GXP_GIP_DETERMINED'!O$7:O$567*('Charges by GXP_GIP_DETERMINED'!$D$7:$D$567=$D400)*('Charges by GXP_GIP_DETERMINED'!$E$7:$E$567=$E400))</f>
        <v>0</v>
      </c>
      <c r="Q400" s="24">
        <f t="shared" si="73"/>
        <v>156633.68</v>
      </c>
      <c r="R400" s="23">
        <v>0</v>
      </c>
      <c r="S400" s="23">
        <v>193476.61</v>
      </c>
      <c r="T400" s="23">
        <v>0</v>
      </c>
      <c r="U400" s="24">
        <f t="shared" si="74"/>
        <v>193476.61</v>
      </c>
      <c r="V400" s="23">
        <v>0</v>
      </c>
      <c r="W400" s="23">
        <v>204787.26</v>
      </c>
      <c r="X400" s="23">
        <v>0</v>
      </c>
      <c r="Y400" s="24">
        <f t="shared" si="75"/>
        <v>204787.26</v>
      </c>
      <c r="Z400" s="23">
        <v>0</v>
      </c>
      <c r="AA400" s="23">
        <v>197451.26</v>
      </c>
      <c r="AB400" s="23">
        <v>0</v>
      </c>
      <c r="AC400" s="24">
        <f t="shared" si="76"/>
        <v>197451.26</v>
      </c>
      <c r="AD400" s="23">
        <v>0</v>
      </c>
      <c r="AE400" s="23">
        <v>216524.99</v>
      </c>
      <c r="AF400" s="23">
        <v>0</v>
      </c>
      <c r="AG400" s="24">
        <f t="shared" si="77"/>
        <v>216524.99</v>
      </c>
      <c r="AH400" s="23">
        <v>0</v>
      </c>
      <c r="AI400" s="23">
        <v>220700.71</v>
      </c>
      <c r="AJ400" s="23">
        <v>0</v>
      </c>
      <c r="AK400" s="24">
        <f t="shared" si="78"/>
        <v>220700.71</v>
      </c>
      <c r="AN400" s="35" t="str">
        <f t="shared" si="79"/>
        <v>-</v>
      </c>
      <c r="AO400" s="35">
        <f t="shared" si="80"/>
        <v>5.8460038141044723E-2</v>
      </c>
      <c r="AP400" s="35">
        <f t="shared" si="81"/>
        <v>-3.5822540913922118E-2</v>
      </c>
      <c r="AQ400" s="35">
        <f t="shared" si="82"/>
        <v>9.659968743678804E-2</v>
      </c>
      <c r="AR400" s="35">
        <f t="shared" si="83"/>
        <v>1.9285164266720445E-2</v>
      </c>
    </row>
    <row r="401" spans="2:44" x14ac:dyDescent="0.3">
      <c r="B401" s="2" t="s">
        <v>79</v>
      </c>
      <c r="C401" s="2" t="s">
        <v>397</v>
      </c>
      <c r="D401" s="2" t="s">
        <v>398</v>
      </c>
      <c r="E401" s="2" t="s">
        <v>144</v>
      </c>
      <c r="F401" s="2" t="s">
        <v>145</v>
      </c>
      <c r="H401" s="23" cm="1">
        <f t="array" ref="H401">SUMPRODUCT('Charges by GXP_GIP_DETERMINED'!G$7:G$567*('Charges by GXP_GIP_DETERMINED'!$D$7:$D$567=$D401)*('Charges by GXP_GIP_DETERMINED'!$E$7:$E$567=$E401))</f>
        <v>1342781.4864027735</v>
      </c>
      <c r="I401" s="23" cm="1">
        <f t="array" ref="I401">SUMPRODUCT('Charges by GXP_GIP_DETERMINED'!H$7:H$567*('Charges by GXP_GIP_DETERMINED'!$D$7:$D$567=$D401)*('Charges by GXP_GIP_DETERMINED'!$E$7:$E$567=$E401))</f>
        <v>14003456.58</v>
      </c>
      <c r="J401" s="23" cm="1">
        <f t="array" ref="J401">SUMPRODUCT('Charges by GXP_GIP_DETERMINED'!I$7:I$567*('Charges by GXP_GIP_DETERMINED'!$D$7:$D$567=$D401)*('Charges by GXP_GIP_DETERMINED'!$E$7:$E$567=$E401))</f>
        <v>0</v>
      </c>
      <c r="K401" s="23" cm="1">
        <f t="array" ref="K401">SUMPRODUCT('Charges by GXP_GIP_DETERMINED'!J$7:J$567*('Charges by GXP_GIP_DETERMINED'!$D$7:$D$567=$D401)*('Charges by GXP_GIP_DETERMINED'!$E$7:$E$567=$E401))</f>
        <v>0</v>
      </c>
      <c r="L401" s="24">
        <f t="shared" si="72"/>
        <v>15346238.066402774</v>
      </c>
      <c r="M401" s="23">
        <v>1849645.9102227411</v>
      </c>
      <c r="N401" s="23">
        <v>14214261.439999999</v>
      </c>
      <c r="O401" s="23">
        <v>0</v>
      </c>
      <c r="P401" s="23" cm="1">
        <f t="array" ref="P401">SUMPRODUCT('Charges by GXP_GIP_DETERMINED'!O$7:O$567*('Charges by GXP_GIP_DETERMINED'!$D$7:$D$567=$D401)*('Charges by GXP_GIP_DETERMINED'!$E$7:$E$567=$E401))</f>
        <v>0</v>
      </c>
      <c r="Q401" s="24">
        <f t="shared" si="73"/>
        <v>16063907.35022274</v>
      </c>
      <c r="R401" s="23">
        <v>2289202.36</v>
      </c>
      <c r="S401" s="23">
        <v>17557700.079999998</v>
      </c>
      <c r="T401" s="23">
        <v>0</v>
      </c>
      <c r="U401" s="24">
        <f t="shared" si="74"/>
        <v>19846902.439999998</v>
      </c>
      <c r="V401" s="23">
        <v>3423140.66</v>
      </c>
      <c r="W401" s="23">
        <v>18584123.359999999</v>
      </c>
      <c r="X401" s="23">
        <v>0</v>
      </c>
      <c r="Y401" s="24">
        <f t="shared" si="75"/>
        <v>22007264.02</v>
      </c>
      <c r="Z401" s="23">
        <v>5186987.0499999989</v>
      </c>
      <c r="AA401" s="23">
        <v>17918392.73</v>
      </c>
      <c r="AB401" s="23">
        <v>0</v>
      </c>
      <c r="AC401" s="24">
        <f t="shared" si="76"/>
        <v>23105379.780000001</v>
      </c>
      <c r="AD401" s="23">
        <v>6842616.8399999999</v>
      </c>
      <c r="AE401" s="23">
        <v>19649304.27</v>
      </c>
      <c r="AF401" s="23">
        <v>0</v>
      </c>
      <c r="AG401" s="24">
        <f t="shared" si="77"/>
        <v>26491921.109999999</v>
      </c>
      <c r="AH401" s="23">
        <v>9089940.4299999997</v>
      </c>
      <c r="AI401" s="23">
        <v>20028243.82</v>
      </c>
      <c r="AJ401" s="23">
        <v>0</v>
      </c>
      <c r="AK401" s="24">
        <f t="shared" si="78"/>
        <v>29118184.25</v>
      </c>
      <c r="AN401" s="35">
        <f t="shared" si="79"/>
        <v>0.29327476571932265</v>
      </c>
      <c r="AO401" s="35">
        <f t="shared" si="80"/>
        <v>0.1088513225946004</v>
      </c>
      <c r="AP401" s="35">
        <f t="shared" si="81"/>
        <v>4.9897877310057348E-2</v>
      </c>
      <c r="AQ401" s="35">
        <f t="shared" si="82"/>
        <v>0.1465693861016466</v>
      </c>
      <c r="AR401" s="35">
        <f t="shared" si="83"/>
        <v>9.9134491949270265E-2</v>
      </c>
    </row>
    <row r="402" spans="2:44" x14ac:dyDescent="0.3">
      <c r="B402" s="2" t="s">
        <v>79</v>
      </c>
      <c r="C402" s="2" t="s">
        <v>397</v>
      </c>
      <c r="D402" s="2" t="s">
        <v>398</v>
      </c>
      <c r="E402" s="2" t="s">
        <v>146</v>
      </c>
      <c r="H402" s="23" cm="1">
        <f t="array" ref="H402">SUMPRODUCT('Charges by GXP_GIP_DETERMINED'!G$7:G$567*('Charges by GXP_GIP_DETERMINED'!$D$7:$D$567=$D402)*('Charges by GXP_GIP_DETERMINED'!$E$7:$E$567=$E402))</f>
        <v>17980387.680609614</v>
      </c>
      <c r="I402" s="23" cm="1">
        <f t="array" ref="I402">SUMPRODUCT('Charges by GXP_GIP_DETERMINED'!H$7:H$567*('Charges by GXP_GIP_DETERMINED'!$D$7:$D$567=$D402)*('Charges by GXP_GIP_DETERMINED'!$E$7:$E$567=$E402))</f>
        <v>0</v>
      </c>
      <c r="J402" s="23" cm="1">
        <f t="array" ref="J402">SUMPRODUCT('Charges by GXP_GIP_DETERMINED'!I$7:I$567*('Charges by GXP_GIP_DETERMINED'!$D$7:$D$567=$D402)*('Charges by GXP_GIP_DETERMINED'!$E$7:$E$567=$E402))</f>
        <v>0</v>
      </c>
      <c r="K402" s="23" cm="1">
        <f t="array" ref="K402">SUMPRODUCT('Charges by GXP_GIP_DETERMINED'!J$7:J$567*('Charges by GXP_GIP_DETERMINED'!$D$7:$D$567=$D402)*('Charges by GXP_GIP_DETERMINED'!$E$7:$E$567=$E402))</f>
        <v>0</v>
      </c>
      <c r="L402" s="24">
        <f t="shared" si="72"/>
        <v>17980387.680609614</v>
      </c>
      <c r="M402" s="23">
        <v>16615361.583135378</v>
      </c>
      <c r="N402" s="23">
        <v>0</v>
      </c>
      <c r="O402" s="23">
        <v>0</v>
      </c>
      <c r="P402" s="23" cm="1">
        <f t="array" ref="P402">SUMPRODUCT('Charges by GXP_GIP_DETERMINED'!O$7:O$567*('Charges by GXP_GIP_DETERMINED'!$D$7:$D$567=$D402)*('Charges by GXP_GIP_DETERMINED'!$E$7:$E$567=$E402))</f>
        <v>0</v>
      </c>
      <c r="Q402" s="24">
        <f t="shared" si="73"/>
        <v>16615361.583135378</v>
      </c>
      <c r="R402" s="23">
        <v>16496266.300000001</v>
      </c>
      <c r="S402" s="23">
        <v>0</v>
      </c>
      <c r="T402" s="23">
        <v>0</v>
      </c>
      <c r="U402" s="24">
        <f t="shared" si="74"/>
        <v>16496266.300000001</v>
      </c>
      <c r="V402" s="23">
        <v>17224447.179999996</v>
      </c>
      <c r="W402" s="23">
        <v>0</v>
      </c>
      <c r="X402" s="23">
        <v>0</v>
      </c>
      <c r="Y402" s="24">
        <f t="shared" si="75"/>
        <v>17224447.179999996</v>
      </c>
      <c r="Z402" s="23">
        <v>18281621.190000001</v>
      </c>
      <c r="AA402" s="23">
        <v>0</v>
      </c>
      <c r="AB402" s="23">
        <v>0</v>
      </c>
      <c r="AC402" s="24">
        <f t="shared" si="76"/>
        <v>18281621.190000001</v>
      </c>
      <c r="AD402" s="23">
        <v>18566884.680000003</v>
      </c>
      <c r="AE402" s="23">
        <v>0</v>
      </c>
      <c r="AF402" s="23">
        <v>0</v>
      </c>
      <c r="AG402" s="24">
        <f t="shared" si="77"/>
        <v>18566884.680000003</v>
      </c>
      <c r="AH402" s="23">
        <v>18685593.250000004</v>
      </c>
      <c r="AI402" s="23">
        <v>0</v>
      </c>
      <c r="AJ402" s="23">
        <v>0</v>
      </c>
      <c r="AK402" s="24">
        <f t="shared" si="78"/>
        <v>18685593.250000004</v>
      </c>
      <c r="AN402" s="35">
        <f t="shared" si="79"/>
        <v>-8.2541122414736212E-2</v>
      </c>
      <c r="AO402" s="35">
        <f t="shared" si="80"/>
        <v>4.4142163248176658E-2</v>
      </c>
      <c r="AP402" s="35">
        <f t="shared" si="81"/>
        <v>6.1376368074531396E-2</v>
      </c>
      <c r="AQ402" s="35">
        <f t="shared" si="82"/>
        <v>1.5603839891182192E-2</v>
      </c>
      <c r="AR402" s="35">
        <f t="shared" si="83"/>
        <v>6.3935642433257112E-3</v>
      </c>
    </row>
    <row r="403" spans="2:44" x14ac:dyDescent="0.3">
      <c r="B403" s="2" t="s">
        <v>79</v>
      </c>
      <c r="C403" s="2" t="s">
        <v>399</v>
      </c>
      <c r="D403" s="2" t="s">
        <v>400</v>
      </c>
      <c r="E403" s="2" t="s">
        <v>142</v>
      </c>
      <c r="F403" s="2" t="s">
        <v>143</v>
      </c>
      <c r="H403" s="23" cm="1">
        <f t="array" ref="H403">SUMPRODUCT('Charges by GXP_GIP_DETERMINED'!G$7:G$567*('Charges by GXP_GIP_DETERMINED'!$D$7:$D$567=$D403)*('Charges by GXP_GIP_DETERMINED'!$E$7:$E$567=$E403))</f>
        <v>103.98512158346891</v>
      </c>
      <c r="I403" s="23" cm="1">
        <f t="array" ref="I403">SUMPRODUCT('Charges by GXP_GIP_DETERMINED'!H$7:H$567*('Charges by GXP_GIP_DETERMINED'!$D$7:$D$567=$D403)*('Charges by GXP_GIP_DETERMINED'!$E$7:$E$567=$E403))</f>
        <v>15466.82</v>
      </c>
      <c r="J403" s="23" cm="1">
        <f t="array" ref="J403">SUMPRODUCT('Charges by GXP_GIP_DETERMINED'!I$7:I$567*('Charges by GXP_GIP_DETERMINED'!$D$7:$D$567=$D403)*('Charges by GXP_GIP_DETERMINED'!$E$7:$E$567=$E403))</f>
        <v>137624.07999999999</v>
      </c>
      <c r="K403" s="23" cm="1">
        <f t="array" ref="K403">SUMPRODUCT('Charges by GXP_GIP_DETERMINED'!J$7:J$567*('Charges by GXP_GIP_DETERMINED'!$D$7:$D$567=$D403)*('Charges by GXP_GIP_DETERMINED'!$E$7:$E$567=$E403))</f>
        <v>0</v>
      </c>
      <c r="L403" s="24">
        <f t="shared" si="72"/>
        <v>153194.88512158344</v>
      </c>
      <c r="M403" s="23">
        <v>145.71213835558484</v>
      </c>
      <c r="N403" s="23">
        <v>15200.76</v>
      </c>
      <c r="O403" s="23">
        <v>101647.9</v>
      </c>
      <c r="P403" s="23" cm="1">
        <f t="array" ref="P403">SUMPRODUCT('Charges by GXP_GIP_DETERMINED'!O$7:O$567*('Charges by GXP_GIP_DETERMINED'!$D$7:$D$567=$D403)*('Charges by GXP_GIP_DETERMINED'!$E$7:$E$567=$E403))</f>
        <v>0</v>
      </c>
      <c r="Q403" s="24">
        <f t="shared" si="73"/>
        <v>116994.37213835558</v>
      </c>
      <c r="R403" s="23">
        <v>172.04</v>
      </c>
      <c r="S403" s="23">
        <v>18776.240000000002</v>
      </c>
      <c r="T403" s="23">
        <v>137937.97</v>
      </c>
      <c r="U403" s="24">
        <f t="shared" si="74"/>
        <v>156886.25</v>
      </c>
      <c r="V403" s="23">
        <v>243.22</v>
      </c>
      <c r="W403" s="23">
        <v>19873.900000000001</v>
      </c>
      <c r="X403" s="23">
        <v>139859.07999999999</v>
      </c>
      <c r="Y403" s="24">
        <f t="shared" si="75"/>
        <v>159976.19999999998</v>
      </c>
      <c r="Z403" s="23">
        <v>365.77</v>
      </c>
      <c r="AA403" s="23">
        <v>19161.97</v>
      </c>
      <c r="AB403" s="23">
        <v>140628.19</v>
      </c>
      <c r="AC403" s="24">
        <f t="shared" si="76"/>
        <v>160155.93</v>
      </c>
      <c r="AD403" s="23">
        <v>477.65</v>
      </c>
      <c r="AE403" s="23">
        <v>21013.01</v>
      </c>
      <c r="AF403" s="23">
        <v>141488.01</v>
      </c>
      <c r="AG403" s="24">
        <f t="shared" si="77"/>
        <v>162978.67000000001</v>
      </c>
      <c r="AH403" s="23">
        <v>592.91999999999996</v>
      </c>
      <c r="AI403" s="23">
        <v>21418.240000000002</v>
      </c>
      <c r="AJ403" s="23">
        <v>145186.35999999999</v>
      </c>
      <c r="AK403" s="24">
        <f t="shared" si="78"/>
        <v>167197.51999999999</v>
      </c>
      <c r="AN403" s="35">
        <f t="shared" si="79"/>
        <v>2.4095875495365959E-2</v>
      </c>
      <c r="AO403" s="35">
        <f t="shared" si="80"/>
        <v>1.9695480005417876E-2</v>
      </c>
      <c r="AP403" s="35">
        <f t="shared" si="81"/>
        <v>1.1234796175931816E-3</v>
      </c>
      <c r="AQ403" s="35">
        <f t="shared" si="82"/>
        <v>1.7624948386238515E-2</v>
      </c>
      <c r="AR403" s="35">
        <f t="shared" si="83"/>
        <v>2.5885902738069788E-2</v>
      </c>
    </row>
    <row r="404" spans="2:44" x14ac:dyDescent="0.3">
      <c r="B404" s="2" t="s">
        <v>79</v>
      </c>
      <c r="C404" s="2" t="s">
        <v>399</v>
      </c>
      <c r="D404" s="2" t="s">
        <v>400</v>
      </c>
      <c r="E404" s="2" t="s">
        <v>144</v>
      </c>
      <c r="F404" s="2" t="s">
        <v>145</v>
      </c>
      <c r="H404" s="23" cm="1">
        <f t="array" ref="H404">SUMPRODUCT('Charges by GXP_GIP_DETERMINED'!G$7:G$567*('Charges by GXP_GIP_DETERMINED'!$D$7:$D$567=$D404)*('Charges by GXP_GIP_DETERMINED'!$E$7:$E$567=$E404))</f>
        <v>549845.88834384573</v>
      </c>
      <c r="I404" s="23" cm="1">
        <f t="array" ref="I404">SUMPRODUCT('Charges by GXP_GIP_DETERMINED'!H$7:H$567*('Charges by GXP_GIP_DETERMINED'!$D$7:$D$567=$D404)*('Charges by GXP_GIP_DETERMINED'!$E$7:$E$567=$E404))</f>
        <v>1183571.31</v>
      </c>
      <c r="J404" s="23" cm="1">
        <f t="array" ref="J404">SUMPRODUCT('Charges by GXP_GIP_DETERMINED'!I$7:I$567*('Charges by GXP_GIP_DETERMINED'!$D$7:$D$567=$D404)*('Charges by GXP_GIP_DETERMINED'!$E$7:$E$567=$E404))</f>
        <v>0</v>
      </c>
      <c r="K404" s="23" cm="1">
        <f t="array" ref="K404">SUMPRODUCT('Charges by GXP_GIP_DETERMINED'!J$7:J$567*('Charges by GXP_GIP_DETERMINED'!$D$7:$D$567=$D404)*('Charges by GXP_GIP_DETERMINED'!$E$7:$E$567=$E404))</f>
        <v>0</v>
      </c>
      <c r="L404" s="24">
        <f t="shared" si="72"/>
        <v>1733417.1983438458</v>
      </c>
      <c r="M404" s="23">
        <v>749231.87117893738</v>
      </c>
      <c r="N404" s="23">
        <v>1220756.6499999999</v>
      </c>
      <c r="O404" s="23">
        <v>0</v>
      </c>
      <c r="P404" s="23" cm="1">
        <f t="array" ref="P404">SUMPRODUCT('Charges by GXP_GIP_DETERMINED'!O$7:O$567*('Charges by GXP_GIP_DETERMINED'!$D$7:$D$567=$D404)*('Charges by GXP_GIP_DETERMINED'!$E$7:$E$567=$E404))</f>
        <v>0</v>
      </c>
      <c r="Q404" s="24">
        <f t="shared" si="73"/>
        <v>1969988.5211789373</v>
      </c>
      <c r="R404" s="23">
        <v>957384.22</v>
      </c>
      <c r="S404" s="23">
        <v>1507899.6</v>
      </c>
      <c r="T404" s="23">
        <v>0</v>
      </c>
      <c r="U404" s="24">
        <f t="shared" si="74"/>
        <v>2465283.8200000003</v>
      </c>
      <c r="V404" s="23">
        <v>1361333.55</v>
      </c>
      <c r="W404" s="23">
        <v>1596051.42</v>
      </c>
      <c r="X404" s="23">
        <v>0</v>
      </c>
      <c r="Y404" s="24">
        <f t="shared" si="75"/>
        <v>2957384.9699999997</v>
      </c>
      <c r="Z404" s="23">
        <v>1995366.4300000006</v>
      </c>
      <c r="AA404" s="23">
        <v>1538876.79</v>
      </c>
      <c r="AB404" s="23">
        <v>0</v>
      </c>
      <c r="AC404" s="24">
        <f t="shared" si="76"/>
        <v>3534243.2200000007</v>
      </c>
      <c r="AD404" s="23">
        <v>2501274.94</v>
      </c>
      <c r="AE404" s="23">
        <v>1687531.85</v>
      </c>
      <c r="AF404" s="23">
        <v>0</v>
      </c>
      <c r="AG404" s="24">
        <f t="shared" si="77"/>
        <v>4188806.79</v>
      </c>
      <c r="AH404" s="23">
        <v>3210066.3400000003</v>
      </c>
      <c r="AI404" s="23">
        <v>1720076.13</v>
      </c>
      <c r="AJ404" s="23">
        <v>0</v>
      </c>
      <c r="AK404" s="24">
        <f t="shared" si="78"/>
        <v>4930142.4700000007</v>
      </c>
      <c r="AN404" s="35">
        <f t="shared" si="79"/>
        <v>0.42221031518286534</v>
      </c>
      <c r="AO404" s="35">
        <f t="shared" si="80"/>
        <v>0.19961237160920464</v>
      </c>
      <c r="AP404" s="35">
        <f t="shared" si="81"/>
        <v>0.19505686809519451</v>
      </c>
      <c r="AQ404" s="35">
        <f t="shared" si="82"/>
        <v>0.18520614718757233</v>
      </c>
      <c r="AR404" s="35">
        <f t="shared" si="83"/>
        <v>0.17698015620338525</v>
      </c>
    </row>
    <row r="405" spans="2:44" x14ac:dyDescent="0.3">
      <c r="B405" s="2" t="s">
        <v>79</v>
      </c>
      <c r="C405" s="2" t="s">
        <v>399</v>
      </c>
      <c r="D405" s="2" t="s">
        <v>400</v>
      </c>
      <c r="E405" s="2" t="s">
        <v>146</v>
      </c>
      <c r="H405" s="23" cm="1">
        <f t="array" ref="H405">SUMPRODUCT('Charges by GXP_GIP_DETERMINED'!G$7:G$567*('Charges by GXP_GIP_DETERMINED'!$D$7:$D$567=$D405)*('Charges by GXP_GIP_DETERMINED'!$E$7:$E$567=$E405))</f>
        <v>3370813.4439075133</v>
      </c>
      <c r="I405" s="23" cm="1">
        <f t="array" ref="I405">SUMPRODUCT('Charges by GXP_GIP_DETERMINED'!H$7:H$567*('Charges by GXP_GIP_DETERMINED'!$D$7:$D$567=$D405)*('Charges by GXP_GIP_DETERMINED'!$E$7:$E$567=$E405))</f>
        <v>0</v>
      </c>
      <c r="J405" s="23" cm="1">
        <f t="array" ref="J405">SUMPRODUCT('Charges by GXP_GIP_DETERMINED'!I$7:I$567*('Charges by GXP_GIP_DETERMINED'!$D$7:$D$567=$D405)*('Charges by GXP_GIP_DETERMINED'!$E$7:$E$567=$E405))</f>
        <v>0</v>
      </c>
      <c r="K405" s="23" cm="1">
        <f t="array" ref="K405">SUMPRODUCT('Charges by GXP_GIP_DETERMINED'!J$7:J$567*('Charges by GXP_GIP_DETERMINED'!$D$7:$D$567=$D405)*('Charges by GXP_GIP_DETERMINED'!$E$7:$E$567=$E405))</f>
        <v>0</v>
      </c>
      <c r="L405" s="24">
        <f t="shared" si="72"/>
        <v>3370813.4439075133</v>
      </c>
      <c r="M405" s="23">
        <v>3073159.4005368641</v>
      </c>
      <c r="N405" s="23">
        <v>0</v>
      </c>
      <c r="O405" s="23">
        <v>0</v>
      </c>
      <c r="P405" s="23" cm="1">
        <f t="array" ref="P405">SUMPRODUCT('Charges by GXP_GIP_DETERMINED'!O$7:O$567*('Charges by GXP_GIP_DETERMINED'!$D$7:$D$567=$D405)*('Charges by GXP_GIP_DETERMINED'!$E$7:$E$567=$E405))</f>
        <v>0</v>
      </c>
      <c r="Q405" s="24">
        <f t="shared" si="73"/>
        <v>3073159.4005368641</v>
      </c>
      <c r="R405" s="23">
        <v>3052847.5800000005</v>
      </c>
      <c r="S405" s="23">
        <v>0</v>
      </c>
      <c r="T405" s="23">
        <v>0</v>
      </c>
      <c r="U405" s="24">
        <f t="shared" si="74"/>
        <v>3052847.5800000005</v>
      </c>
      <c r="V405" s="23">
        <v>3195436.9299999997</v>
      </c>
      <c r="W405" s="23">
        <v>0</v>
      </c>
      <c r="X405" s="23">
        <v>0</v>
      </c>
      <c r="Y405" s="24">
        <f t="shared" si="75"/>
        <v>3195436.9299999997</v>
      </c>
      <c r="Z405" s="23">
        <v>3394035.8500000006</v>
      </c>
      <c r="AA405" s="23">
        <v>0</v>
      </c>
      <c r="AB405" s="23">
        <v>0</v>
      </c>
      <c r="AC405" s="24">
        <f t="shared" si="76"/>
        <v>3394035.8500000006</v>
      </c>
      <c r="AD405" s="23">
        <v>3444335.9999999995</v>
      </c>
      <c r="AE405" s="23">
        <v>0</v>
      </c>
      <c r="AF405" s="23">
        <v>0</v>
      </c>
      <c r="AG405" s="24">
        <f t="shared" si="77"/>
        <v>3444335.9999999995</v>
      </c>
      <c r="AH405" s="23">
        <v>3462165.4499999997</v>
      </c>
      <c r="AI405" s="23">
        <v>0</v>
      </c>
      <c r="AJ405" s="23">
        <v>0</v>
      </c>
      <c r="AK405" s="24">
        <f t="shared" si="78"/>
        <v>3462165.4499999997</v>
      </c>
      <c r="AN405" s="35">
        <f t="shared" si="79"/>
        <v>-9.4329119424337082E-2</v>
      </c>
      <c r="AO405" s="35">
        <f t="shared" si="80"/>
        <v>4.670699937138667E-2</v>
      </c>
      <c r="AP405" s="35">
        <f t="shared" si="81"/>
        <v>6.2150786997382745E-2</v>
      </c>
      <c r="AQ405" s="35">
        <f t="shared" si="82"/>
        <v>1.4820158720479926E-2</v>
      </c>
      <c r="AR405" s="35">
        <f t="shared" si="83"/>
        <v>5.17645491032237E-3</v>
      </c>
    </row>
    <row r="406" spans="2:44" x14ac:dyDescent="0.3">
      <c r="B406" s="2" t="s">
        <v>79</v>
      </c>
      <c r="C406" s="2" t="s">
        <v>401</v>
      </c>
      <c r="D406" s="2" t="s">
        <v>402</v>
      </c>
      <c r="E406" s="2" t="s">
        <v>142</v>
      </c>
      <c r="F406" s="2" t="s">
        <v>143</v>
      </c>
      <c r="H406" s="23" cm="1">
        <f t="array" ref="H406">SUMPRODUCT('Charges by GXP_GIP_DETERMINED'!G$7:G$567*('Charges by GXP_GIP_DETERMINED'!$D$7:$D$567=$D406)*('Charges by GXP_GIP_DETERMINED'!$E$7:$E$567=$E406))</f>
        <v>75.893767998667599</v>
      </c>
      <c r="I406" s="23" cm="1">
        <f t="array" ref="I406">SUMPRODUCT('Charges by GXP_GIP_DETERMINED'!H$7:H$567*('Charges by GXP_GIP_DETERMINED'!$D$7:$D$567=$D406)*('Charges by GXP_GIP_DETERMINED'!$E$7:$E$567=$E406))</f>
        <v>7626.17</v>
      </c>
      <c r="J406" s="23" cm="1">
        <f t="array" ref="J406">SUMPRODUCT('Charges by GXP_GIP_DETERMINED'!I$7:I$567*('Charges by GXP_GIP_DETERMINED'!$D$7:$D$567=$D406)*('Charges by GXP_GIP_DETERMINED'!$E$7:$E$567=$E406))</f>
        <v>102836.93</v>
      </c>
      <c r="K406" s="23" cm="1">
        <f t="array" ref="K406">SUMPRODUCT('Charges by GXP_GIP_DETERMINED'!J$7:J$567*('Charges by GXP_GIP_DETERMINED'!$D$7:$D$567=$D406)*('Charges by GXP_GIP_DETERMINED'!$E$7:$E$567=$E406))</f>
        <v>0</v>
      </c>
      <c r="L406" s="24">
        <f t="shared" si="72"/>
        <v>110538.99376799866</v>
      </c>
      <c r="M406" s="23">
        <v>106.34809743710613</v>
      </c>
      <c r="N406" s="23">
        <v>7749.51</v>
      </c>
      <c r="O406" s="23">
        <v>75179.679999999993</v>
      </c>
      <c r="P406" s="23" cm="1">
        <f t="array" ref="P406">SUMPRODUCT('Charges by GXP_GIP_DETERMINED'!O$7:O$567*('Charges by GXP_GIP_DETERMINED'!$D$7:$D$567=$D406)*('Charges by GXP_GIP_DETERMINED'!$E$7:$E$567=$E406))</f>
        <v>0</v>
      </c>
      <c r="Q406" s="24">
        <f t="shared" si="73"/>
        <v>83035.538097437093</v>
      </c>
      <c r="R406" s="23">
        <v>125.55</v>
      </c>
      <c r="S406" s="23">
        <v>9572.33</v>
      </c>
      <c r="T406" s="23">
        <v>102020.13</v>
      </c>
      <c r="U406" s="24">
        <f t="shared" si="74"/>
        <v>111718.01000000001</v>
      </c>
      <c r="V406" s="23">
        <v>177.53</v>
      </c>
      <c r="W406" s="23">
        <v>10131.93</v>
      </c>
      <c r="X406" s="23">
        <v>103441</v>
      </c>
      <c r="Y406" s="24">
        <f t="shared" si="75"/>
        <v>113750.46</v>
      </c>
      <c r="Z406" s="23">
        <v>266.96999999999997</v>
      </c>
      <c r="AA406" s="23">
        <v>9768.9699999999993</v>
      </c>
      <c r="AB406" s="23">
        <v>104009.85</v>
      </c>
      <c r="AC406" s="24">
        <f t="shared" si="76"/>
        <v>114045.79000000001</v>
      </c>
      <c r="AD406" s="23">
        <v>348.62000000000006</v>
      </c>
      <c r="AE406" s="23">
        <v>10712.66</v>
      </c>
      <c r="AF406" s="23">
        <v>104645.78</v>
      </c>
      <c r="AG406" s="24">
        <f t="shared" si="77"/>
        <v>115707.06</v>
      </c>
      <c r="AH406" s="23">
        <v>432.73</v>
      </c>
      <c r="AI406" s="23">
        <v>10919.25</v>
      </c>
      <c r="AJ406" s="23">
        <v>107381.11</v>
      </c>
      <c r="AK406" s="24">
        <f t="shared" si="78"/>
        <v>118733.09</v>
      </c>
      <c r="AN406" s="35">
        <f t="shared" si="79"/>
        <v>1.0666066261430629E-2</v>
      </c>
      <c r="AO406" s="35">
        <f t="shared" si="80"/>
        <v>1.8192679944800227E-2</v>
      </c>
      <c r="AP406" s="35">
        <f t="shared" si="81"/>
        <v>2.5962971929960332E-3</v>
      </c>
      <c r="AQ406" s="35">
        <f t="shared" si="82"/>
        <v>1.4566692904665723E-2</v>
      </c>
      <c r="AR406" s="35">
        <f t="shared" si="83"/>
        <v>2.6152509622143993E-2</v>
      </c>
    </row>
    <row r="407" spans="2:44" x14ac:dyDescent="0.3">
      <c r="B407" s="2" t="s">
        <v>79</v>
      </c>
      <c r="C407" s="2" t="s">
        <v>401</v>
      </c>
      <c r="D407" s="2" t="s">
        <v>402</v>
      </c>
      <c r="E407" s="2" t="s">
        <v>144</v>
      </c>
      <c r="F407" s="2" t="s">
        <v>145</v>
      </c>
      <c r="H407" s="23" cm="1">
        <f t="array" ref="H407">SUMPRODUCT('Charges by GXP_GIP_DETERMINED'!G$7:G$567*('Charges by GXP_GIP_DETERMINED'!$D$7:$D$567=$D407)*('Charges by GXP_GIP_DETERMINED'!$E$7:$E$567=$E407))</f>
        <v>464586.85497835011</v>
      </c>
      <c r="I407" s="23" cm="1">
        <f t="array" ref="I407">SUMPRODUCT('Charges by GXP_GIP_DETERMINED'!H$7:H$567*('Charges by GXP_GIP_DETERMINED'!$D$7:$D$567=$D407)*('Charges by GXP_GIP_DETERMINED'!$E$7:$E$567=$E407))</f>
        <v>574522.91</v>
      </c>
      <c r="J407" s="23" cm="1">
        <f t="array" ref="J407">SUMPRODUCT('Charges by GXP_GIP_DETERMINED'!I$7:I$567*('Charges by GXP_GIP_DETERMINED'!$D$7:$D$567=$D407)*('Charges by GXP_GIP_DETERMINED'!$E$7:$E$567=$E407))</f>
        <v>0</v>
      </c>
      <c r="K407" s="23" cm="1">
        <f t="array" ref="K407">SUMPRODUCT('Charges by GXP_GIP_DETERMINED'!J$7:J$567*('Charges by GXP_GIP_DETERMINED'!$D$7:$D$567=$D407)*('Charges by GXP_GIP_DETERMINED'!$E$7:$E$567=$E407))</f>
        <v>0</v>
      </c>
      <c r="L407" s="24">
        <f t="shared" si="72"/>
        <v>1039109.7649783501</v>
      </c>
      <c r="M407" s="23">
        <v>633056.07218926039</v>
      </c>
      <c r="N407" s="23">
        <v>592988.15</v>
      </c>
      <c r="O407" s="23">
        <v>0</v>
      </c>
      <c r="P407" s="23" cm="1">
        <f t="array" ref="P407">SUMPRODUCT('Charges by GXP_GIP_DETERMINED'!O$7:O$567*('Charges by GXP_GIP_DETERMINED'!$D$7:$D$567=$D407)*('Charges by GXP_GIP_DETERMINED'!$E$7:$E$567=$E407))</f>
        <v>0</v>
      </c>
      <c r="Q407" s="24">
        <f t="shared" si="73"/>
        <v>1226044.2221892604</v>
      </c>
      <c r="R407" s="23">
        <v>808932.4</v>
      </c>
      <c r="S407" s="23">
        <v>732469.16</v>
      </c>
      <c r="T407" s="23">
        <v>0</v>
      </c>
      <c r="U407" s="24">
        <f t="shared" si="74"/>
        <v>1541401.56</v>
      </c>
      <c r="V407" s="23">
        <v>1150148.48</v>
      </c>
      <c r="W407" s="23">
        <v>775289.31</v>
      </c>
      <c r="X407" s="23">
        <v>0</v>
      </c>
      <c r="Y407" s="24">
        <f t="shared" si="75"/>
        <v>1925437.79</v>
      </c>
      <c r="Z407" s="23">
        <v>1685482.7000000002</v>
      </c>
      <c r="AA407" s="23">
        <v>747516.47</v>
      </c>
      <c r="AB407" s="23">
        <v>0</v>
      </c>
      <c r="AC407" s="24">
        <f t="shared" si="76"/>
        <v>2432999.17</v>
      </c>
      <c r="AD407" s="23">
        <v>2112779.7399999998</v>
      </c>
      <c r="AE407" s="23">
        <v>819726.35</v>
      </c>
      <c r="AF407" s="23">
        <v>0</v>
      </c>
      <c r="AG407" s="24">
        <f t="shared" si="77"/>
        <v>2932506.09</v>
      </c>
      <c r="AH407" s="23">
        <v>2710478.37</v>
      </c>
      <c r="AI407" s="23">
        <v>835534.88</v>
      </c>
      <c r="AJ407" s="23">
        <v>0</v>
      </c>
      <c r="AK407" s="24">
        <f t="shared" si="78"/>
        <v>3546013.25</v>
      </c>
      <c r="AN407" s="35">
        <f t="shared" si="79"/>
        <v>0.48338665649255552</v>
      </c>
      <c r="AO407" s="35">
        <f t="shared" si="80"/>
        <v>0.24914742528222167</v>
      </c>
      <c r="AP407" s="35">
        <f t="shared" si="81"/>
        <v>0.26360829866126179</v>
      </c>
      <c r="AQ407" s="35">
        <f t="shared" si="82"/>
        <v>0.20530501044108451</v>
      </c>
      <c r="AR407" s="35">
        <f t="shared" si="83"/>
        <v>0.20920916825785696</v>
      </c>
    </row>
    <row r="408" spans="2:44" x14ac:dyDescent="0.3">
      <c r="B408" s="2" t="s">
        <v>79</v>
      </c>
      <c r="C408" s="2" t="s">
        <v>401</v>
      </c>
      <c r="D408" s="2" t="s">
        <v>402</v>
      </c>
      <c r="E408" s="2" t="s">
        <v>146</v>
      </c>
      <c r="H408" s="23" cm="1">
        <f t="array" ref="H408">SUMPRODUCT('Charges by GXP_GIP_DETERMINED'!G$7:G$567*('Charges by GXP_GIP_DETERMINED'!$D$7:$D$567=$D408)*('Charges by GXP_GIP_DETERMINED'!$E$7:$E$567=$E408))</f>
        <v>2975166.6929078773</v>
      </c>
      <c r="I408" s="23" cm="1">
        <f t="array" ref="I408">SUMPRODUCT('Charges by GXP_GIP_DETERMINED'!H$7:H$567*('Charges by GXP_GIP_DETERMINED'!$D$7:$D$567=$D408)*('Charges by GXP_GIP_DETERMINED'!$E$7:$E$567=$E408))</f>
        <v>0</v>
      </c>
      <c r="J408" s="23" cm="1">
        <f t="array" ref="J408">SUMPRODUCT('Charges by GXP_GIP_DETERMINED'!I$7:I$567*('Charges by GXP_GIP_DETERMINED'!$D$7:$D$567=$D408)*('Charges by GXP_GIP_DETERMINED'!$E$7:$E$567=$E408))</f>
        <v>0</v>
      </c>
      <c r="K408" s="23" cm="1">
        <f t="array" ref="K408">SUMPRODUCT('Charges by GXP_GIP_DETERMINED'!J$7:J$567*('Charges by GXP_GIP_DETERMINED'!$D$7:$D$567=$D408)*('Charges by GXP_GIP_DETERMINED'!$E$7:$E$567=$E408))</f>
        <v>0</v>
      </c>
      <c r="L408" s="24">
        <f t="shared" si="72"/>
        <v>2975166.6929078773</v>
      </c>
      <c r="M408" s="23">
        <v>2717426.279913581</v>
      </c>
      <c r="N408" s="23">
        <v>0</v>
      </c>
      <c r="O408" s="23">
        <v>0</v>
      </c>
      <c r="P408" s="23" cm="1">
        <f t="array" ref="P408">SUMPRODUCT('Charges by GXP_GIP_DETERMINED'!O$7:O$567*('Charges by GXP_GIP_DETERMINED'!$D$7:$D$567=$D408)*('Charges by GXP_GIP_DETERMINED'!$E$7:$E$567=$E408))</f>
        <v>0</v>
      </c>
      <c r="Q408" s="24">
        <f t="shared" si="73"/>
        <v>2717426.279913581</v>
      </c>
      <c r="R408" s="23">
        <v>2698302.88</v>
      </c>
      <c r="S408" s="23">
        <v>0</v>
      </c>
      <c r="T408" s="23">
        <v>0</v>
      </c>
      <c r="U408" s="24">
        <f t="shared" si="74"/>
        <v>2698302.88</v>
      </c>
      <c r="V408" s="23">
        <v>2820577.46</v>
      </c>
      <c r="W408" s="23">
        <v>0</v>
      </c>
      <c r="X408" s="23">
        <v>0</v>
      </c>
      <c r="Y408" s="24">
        <f t="shared" si="75"/>
        <v>2820577.46</v>
      </c>
      <c r="Z408" s="23">
        <v>2994522.45</v>
      </c>
      <c r="AA408" s="23">
        <v>0</v>
      </c>
      <c r="AB408" s="23">
        <v>0</v>
      </c>
      <c r="AC408" s="24">
        <f t="shared" si="76"/>
        <v>2994522.45</v>
      </c>
      <c r="AD408" s="23">
        <v>3038767.32</v>
      </c>
      <c r="AE408" s="23">
        <v>0</v>
      </c>
      <c r="AF408" s="23">
        <v>0</v>
      </c>
      <c r="AG408" s="24">
        <f t="shared" si="77"/>
        <v>3038767.32</v>
      </c>
      <c r="AH408" s="23">
        <v>3054579.6999999997</v>
      </c>
      <c r="AI408" s="23">
        <v>0</v>
      </c>
      <c r="AJ408" s="23">
        <v>0</v>
      </c>
      <c r="AK408" s="24">
        <f t="shared" si="78"/>
        <v>3054579.6999999997</v>
      </c>
      <c r="AN408" s="35">
        <f t="shared" si="79"/>
        <v>-9.3058252355358029E-2</v>
      </c>
      <c r="AO408" s="35">
        <f t="shared" si="80"/>
        <v>4.5315365041599831E-2</v>
      </c>
      <c r="AP408" s="35">
        <f t="shared" si="81"/>
        <v>6.1669992214998581E-2</v>
      </c>
      <c r="AQ408" s="35">
        <f t="shared" si="82"/>
        <v>1.4775267422022287E-2</v>
      </c>
      <c r="AR408" s="35">
        <f t="shared" si="83"/>
        <v>5.2035507608394482E-3</v>
      </c>
    </row>
    <row r="409" spans="2:44" x14ac:dyDescent="0.3">
      <c r="B409" s="2" t="s">
        <v>79</v>
      </c>
      <c r="C409" s="2" t="s">
        <v>403</v>
      </c>
      <c r="D409" s="2" t="s">
        <v>404</v>
      </c>
      <c r="E409" s="2" t="s">
        <v>142</v>
      </c>
      <c r="F409" s="2" t="s">
        <v>143</v>
      </c>
      <c r="H409" s="23" cm="1">
        <f t="array" ref="H409">SUMPRODUCT('Charges by GXP_GIP_DETERMINED'!G$7:G$567*('Charges by GXP_GIP_DETERMINED'!$D$7:$D$567=$D409)*('Charges by GXP_GIP_DETERMINED'!$E$7:$E$567=$E409))</f>
        <v>72.948202107168655</v>
      </c>
      <c r="I409" s="23" cm="1">
        <f t="array" ref="I409">SUMPRODUCT('Charges by GXP_GIP_DETERMINED'!H$7:H$567*('Charges by GXP_GIP_DETERMINED'!$D$7:$D$567=$D409)*('Charges by GXP_GIP_DETERMINED'!$E$7:$E$567=$E409))</f>
        <v>7992.8</v>
      </c>
      <c r="J409" s="23" cm="1">
        <f t="array" ref="J409">SUMPRODUCT('Charges by GXP_GIP_DETERMINED'!I$7:I$567*('Charges by GXP_GIP_DETERMINED'!$D$7:$D$567=$D409)*('Charges by GXP_GIP_DETERMINED'!$E$7:$E$567=$E409))</f>
        <v>97015.97</v>
      </c>
      <c r="K409" s="23" cm="1">
        <f t="array" ref="K409">SUMPRODUCT('Charges by GXP_GIP_DETERMINED'!J$7:J$567*('Charges by GXP_GIP_DETERMINED'!$D$7:$D$567=$D409)*('Charges by GXP_GIP_DETERMINED'!$E$7:$E$567=$E409))</f>
        <v>0</v>
      </c>
      <c r="L409" s="24">
        <f t="shared" si="72"/>
        <v>105081.71820210716</v>
      </c>
      <c r="M409" s="23">
        <v>102.21986671324163</v>
      </c>
      <c r="N409" s="23">
        <v>8309.26</v>
      </c>
      <c r="O409" s="23">
        <v>71451.759999999995</v>
      </c>
      <c r="P409" s="23" cm="1">
        <f t="array" ref="P409">SUMPRODUCT('Charges by GXP_GIP_DETERMINED'!O$7:O$567*('Charges by GXP_GIP_DETERMINED'!$D$7:$D$567=$D409)*('Charges by GXP_GIP_DETERMINED'!$E$7:$E$567=$E409))</f>
        <v>0</v>
      </c>
      <c r="Q409" s="24">
        <f t="shared" si="73"/>
        <v>79863.239866713237</v>
      </c>
      <c r="R409" s="23">
        <v>120.68</v>
      </c>
      <c r="S409" s="23">
        <v>10263.74</v>
      </c>
      <c r="T409" s="23">
        <v>96961.279999999999</v>
      </c>
      <c r="U409" s="24">
        <f t="shared" si="74"/>
        <v>107345.7</v>
      </c>
      <c r="V409" s="23">
        <v>170.64000000000001</v>
      </c>
      <c r="W409" s="23">
        <v>10863.76</v>
      </c>
      <c r="X409" s="23">
        <v>98311.69</v>
      </c>
      <c r="Y409" s="24">
        <f t="shared" si="75"/>
        <v>109346.09</v>
      </c>
      <c r="Z409" s="23">
        <v>256.60000000000002</v>
      </c>
      <c r="AA409" s="23">
        <v>10474.59</v>
      </c>
      <c r="AB409" s="23">
        <v>98852.33</v>
      </c>
      <c r="AC409" s="24">
        <f t="shared" si="76"/>
        <v>109583.52</v>
      </c>
      <c r="AD409" s="23">
        <v>335.06</v>
      </c>
      <c r="AE409" s="23">
        <v>11486.43</v>
      </c>
      <c r="AF409" s="23">
        <v>99456.73</v>
      </c>
      <c r="AG409" s="24">
        <f t="shared" si="77"/>
        <v>111278.22</v>
      </c>
      <c r="AH409" s="23">
        <v>415.94</v>
      </c>
      <c r="AI409" s="23">
        <v>11707.95</v>
      </c>
      <c r="AJ409" s="23">
        <v>102056.42</v>
      </c>
      <c r="AK409" s="24">
        <f t="shared" si="78"/>
        <v>114180.31</v>
      </c>
      <c r="AN409" s="35">
        <f t="shared" si="79"/>
        <v>2.1544963639997139E-2</v>
      </c>
      <c r="AO409" s="35">
        <f t="shared" si="80"/>
        <v>1.8635026833864865E-2</v>
      </c>
      <c r="AP409" s="35">
        <f t="shared" si="81"/>
        <v>2.1713625059662789E-3</v>
      </c>
      <c r="AQ409" s="35">
        <f t="shared" si="82"/>
        <v>1.5464916622499381E-2</v>
      </c>
      <c r="AR409" s="35">
        <f t="shared" si="83"/>
        <v>2.6079586823009926E-2</v>
      </c>
    </row>
    <row r="410" spans="2:44" x14ac:dyDescent="0.3">
      <c r="B410" s="2" t="s">
        <v>79</v>
      </c>
      <c r="C410" s="2" t="s">
        <v>403</v>
      </c>
      <c r="D410" s="2" t="s">
        <v>404</v>
      </c>
      <c r="E410" s="2" t="s">
        <v>144</v>
      </c>
      <c r="F410" s="2" t="s">
        <v>145</v>
      </c>
      <c r="H410" s="23" cm="1">
        <f t="array" ref="H410">SUMPRODUCT('Charges by GXP_GIP_DETERMINED'!G$7:G$567*('Charges by GXP_GIP_DETERMINED'!$D$7:$D$567=$D410)*('Charges by GXP_GIP_DETERMINED'!$E$7:$E$567=$E410))</f>
        <v>461879.33664891758</v>
      </c>
      <c r="I410" s="23" cm="1">
        <f t="array" ref="I410">SUMPRODUCT('Charges by GXP_GIP_DETERMINED'!H$7:H$567*('Charges by GXP_GIP_DETERMINED'!$D$7:$D$567=$D410)*('Charges by GXP_GIP_DETERMINED'!$E$7:$E$567=$E410))</f>
        <v>606838.48</v>
      </c>
      <c r="J410" s="23" cm="1">
        <f t="array" ref="J410">SUMPRODUCT('Charges by GXP_GIP_DETERMINED'!I$7:I$567*('Charges by GXP_GIP_DETERMINED'!$D$7:$D$567=$D410)*('Charges by GXP_GIP_DETERMINED'!$E$7:$E$567=$E410))</f>
        <v>0</v>
      </c>
      <c r="K410" s="23" cm="1">
        <f t="array" ref="K410">SUMPRODUCT('Charges by GXP_GIP_DETERMINED'!J$7:J$567*('Charges by GXP_GIP_DETERMINED'!$D$7:$D$567=$D410)*('Charges by GXP_GIP_DETERMINED'!$E$7:$E$567=$E410))</f>
        <v>0</v>
      </c>
      <c r="L410" s="24">
        <f t="shared" si="72"/>
        <v>1068717.8166489175</v>
      </c>
      <c r="M410" s="23">
        <v>629366.75104615209</v>
      </c>
      <c r="N410" s="23">
        <v>625983.55000000005</v>
      </c>
      <c r="O410" s="23">
        <v>0</v>
      </c>
      <c r="P410" s="23" cm="1">
        <f t="array" ref="P410">SUMPRODUCT('Charges by GXP_GIP_DETERMINED'!O$7:O$567*('Charges by GXP_GIP_DETERMINED'!$D$7:$D$567=$D410)*('Charges by GXP_GIP_DETERMINED'!$E$7:$E$567=$E410))</f>
        <v>0</v>
      </c>
      <c r="Q410" s="24">
        <f t="shared" si="73"/>
        <v>1255350.3010461521</v>
      </c>
      <c r="R410" s="23">
        <v>804218.07000000007</v>
      </c>
      <c r="S410" s="23">
        <v>773225.64</v>
      </c>
      <c r="T410" s="23">
        <v>0</v>
      </c>
      <c r="U410" s="24">
        <f t="shared" si="74"/>
        <v>1577443.71</v>
      </c>
      <c r="V410" s="23">
        <v>1143454.67</v>
      </c>
      <c r="W410" s="23">
        <v>818428.42</v>
      </c>
      <c r="X410" s="23">
        <v>0</v>
      </c>
      <c r="Y410" s="24">
        <f t="shared" si="75"/>
        <v>1961883.0899999999</v>
      </c>
      <c r="Z410" s="23">
        <v>1675705</v>
      </c>
      <c r="AA410" s="23">
        <v>789110.23</v>
      </c>
      <c r="AB410" s="23">
        <v>0</v>
      </c>
      <c r="AC410" s="24">
        <f t="shared" si="76"/>
        <v>2464815.23</v>
      </c>
      <c r="AD410" s="23">
        <v>2100527.2800000003</v>
      </c>
      <c r="AE410" s="23">
        <v>865338.05</v>
      </c>
      <c r="AF410" s="23">
        <v>0</v>
      </c>
      <c r="AG410" s="24">
        <f t="shared" si="77"/>
        <v>2965865.33</v>
      </c>
      <c r="AH410" s="23">
        <v>2694853.3199999989</v>
      </c>
      <c r="AI410" s="23">
        <v>882026.21</v>
      </c>
      <c r="AJ410" s="23">
        <v>0</v>
      </c>
      <c r="AK410" s="24">
        <f t="shared" si="78"/>
        <v>3576879.5299999989</v>
      </c>
      <c r="AN410" s="35">
        <f t="shared" si="79"/>
        <v>0.47601517016554329</v>
      </c>
      <c r="AO410" s="35">
        <f t="shared" si="80"/>
        <v>0.24371036352225839</v>
      </c>
      <c r="AP410" s="35">
        <f t="shared" si="81"/>
        <v>0.25635173806406586</v>
      </c>
      <c r="AQ410" s="35">
        <f t="shared" si="82"/>
        <v>0.20328099806491373</v>
      </c>
      <c r="AR410" s="35">
        <f t="shared" si="83"/>
        <v>0.20601549025828447</v>
      </c>
    </row>
    <row r="411" spans="2:44" x14ac:dyDescent="0.3">
      <c r="B411" s="2" t="s">
        <v>79</v>
      </c>
      <c r="C411" s="2" t="s">
        <v>403</v>
      </c>
      <c r="D411" s="2" t="s">
        <v>404</v>
      </c>
      <c r="E411" s="2" t="s">
        <v>146</v>
      </c>
      <c r="H411" s="23" cm="1">
        <f t="array" ref="H411">SUMPRODUCT('Charges by GXP_GIP_DETERMINED'!G$7:G$567*('Charges by GXP_GIP_DETERMINED'!$D$7:$D$567=$D411)*('Charges by GXP_GIP_DETERMINED'!$E$7:$E$567=$E411))</f>
        <v>2951992.1432290492</v>
      </c>
      <c r="I411" s="23" cm="1">
        <f t="array" ref="I411">SUMPRODUCT('Charges by GXP_GIP_DETERMINED'!H$7:H$567*('Charges by GXP_GIP_DETERMINED'!$D$7:$D$567=$D411)*('Charges by GXP_GIP_DETERMINED'!$E$7:$E$567=$E411))</f>
        <v>0</v>
      </c>
      <c r="J411" s="23" cm="1">
        <f t="array" ref="J411">SUMPRODUCT('Charges by GXP_GIP_DETERMINED'!I$7:I$567*('Charges by GXP_GIP_DETERMINED'!$D$7:$D$567=$D411)*('Charges by GXP_GIP_DETERMINED'!$E$7:$E$567=$E411))</f>
        <v>0</v>
      </c>
      <c r="K411" s="23" cm="1">
        <f t="array" ref="K411">SUMPRODUCT('Charges by GXP_GIP_DETERMINED'!J$7:J$567*('Charges by GXP_GIP_DETERMINED'!$D$7:$D$567=$D411)*('Charges by GXP_GIP_DETERMINED'!$E$7:$E$567=$E411))</f>
        <v>0</v>
      </c>
      <c r="L411" s="24">
        <f t="shared" si="72"/>
        <v>2951992.1432290492</v>
      </c>
      <c r="M411" s="23">
        <v>2697304.1018240424</v>
      </c>
      <c r="N411" s="23">
        <v>0</v>
      </c>
      <c r="O411" s="23">
        <v>0</v>
      </c>
      <c r="P411" s="23" cm="1">
        <f t="array" ref="P411">SUMPRODUCT('Charges by GXP_GIP_DETERMINED'!O$7:O$567*('Charges by GXP_GIP_DETERMINED'!$D$7:$D$567=$D411)*('Charges by GXP_GIP_DETERMINED'!$E$7:$E$567=$E411))</f>
        <v>0</v>
      </c>
      <c r="Q411" s="24">
        <f t="shared" si="73"/>
        <v>2697304.1018240424</v>
      </c>
      <c r="R411" s="23">
        <v>2678425.41</v>
      </c>
      <c r="S411" s="23">
        <v>0</v>
      </c>
      <c r="T411" s="23">
        <v>0</v>
      </c>
      <c r="U411" s="24">
        <f t="shared" si="74"/>
        <v>2678425.41</v>
      </c>
      <c r="V411" s="23">
        <v>2799553.93</v>
      </c>
      <c r="W411" s="23">
        <v>0</v>
      </c>
      <c r="X411" s="23">
        <v>0</v>
      </c>
      <c r="Y411" s="24">
        <f t="shared" si="75"/>
        <v>2799553.93</v>
      </c>
      <c r="Z411" s="23">
        <v>2972332.65</v>
      </c>
      <c r="AA411" s="23">
        <v>0</v>
      </c>
      <c r="AB411" s="23">
        <v>0</v>
      </c>
      <c r="AC411" s="24">
        <f t="shared" si="76"/>
        <v>2972332.65</v>
      </c>
      <c r="AD411" s="23">
        <v>3016296.3200000003</v>
      </c>
      <c r="AE411" s="23">
        <v>0</v>
      </c>
      <c r="AF411" s="23">
        <v>0</v>
      </c>
      <c r="AG411" s="24">
        <f t="shared" si="77"/>
        <v>3016296.3200000003</v>
      </c>
      <c r="AH411" s="23">
        <v>3032043.65</v>
      </c>
      <c r="AI411" s="23">
        <v>0</v>
      </c>
      <c r="AJ411" s="23">
        <v>0</v>
      </c>
      <c r="AK411" s="24">
        <f t="shared" si="78"/>
        <v>3032043.65</v>
      </c>
      <c r="AN411" s="35">
        <f t="shared" si="79"/>
        <v>-9.2671904244910008E-2</v>
      </c>
      <c r="AO411" s="35">
        <f t="shared" si="80"/>
        <v>4.5223779444356405E-2</v>
      </c>
      <c r="AP411" s="35">
        <f t="shared" si="81"/>
        <v>6.1716517816822192E-2</v>
      </c>
      <c r="AQ411" s="35">
        <f t="shared" si="82"/>
        <v>1.4790965607432982E-2</v>
      </c>
      <c r="AR411" s="35">
        <f t="shared" si="83"/>
        <v>5.2207503273418165E-3</v>
      </c>
    </row>
    <row r="412" spans="2:44" x14ac:dyDescent="0.3">
      <c r="B412" s="2" t="s">
        <v>79</v>
      </c>
      <c r="C412" s="2" t="s">
        <v>381</v>
      </c>
      <c r="D412" s="2" t="s">
        <v>405</v>
      </c>
      <c r="E412" s="2" t="s">
        <v>142</v>
      </c>
      <c r="F412" s="2" t="s">
        <v>143</v>
      </c>
      <c r="H412" s="23" cm="1">
        <f t="array" ref="H412">SUMPRODUCT('Charges by GXP_GIP_DETERMINED'!G$7:G$567*('Charges by GXP_GIP_DETERMINED'!$D$7:$D$567=$D412)*('Charges by GXP_GIP_DETERMINED'!$E$7:$E$567=$E412))</f>
        <v>956.14522284794532</v>
      </c>
      <c r="I412" s="23" cm="1">
        <f t="array" ref="I412">SUMPRODUCT('Charges by GXP_GIP_DETERMINED'!H$7:H$567*('Charges by GXP_GIP_DETERMINED'!$D$7:$D$567=$D412)*('Charges by GXP_GIP_DETERMINED'!$E$7:$E$567=$E412))</f>
        <v>85295.23</v>
      </c>
      <c r="J412" s="23" cm="1">
        <f t="array" ref="J412">SUMPRODUCT('Charges by GXP_GIP_DETERMINED'!I$7:I$567*('Charges by GXP_GIP_DETERMINED'!$D$7:$D$567=$D412)*('Charges by GXP_GIP_DETERMINED'!$E$7:$E$567=$E412))</f>
        <v>872034.96</v>
      </c>
      <c r="K412" s="23" cm="1">
        <f t="array" ref="K412">SUMPRODUCT('Charges by GXP_GIP_DETERMINED'!J$7:J$567*('Charges by GXP_GIP_DETERMINED'!$D$7:$D$567=$D412)*('Charges by GXP_GIP_DETERMINED'!$E$7:$E$567=$E412))</f>
        <v>0</v>
      </c>
      <c r="L412" s="24">
        <f t="shared" si="72"/>
        <v>958286.33522284788</v>
      </c>
      <c r="M412" s="23">
        <v>1339.8268952685553</v>
      </c>
      <c r="N412" s="23">
        <v>89415.64</v>
      </c>
      <c r="O412" s="23">
        <v>864131.41</v>
      </c>
      <c r="P412" s="23" cm="1">
        <f t="array" ref="P412">SUMPRODUCT('Charges by GXP_GIP_DETERMINED'!O$7:O$567*('Charges by GXP_GIP_DETERMINED'!$D$7:$D$567=$D412)*('Charges by GXP_GIP_DETERMINED'!$E$7:$E$567=$E412))</f>
        <v>0</v>
      </c>
      <c r="Q412" s="24">
        <f t="shared" si="73"/>
        <v>954886.87689526856</v>
      </c>
      <c r="R412" s="23">
        <v>1581.8800000000003</v>
      </c>
      <c r="S412" s="23">
        <v>110447.74</v>
      </c>
      <c r="T412" s="23">
        <v>1172641.3400000001</v>
      </c>
      <c r="U412" s="24">
        <f t="shared" si="74"/>
        <v>1284670.9600000002</v>
      </c>
      <c r="V412" s="23">
        <v>2236.52</v>
      </c>
      <c r="W412" s="23">
        <v>116904.51</v>
      </c>
      <c r="X412" s="23">
        <v>1188973.1299999999</v>
      </c>
      <c r="Y412" s="24">
        <f t="shared" si="75"/>
        <v>1308114.1599999999</v>
      </c>
      <c r="Z412" s="23">
        <v>3363.3500000000004</v>
      </c>
      <c r="AA412" s="23">
        <v>112716.69</v>
      </c>
      <c r="AB412" s="23">
        <v>1195511.55</v>
      </c>
      <c r="AC412" s="24">
        <f t="shared" si="76"/>
        <v>1311591.5900000001</v>
      </c>
      <c r="AD412" s="23">
        <v>4391.880000000001</v>
      </c>
      <c r="AE412" s="23">
        <v>123605.09</v>
      </c>
      <c r="AF412" s="23">
        <v>1202821.07</v>
      </c>
      <c r="AG412" s="24">
        <f t="shared" si="77"/>
        <v>1330818.04</v>
      </c>
      <c r="AH412" s="23">
        <v>5451.91</v>
      </c>
      <c r="AI412" s="23">
        <v>125988.83</v>
      </c>
      <c r="AJ412" s="23">
        <v>1234261.55</v>
      </c>
      <c r="AK412" s="24">
        <f t="shared" si="78"/>
        <v>1365702.29</v>
      </c>
      <c r="AN412" s="35">
        <f t="shared" si="79"/>
        <v>0.34059196378006584</v>
      </c>
      <c r="AO412" s="35">
        <f t="shared" si="80"/>
        <v>1.82484081371308E-2</v>
      </c>
      <c r="AP412" s="35">
        <f t="shared" si="81"/>
        <v>2.6583536103608196E-3</v>
      </c>
      <c r="AQ412" s="35">
        <f t="shared" si="82"/>
        <v>1.465886953422757E-2</v>
      </c>
      <c r="AR412" s="35">
        <f t="shared" si="83"/>
        <v>2.6212636853044202E-2</v>
      </c>
    </row>
    <row r="413" spans="2:44" x14ac:dyDescent="0.3">
      <c r="B413" s="2" t="s">
        <v>79</v>
      </c>
      <c r="C413" s="2" t="s">
        <v>381</v>
      </c>
      <c r="D413" s="2" t="s">
        <v>405</v>
      </c>
      <c r="E413" s="2" t="s">
        <v>144</v>
      </c>
      <c r="F413" s="2" t="s">
        <v>145</v>
      </c>
      <c r="H413" s="23" cm="1">
        <f t="array" ref="H413">SUMPRODUCT('Charges by GXP_GIP_DETERMINED'!G$7:G$567*('Charges by GXP_GIP_DETERMINED'!$D$7:$D$567=$D413)*('Charges by GXP_GIP_DETERMINED'!$E$7:$E$567=$E413))</f>
        <v>0</v>
      </c>
      <c r="I413" s="23" cm="1">
        <f t="array" ref="I413">SUMPRODUCT('Charges by GXP_GIP_DETERMINED'!H$7:H$567*('Charges by GXP_GIP_DETERMINED'!$D$7:$D$567=$D413)*('Charges by GXP_GIP_DETERMINED'!$E$7:$E$567=$E413))</f>
        <v>0</v>
      </c>
      <c r="J413" s="23" cm="1">
        <f t="array" ref="J413">SUMPRODUCT('Charges by GXP_GIP_DETERMINED'!I$7:I$567*('Charges by GXP_GIP_DETERMINED'!$D$7:$D$567=$D413)*('Charges by GXP_GIP_DETERMINED'!$E$7:$E$567=$E413))</f>
        <v>0</v>
      </c>
      <c r="K413" s="23" cm="1">
        <f t="array" ref="K413">SUMPRODUCT('Charges by GXP_GIP_DETERMINED'!J$7:J$567*('Charges by GXP_GIP_DETERMINED'!$D$7:$D$567=$D413)*('Charges by GXP_GIP_DETERMINED'!$E$7:$E$567=$E413))</f>
        <v>0</v>
      </c>
      <c r="L413" s="24">
        <f t="shared" si="72"/>
        <v>0</v>
      </c>
      <c r="M413" s="23">
        <v>0</v>
      </c>
      <c r="N413" s="23">
        <v>0</v>
      </c>
      <c r="O413" s="23">
        <v>0</v>
      </c>
      <c r="P413" s="23" cm="1">
        <f t="array" ref="P413">SUMPRODUCT('Charges by GXP_GIP_DETERMINED'!O$7:O$567*('Charges by GXP_GIP_DETERMINED'!$D$7:$D$567=$D413)*('Charges by GXP_GIP_DETERMINED'!$E$7:$E$567=$E413))</f>
        <v>0</v>
      </c>
      <c r="Q413" s="24">
        <f t="shared" si="73"/>
        <v>0</v>
      </c>
      <c r="R413" s="23">
        <v>0</v>
      </c>
      <c r="S413" s="23">
        <v>0</v>
      </c>
      <c r="T413" s="23">
        <v>0</v>
      </c>
      <c r="U413" s="24">
        <f t="shared" si="74"/>
        <v>0</v>
      </c>
      <c r="V413" s="23">
        <v>0</v>
      </c>
      <c r="W413" s="23">
        <v>0</v>
      </c>
      <c r="X413" s="23">
        <v>0</v>
      </c>
      <c r="Y413" s="24">
        <f t="shared" si="75"/>
        <v>0</v>
      </c>
      <c r="Z413" s="23">
        <v>0</v>
      </c>
      <c r="AA413" s="23">
        <v>0</v>
      </c>
      <c r="AB413" s="23">
        <v>0</v>
      </c>
      <c r="AC413" s="24">
        <f t="shared" si="76"/>
        <v>0</v>
      </c>
      <c r="AD413" s="23">
        <v>0</v>
      </c>
      <c r="AE413" s="23">
        <v>0</v>
      </c>
      <c r="AF413" s="23">
        <v>0</v>
      </c>
      <c r="AG413" s="24">
        <f t="shared" si="77"/>
        <v>0</v>
      </c>
      <c r="AH413" s="23">
        <v>0</v>
      </c>
      <c r="AI413" s="23">
        <v>0</v>
      </c>
      <c r="AJ413" s="23">
        <v>0</v>
      </c>
      <c r="AK413" s="24">
        <f t="shared" si="78"/>
        <v>0</v>
      </c>
      <c r="AN413" s="35" t="str">
        <f t="shared" si="79"/>
        <v>-</v>
      </c>
      <c r="AO413" s="35" t="str">
        <f t="shared" si="80"/>
        <v>'-</v>
      </c>
      <c r="AP413" s="35" t="str">
        <f t="shared" si="81"/>
        <v>'-</v>
      </c>
      <c r="AQ413" s="35" t="str">
        <f t="shared" si="82"/>
        <v>'-</v>
      </c>
      <c r="AR413" s="35" t="str">
        <f t="shared" si="83"/>
        <v>'-</v>
      </c>
    </row>
    <row r="414" spans="2:44" x14ac:dyDescent="0.3">
      <c r="B414" s="2" t="s">
        <v>79</v>
      </c>
      <c r="C414" s="2" t="s">
        <v>381</v>
      </c>
      <c r="D414" s="2" t="s">
        <v>405</v>
      </c>
      <c r="E414" s="2" t="s">
        <v>146</v>
      </c>
      <c r="H414" s="23" cm="1">
        <f t="array" ref="H414">SUMPRODUCT('Charges by GXP_GIP_DETERMINED'!G$7:G$567*('Charges by GXP_GIP_DETERMINED'!$D$7:$D$567=$D414)*('Charges by GXP_GIP_DETERMINED'!$E$7:$E$567=$E414))</f>
        <v>14634.87040565767</v>
      </c>
      <c r="I414" s="23" cm="1">
        <f t="array" ref="I414">SUMPRODUCT('Charges by GXP_GIP_DETERMINED'!H$7:H$567*('Charges by GXP_GIP_DETERMINED'!$D$7:$D$567=$D414)*('Charges by GXP_GIP_DETERMINED'!$E$7:$E$567=$E414))</f>
        <v>0</v>
      </c>
      <c r="J414" s="23" cm="1">
        <f t="array" ref="J414">SUMPRODUCT('Charges by GXP_GIP_DETERMINED'!I$7:I$567*('Charges by GXP_GIP_DETERMINED'!$D$7:$D$567=$D414)*('Charges by GXP_GIP_DETERMINED'!$E$7:$E$567=$E414))</f>
        <v>0</v>
      </c>
      <c r="K414" s="23" cm="1">
        <f t="array" ref="K414">SUMPRODUCT('Charges by GXP_GIP_DETERMINED'!J$7:J$567*('Charges by GXP_GIP_DETERMINED'!$D$7:$D$567=$D414)*('Charges by GXP_GIP_DETERMINED'!$E$7:$E$567=$E414))</f>
        <v>0</v>
      </c>
      <c r="L414" s="24">
        <f t="shared" si="72"/>
        <v>14634.87040565767</v>
      </c>
      <c r="M414" s="23">
        <v>13797.291903557714</v>
      </c>
      <c r="N414" s="23">
        <v>0</v>
      </c>
      <c r="O414" s="23">
        <v>0</v>
      </c>
      <c r="P414" s="23" cm="1">
        <f t="array" ref="P414">SUMPRODUCT('Charges by GXP_GIP_DETERMINED'!O$7:O$567*('Charges by GXP_GIP_DETERMINED'!$D$7:$D$567=$D414)*('Charges by GXP_GIP_DETERMINED'!$E$7:$E$567=$E414))</f>
        <v>0</v>
      </c>
      <c r="Q414" s="24">
        <f t="shared" si="73"/>
        <v>13797.291903557714</v>
      </c>
      <c r="R414" s="23">
        <v>13652.619999999999</v>
      </c>
      <c r="S414" s="23">
        <v>0</v>
      </c>
      <c r="T414" s="23">
        <v>0</v>
      </c>
      <c r="U414" s="24">
        <f t="shared" si="74"/>
        <v>13652.619999999999</v>
      </c>
      <c r="V414" s="23">
        <v>14011.010000000002</v>
      </c>
      <c r="W414" s="23">
        <v>0</v>
      </c>
      <c r="X414" s="23">
        <v>0</v>
      </c>
      <c r="Y414" s="24">
        <f t="shared" si="75"/>
        <v>14011.010000000002</v>
      </c>
      <c r="Z414" s="23">
        <v>14790.359999999999</v>
      </c>
      <c r="AA414" s="23">
        <v>0</v>
      </c>
      <c r="AB414" s="23">
        <v>0</v>
      </c>
      <c r="AC414" s="24">
        <f t="shared" si="76"/>
        <v>14790.359999999999</v>
      </c>
      <c r="AD414" s="23">
        <v>15034.710000000001</v>
      </c>
      <c r="AE414" s="23">
        <v>0</v>
      </c>
      <c r="AF414" s="23">
        <v>0</v>
      </c>
      <c r="AG414" s="24">
        <f t="shared" si="77"/>
        <v>15034.710000000001</v>
      </c>
      <c r="AH414" s="23">
        <v>15181.78</v>
      </c>
      <c r="AI414" s="23">
        <v>0</v>
      </c>
      <c r="AJ414" s="23">
        <v>0</v>
      </c>
      <c r="AK414" s="24">
        <f t="shared" si="78"/>
        <v>15181.78</v>
      </c>
      <c r="AN414" s="35">
        <f t="shared" si="79"/>
        <v>-6.7117123584363614E-2</v>
      </c>
      <c r="AO414" s="35">
        <f t="shared" si="80"/>
        <v>2.6250639071475179E-2</v>
      </c>
      <c r="AP414" s="35">
        <f t="shared" si="81"/>
        <v>5.5624112751328836E-2</v>
      </c>
      <c r="AQ414" s="35">
        <f t="shared" si="82"/>
        <v>1.6520896043098476E-2</v>
      </c>
      <c r="AR414" s="35">
        <f t="shared" si="83"/>
        <v>9.7820310468244021E-3</v>
      </c>
    </row>
    <row r="415" spans="2:44" x14ac:dyDescent="0.3">
      <c r="B415" s="2" t="s">
        <v>79</v>
      </c>
      <c r="C415" s="2" t="s">
        <v>383</v>
      </c>
      <c r="D415" s="2" t="s">
        <v>406</v>
      </c>
      <c r="E415" s="2" t="s">
        <v>142</v>
      </c>
      <c r="F415" s="2" t="s">
        <v>143</v>
      </c>
      <c r="H415" s="23" cm="1">
        <f t="array" ref="H415">SUMPRODUCT('Charges by GXP_GIP_DETERMINED'!G$7:G$567*('Charges by GXP_GIP_DETERMINED'!$D$7:$D$567=$D415)*('Charges by GXP_GIP_DETERMINED'!$E$7:$E$567=$E415))</f>
        <v>0</v>
      </c>
      <c r="I415" s="23" cm="1">
        <f t="array" ref="I415">SUMPRODUCT('Charges by GXP_GIP_DETERMINED'!H$7:H$567*('Charges by GXP_GIP_DETERMINED'!$D$7:$D$567=$D415)*('Charges by GXP_GIP_DETERMINED'!$E$7:$E$567=$E415))</f>
        <v>0</v>
      </c>
      <c r="J415" s="23" cm="1">
        <f t="array" ref="J415">SUMPRODUCT('Charges by GXP_GIP_DETERMINED'!I$7:I$567*('Charges by GXP_GIP_DETERMINED'!$D$7:$D$567=$D415)*('Charges by GXP_GIP_DETERMINED'!$E$7:$E$567=$E415))</f>
        <v>0</v>
      </c>
      <c r="K415" s="23" cm="1">
        <f t="array" ref="K415">SUMPRODUCT('Charges by GXP_GIP_DETERMINED'!J$7:J$567*('Charges by GXP_GIP_DETERMINED'!$D$7:$D$567=$D415)*('Charges by GXP_GIP_DETERMINED'!$E$7:$E$567=$E415))</f>
        <v>0</v>
      </c>
      <c r="L415" s="24">
        <f t="shared" si="72"/>
        <v>0</v>
      </c>
      <c r="M415" s="23">
        <v>0</v>
      </c>
      <c r="N415" s="23">
        <v>0</v>
      </c>
      <c r="O415" s="23">
        <v>0</v>
      </c>
      <c r="P415" s="23" cm="1">
        <f t="array" ref="P415">SUMPRODUCT('Charges by GXP_GIP_DETERMINED'!O$7:O$567*('Charges by GXP_GIP_DETERMINED'!$D$7:$D$567=$D415)*('Charges by GXP_GIP_DETERMINED'!$E$7:$E$567=$E415))</f>
        <v>0</v>
      </c>
      <c r="Q415" s="24">
        <f t="shared" si="73"/>
        <v>0</v>
      </c>
      <c r="R415" s="23">
        <v>0</v>
      </c>
      <c r="S415" s="23">
        <v>0</v>
      </c>
      <c r="T415" s="23">
        <v>0</v>
      </c>
      <c r="U415" s="24">
        <f t="shared" si="74"/>
        <v>0</v>
      </c>
      <c r="V415" s="23">
        <v>0</v>
      </c>
      <c r="W415" s="23">
        <v>0</v>
      </c>
      <c r="X415" s="23">
        <v>0</v>
      </c>
      <c r="Y415" s="24">
        <f t="shared" si="75"/>
        <v>0</v>
      </c>
      <c r="Z415" s="23">
        <v>0</v>
      </c>
      <c r="AA415" s="23">
        <v>0</v>
      </c>
      <c r="AB415" s="23">
        <v>0</v>
      </c>
      <c r="AC415" s="24">
        <f t="shared" si="76"/>
        <v>0</v>
      </c>
      <c r="AD415" s="23">
        <v>0</v>
      </c>
      <c r="AE415" s="23">
        <v>0</v>
      </c>
      <c r="AF415" s="23">
        <v>0</v>
      </c>
      <c r="AG415" s="24">
        <f t="shared" si="77"/>
        <v>0</v>
      </c>
      <c r="AH415" s="23">
        <v>0</v>
      </c>
      <c r="AI415" s="23">
        <v>0</v>
      </c>
      <c r="AJ415" s="23">
        <v>0</v>
      </c>
      <c r="AK415" s="24">
        <f t="shared" si="78"/>
        <v>0</v>
      </c>
      <c r="AN415" s="35" t="str">
        <f t="shared" si="79"/>
        <v>-</v>
      </c>
      <c r="AO415" s="35" t="str">
        <f t="shared" si="80"/>
        <v>'-</v>
      </c>
      <c r="AP415" s="35" t="str">
        <f t="shared" si="81"/>
        <v>'-</v>
      </c>
      <c r="AQ415" s="35" t="str">
        <f t="shared" si="82"/>
        <v>'-</v>
      </c>
      <c r="AR415" s="35" t="str">
        <f t="shared" si="83"/>
        <v>'-</v>
      </c>
    </row>
    <row r="416" spans="2:44" x14ac:dyDescent="0.3">
      <c r="B416" s="2" t="s">
        <v>79</v>
      </c>
      <c r="C416" s="2" t="s">
        <v>383</v>
      </c>
      <c r="D416" s="2" t="s">
        <v>406</v>
      </c>
      <c r="E416" s="2" t="s">
        <v>144</v>
      </c>
      <c r="F416" s="2" t="s">
        <v>145</v>
      </c>
      <c r="H416" s="23" cm="1">
        <f t="array" ref="H416">SUMPRODUCT('Charges by GXP_GIP_DETERMINED'!G$7:G$567*('Charges by GXP_GIP_DETERMINED'!$D$7:$D$567=$D416)*('Charges by GXP_GIP_DETERMINED'!$E$7:$E$567=$E416))</f>
        <v>238778.74728292981</v>
      </c>
      <c r="I416" s="23" cm="1">
        <f t="array" ref="I416">SUMPRODUCT('Charges by GXP_GIP_DETERMINED'!H$7:H$567*('Charges by GXP_GIP_DETERMINED'!$D$7:$D$567=$D416)*('Charges by GXP_GIP_DETERMINED'!$E$7:$E$567=$E416))</f>
        <v>538551.73</v>
      </c>
      <c r="J416" s="23" cm="1">
        <f t="array" ref="J416">SUMPRODUCT('Charges by GXP_GIP_DETERMINED'!I$7:I$567*('Charges by GXP_GIP_DETERMINED'!$D$7:$D$567=$D416)*('Charges by GXP_GIP_DETERMINED'!$E$7:$E$567=$E416))</f>
        <v>0</v>
      </c>
      <c r="K416" s="23" cm="1">
        <f t="array" ref="K416">SUMPRODUCT('Charges by GXP_GIP_DETERMINED'!J$7:J$567*('Charges by GXP_GIP_DETERMINED'!$D$7:$D$567=$D416)*('Charges by GXP_GIP_DETERMINED'!$E$7:$E$567=$E416))</f>
        <v>0</v>
      </c>
      <c r="L416" s="24">
        <f t="shared" si="72"/>
        <v>777330.47728292982</v>
      </c>
      <c r="M416" s="23">
        <v>325365.0736619489</v>
      </c>
      <c r="N416" s="23">
        <v>540419.27</v>
      </c>
      <c r="O416" s="23">
        <v>0</v>
      </c>
      <c r="P416" s="23" cm="1">
        <f t="array" ref="P416">SUMPRODUCT('Charges by GXP_GIP_DETERMINED'!O$7:O$567*('Charges by GXP_GIP_DETERMINED'!$D$7:$D$567=$D416)*('Charges by GXP_GIP_DETERMINED'!$E$7:$E$567=$E416))</f>
        <v>0</v>
      </c>
      <c r="Q416" s="24">
        <f t="shared" si="73"/>
        <v>865784.34366194892</v>
      </c>
      <c r="R416" s="23">
        <v>415758.33999999997</v>
      </c>
      <c r="S416" s="23">
        <v>667535.17000000004</v>
      </c>
      <c r="T416" s="23">
        <v>0</v>
      </c>
      <c r="U416" s="24">
        <f t="shared" si="74"/>
        <v>1083293.51</v>
      </c>
      <c r="V416" s="23">
        <v>591133.84</v>
      </c>
      <c r="W416" s="23">
        <v>706559.28</v>
      </c>
      <c r="X416" s="23">
        <v>0</v>
      </c>
      <c r="Y416" s="24">
        <f t="shared" si="75"/>
        <v>1297693.1200000001</v>
      </c>
      <c r="Z416" s="23">
        <v>866290.92999999993</v>
      </c>
      <c r="AA416" s="23">
        <v>681248.53</v>
      </c>
      <c r="AB416" s="23">
        <v>0</v>
      </c>
      <c r="AC416" s="24">
        <f t="shared" si="76"/>
        <v>1547539.46</v>
      </c>
      <c r="AD416" s="23">
        <v>1085911.6300000001</v>
      </c>
      <c r="AE416" s="23">
        <v>747056.94</v>
      </c>
      <c r="AF416" s="23">
        <v>0</v>
      </c>
      <c r="AG416" s="24">
        <f t="shared" si="77"/>
        <v>1832968.57</v>
      </c>
      <c r="AH416" s="23">
        <v>1393157.1199999999</v>
      </c>
      <c r="AI416" s="23">
        <v>761464.04</v>
      </c>
      <c r="AJ416" s="23">
        <v>0</v>
      </c>
      <c r="AK416" s="24">
        <f t="shared" si="78"/>
        <v>2154621.16</v>
      </c>
      <c r="AN416" s="35">
        <f t="shared" si="79"/>
        <v>0.39360740593438348</v>
      </c>
      <c r="AO416" s="35">
        <f t="shared" si="80"/>
        <v>0.19791460764866953</v>
      </c>
      <c r="AP416" s="35">
        <f t="shared" si="81"/>
        <v>0.19253114326444121</v>
      </c>
      <c r="AQ416" s="35">
        <f t="shared" si="82"/>
        <v>0.18444060224480485</v>
      </c>
      <c r="AR416" s="35">
        <f t="shared" si="83"/>
        <v>0.17548178144702176</v>
      </c>
    </row>
    <row r="417" spans="2:44" x14ac:dyDescent="0.3">
      <c r="B417" s="2" t="s">
        <v>79</v>
      </c>
      <c r="C417" s="2" t="s">
        <v>383</v>
      </c>
      <c r="D417" s="2" t="s">
        <v>406</v>
      </c>
      <c r="E417" s="2" t="s">
        <v>146</v>
      </c>
      <c r="H417" s="23" cm="1">
        <f t="array" ref="H417">SUMPRODUCT('Charges by GXP_GIP_DETERMINED'!G$7:G$567*('Charges by GXP_GIP_DETERMINED'!$D$7:$D$567=$D417)*('Charges by GXP_GIP_DETERMINED'!$E$7:$E$567=$E417))</f>
        <v>1626335.4541786283</v>
      </c>
      <c r="I417" s="23" cm="1">
        <f t="array" ref="I417">SUMPRODUCT('Charges by GXP_GIP_DETERMINED'!H$7:H$567*('Charges by GXP_GIP_DETERMINED'!$D$7:$D$567=$D417)*('Charges by GXP_GIP_DETERMINED'!$E$7:$E$567=$E417))</f>
        <v>0</v>
      </c>
      <c r="J417" s="23" cm="1">
        <f t="array" ref="J417">SUMPRODUCT('Charges by GXP_GIP_DETERMINED'!I$7:I$567*('Charges by GXP_GIP_DETERMINED'!$D$7:$D$567=$D417)*('Charges by GXP_GIP_DETERMINED'!$E$7:$E$567=$E417))</f>
        <v>0</v>
      </c>
      <c r="K417" s="23" cm="1">
        <f t="array" ref="K417">SUMPRODUCT('Charges by GXP_GIP_DETERMINED'!J$7:J$567*('Charges by GXP_GIP_DETERMINED'!$D$7:$D$567=$D417)*('Charges by GXP_GIP_DETERMINED'!$E$7:$E$567=$E417))</f>
        <v>0</v>
      </c>
      <c r="L417" s="24">
        <f t="shared" si="72"/>
        <v>1626335.4541786283</v>
      </c>
      <c r="M417" s="23">
        <v>1474644.8166445533</v>
      </c>
      <c r="N417" s="23">
        <v>0</v>
      </c>
      <c r="O417" s="23">
        <v>0</v>
      </c>
      <c r="P417" s="23" cm="1">
        <f t="array" ref="P417">SUMPRODUCT('Charges by GXP_GIP_DETERMINED'!O$7:O$567*('Charges by GXP_GIP_DETERMINED'!$D$7:$D$567=$D417)*('Charges by GXP_GIP_DETERMINED'!$E$7:$E$567=$E417))</f>
        <v>0</v>
      </c>
      <c r="Q417" s="24">
        <f t="shared" si="73"/>
        <v>1474644.8166445533</v>
      </c>
      <c r="R417" s="23">
        <v>1462781.17</v>
      </c>
      <c r="S417" s="23">
        <v>0</v>
      </c>
      <c r="T417" s="23">
        <v>0</v>
      </c>
      <c r="U417" s="24">
        <f t="shared" si="74"/>
        <v>1462781.17</v>
      </c>
      <c r="V417" s="23">
        <v>1530959.08</v>
      </c>
      <c r="W417" s="23">
        <v>0</v>
      </c>
      <c r="X417" s="23">
        <v>0</v>
      </c>
      <c r="Y417" s="24">
        <f t="shared" si="75"/>
        <v>1530959.08</v>
      </c>
      <c r="Z417" s="23">
        <v>1623528.58</v>
      </c>
      <c r="AA417" s="23">
        <v>0</v>
      </c>
      <c r="AB417" s="23">
        <v>0</v>
      </c>
      <c r="AC417" s="24">
        <f t="shared" si="76"/>
        <v>1623528.58</v>
      </c>
      <c r="AD417" s="23">
        <v>1646939.25</v>
      </c>
      <c r="AE417" s="23">
        <v>0</v>
      </c>
      <c r="AF417" s="23">
        <v>0</v>
      </c>
      <c r="AG417" s="24">
        <f t="shared" si="77"/>
        <v>1646939.25</v>
      </c>
      <c r="AH417" s="23">
        <v>1654923.12</v>
      </c>
      <c r="AI417" s="23">
        <v>0</v>
      </c>
      <c r="AJ417" s="23">
        <v>0</v>
      </c>
      <c r="AK417" s="24">
        <f t="shared" si="78"/>
        <v>1654923.12</v>
      </c>
      <c r="AN417" s="35">
        <f t="shared" si="79"/>
        <v>-0.10056614320151469</v>
      </c>
      <c r="AO417" s="35">
        <f t="shared" si="80"/>
        <v>4.6608413752003752E-2</v>
      </c>
      <c r="AP417" s="35">
        <f t="shared" si="81"/>
        <v>6.0465038686729589E-2</v>
      </c>
      <c r="AQ417" s="35">
        <f t="shared" si="82"/>
        <v>1.441962296715471E-2</v>
      </c>
      <c r="AR417" s="35">
        <f t="shared" si="83"/>
        <v>4.8477015773351617E-3</v>
      </c>
    </row>
    <row r="418" spans="2:44" x14ac:dyDescent="0.3">
      <c r="B418" s="2" t="s">
        <v>79</v>
      </c>
      <c r="C418" s="2" t="s">
        <v>407</v>
      </c>
      <c r="D418" s="2" t="s">
        <v>408</v>
      </c>
      <c r="E418" s="2" t="s">
        <v>142</v>
      </c>
      <c r="F418" s="2" t="s">
        <v>143</v>
      </c>
      <c r="H418" s="23" cm="1">
        <f t="array" ref="H418">SUMPRODUCT('Charges by GXP_GIP_DETERMINED'!G$7:G$567*('Charges by GXP_GIP_DETERMINED'!$D$7:$D$567=$D418)*('Charges by GXP_GIP_DETERMINED'!$E$7:$E$567=$E418))</f>
        <v>0</v>
      </c>
      <c r="I418" s="23" cm="1">
        <f t="array" ref="I418">SUMPRODUCT('Charges by GXP_GIP_DETERMINED'!H$7:H$567*('Charges by GXP_GIP_DETERMINED'!$D$7:$D$567=$D418)*('Charges by GXP_GIP_DETERMINED'!$E$7:$E$567=$E418))</f>
        <v>0</v>
      </c>
      <c r="J418" s="23" cm="1">
        <f t="array" ref="J418">SUMPRODUCT('Charges by GXP_GIP_DETERMINED'!I$7:I$567*('Charges by GXP_GIP_DETERMINED'!$D$7:$D$567=$D418)*('Charges by GXP_GIP_DETERMINED'!$E$7:$E$567=$E418))</f>
        <v>0</v>
      </c>
      <c r="K418" s="23" cm="1">
        <f t="array" ref="K418">SUMPRODUCT('Charges by GXP_GIP_DETERMINED'!J$7:J$567*('Charges by GXP_GIP_DETERMINED'!$D$7:$D$567=$D418)*('Charges by GXP_GIP_DETERMINED'!$E$7:$E$567=$E418))</f>
        <v>0</v>
      </c>
      <c r="L418" s="24">
        <f t="shared" si="72"/>
        <v>0</v>
      </c>
      <c r="M418" s="23">
        <v>0</v>
      </c>
      <c r="N418" s="23">
        <v>234510.06</v>
      </c>
      <c r="O418" s="23">
        <v>0</v>
      </c>
      <c r="P418" s="23" cm="1">
        <f t="array" ref="P418">SUMPRODUCT('Charges by GXP_GIP_DETERMINED'!O$7:O$567*('Charges by GXP_GIP_DETERMINED'!$D$7:$D$567=$D418)*('Charges by GXP_GIP_DETERMINED'!$E$7:$E$567=$E418))</f>
        <v>0</v>
      </c>
      <c r="Q418" s="24">
        <f t="shared" si="73"/>
        <v>234510.06</v>
      </c>
      <c r="R418" s="23">
        <v>0</v>
      </c>
      <c r="S418" s="23">
        <v>289670.86</v>
      </c>
      <c r="T418" s="23">
        <v>0</v>
      </c>
      <c r="U418" s="24">
        <f t="shared" si="74"/>
        <v>289670.86</v>
      </c>
      <c r="V418" s="23">
        <v>0</v>
      </c>
      <c r="W418" s="23">
        <v>306605.02</v>
      </c>
      <c r="X418" s="23">
        <v>0</v>
      </c>
      <c r="Y418" s="24">
        <f t="shared" si="75"/>
        <v>306605.02</v>
      </c>
      <c r="Z418" s="23">
        <v>0</v>
      </c>
      <c r="AA418" s="23">
        <v>295621.65000000002</v>
      </c>
      <c r="AB418" s="23">
        <v>0</v>
      </c>
      <c r="AC418" s="24">
        <f t="shared" si="76"/>
        <v>295621.65000000002</v>
      </c>
      <c r="AD418" s="23">
        <v>0</v>
      </c>
      <c r="AE418" s="23">
        <v>324178.61</v>
      </c>
      <c r="AF418" s="23">
        <v>0</v>
      </c>
      <c r="AG418" s="24">
        <f t="shared" si="77"/>
        <v>324178.61</v>
      </c>
      <c r="AH418" s="23">
        <v>0</v>
      </c>
      <c r="AI418" s="23">
        <v>330430.44</v>
      </c>
      <c r="AJ418" s="23">
        <v>0</v>
      </c>
      <c r="AK418" s="24">
        <f t="shared" si="78"/>
        <v>330430.44</v>
      </c>
      <c r="AN418" s="35" t="str">
        <f t="shared" si="79"/>
        <v>-</v>
      </c>
      <c r="AO418" s="35">
        <f t="shared" si="80"/>
        <v>5.8460005262524595E-2</v>
      </c>
      <c r="AP418" s="35">
        <f t="shared" si="81"/>
        <v>-3.5822538065423681E-2</v>
      </c>
      <c r="AQ418" s="35">
        <f t="shared" si="82"/>
        <v>9.6599690854847653E-2</v>
      </c>
      <c r="AR418" s="35">
        <f t="shared" si="83"/>
        <v>1.9285140373697107E-2</v>
      </c>
    </row>
    <row r="419" spans="2:44" x14ac:dyDescent="0.3">
      <c r="B419" s="2" t="s">
        <v>79</v>
      </c>
      <c r="C419" s="2" t="s">
        <v>407</v>
      </c>
      <c r="D419" s="2" t="s">
        <v>408</v>
      </c>
      <c r="E419" s="2" t="s">
        <v>144</v>
      </c>
      <c r="F419" s="2" t="s">
        <v>145</v>
      </c>
      <c r="H419" s="23" cm="1">
        <f t="array" ref="H419">SUMPRODUCT('Charges by GXP_GIP_DETERMINED'!G$7:G$567*('Charges by GXP_GIP_DETERMINED'!$D$7:$D$567=$D419)*('Charges by GXP_GIP_DETERMINED'!$E$7:$E$567=$E419))</f>
        <v>0</v>
      </c>
      <c r="I419" s="23" cm="1">
        <f t="array" ref="I419">SUMPRODUCT('Charges by GXP_GIP_DETERMINED'!H$7:H$567*('Charges by GXP_GIP_DETERMINED'!$D$7:$D$567=$D419)*('Charges by GXP_GIP_DETERMINED'!$E$7:$E$567=$E419))</f>
        <v>0</v>
      </c>
      <c r="J419" s="23" cm="1">
        <f t="array" ref="J419">SUMPRODUCT('Charges by GXP_GIP_DETERMINED'!I$7:I$567*('Charges by GXP_GIP_DETERMINED'!$D$7:$D$567=$D419)*('Charges by GXP_GIP_DETERMINED'!$E$7:$E$567=$E419))</f>
        <v>0</v>
      </c>
      <c r="K419" s="23" cm="1">
        <f t="array" ref="K419">SUMPRODUCT('Charges by GXP_GIP_DETERMINED'!J$7:J$567*('Charges by GXP_GIP_DETERMINED'!$D$7:$D$567=$D419)*('Charges by GXP_GIP_DETERMINED'!$E$7:$E$567=$E419))</f>
        <v>0</v>
      </c>
      <c r="L419" s="24">
        <f t="shared" si="72"/>
        <v>0</v>
      </c>
      <c r="M419" s="23">
        <v>0</v>
      </c>
      <c r="N419" s="23">
        <v>0</v>
      </c>
      <c r="O419" s="23">
        <v>0</v>
      </c>
      <c r="P419" s="23" cm="1">
        <f t="array" ref="P419">SUMPRODUCT('Charges by GXP_GIP_DETERMINED'!O$7:O$567*('Charges by GXP_GIP_DETERMINED'!$D$7:$D$567=$D419)*('Charges by GXP_GIP_DETERMINED'!$E$7:$E$567=$E419))</f>
        <v>0</v>
      </c>
      <c r="Q419" s="24">
        <f t="shared" si="73"/>
        <v>0</v>
      </c>
      <c r="R419" s="23">
        <v>0</v>
      </c>
      <c r="S419" s="23">
        <v>0</v>
      </c>
      <c r="T419" s="23">
        <v>0</v>
      </c>
      <c r="U419" s="24">
        <f t="shared" si="74"/>
        <v>0</v>
      </c>
      <c r="V419" s="23">
        <v>0</v>
      </c>
      <c r="W419" s="23">
        <v>0</v>
      </c>
      <c r="X419" s="23">
        <v>0</v>
      </c>
      <c r="Y419" s="24">
        <f t="shared" si="75"/>
        <v>0</v>
      </c>
      <c r="Z419" s="23">
        <v>0</v>
      </c>
      <c r="AA419" s="23">
        <v>0</v>
      </c>
      <c r="AB419" s="23">
        <v>0</v>
      </c>
      <c r="AC419" s="24">
        <f t="shared" si="76"/>
        <v>0</v>
      </c>
      <c r="AD419" s="23">
        <v>0</v>
      </c>
      <c r="AE419" s="23">
        <v>0</v>
      </c>
      <c r="AF419" s="23">
        <v>0</v>
      </c>
      <c r="AG419" s="24">
        <f t="shared" si="77"/>
        <v>0</v>
      </c>
      <c r="AH419" s="23">
        <v>0</v>
      </c>
      <c r="AI419" s="23">
        <v>0</v>
      </c>
      <c r="AJ419" s="23">
        <v>0</v>
      </c>
      <c r="AK419" s="24">
        <f t="shared" si="78"/>
        <v>0</v>
      </c>
      <c r="AN419" s="35" t="str">
        <f t="shared" si="79"/>
        <v>-</v>
      </c>
      <c r="AO419" s="35" t="str">
        <f t="shared" si="80"/>
        <v>'-</v>
      </c>
      <c r="AP419" s="35" t="str">
        <f t="shared" si="81"/>
        <v>'-</v>
      </c>
      <c r="AQ419" s="35" t="str">
        <f t="shared" si="82"/>
        <v>'-</v>
      </c>
      <c r="AR419" s="35" t="str">
        <f t="shared" si="83"/>
        <v>'-</v>
      </c>
    </row>
    <row r="420" spans="2:44" x14ac:dyDescent="0.3">
      <c r="B420" s="2" t="s">
        <v>79</v>
      </c>
      <c r="C420" s="2" t="s">
        <v>407</v>
      </c>
      <c r="D420" s="2" t="s">
        <v>408</v>
      </c>
      <c r="E420" s="2" t="s">
        <v>146</v>
      </c>
      <c r="H420" s="23" cm="1">
        <f t="array" ref="H420">SUMPRODUCT('Charges by GXP_GIP_DETERMINED'!G$7:G$567*('Charges by GXP_GIP_DETERMINED'!$D$7:$D$567=$D420)*('Charges by GXP_GIP_DETERMINED'!$E$7:$E$567=$E420))</f>
        <v>0</v>
      </c>
      <c r="I420" s="23" cm="1">
        <f t="array" ref="I420">SUMPRODUCT('Charges by GXP_GIP_DETERMINED'!H$7:H$567*('Charges by GXP_GIP_DETERMINED'!$D$7:$D$567=$D420)*('Charges by GXP_GIP_DETERMINED'!$E$7:$E$567=$E420))</f>
        <v>0</v>
      </c>
      <c r="J420" s="23" cm="1">
        <f t="array" ref="J420">SUMPRODUCT('Charges by GXP_GIP_DETERMINED'!I$7:I$567*('Charges by GXP_GIP_DETERMINED'!$D$7:$D$567=$D420)*('Charges by GXP_GIP_DETERMINED'!$E$7:$E$567=$E420))</f>
        <v>0</v>
      </c>
      <c r="K420" s="23" cm="1">
        <f t="array" ref="K420">SUMPRODUCT('Charges by GXP_GIP_DETERMINED'!J$7:J$567*('Charges by GXP_GIP_DETERMINED'!$D$7:$D$567=$D420)*('Charges by GXP_GIP_DETERMINED'!$E$7:$E$567=$E420))</f>
        <v>0</v>
      </c>
      <c r="L420" s="24">
        <f t="shared" si="72"/>
        <v>0</v>
      </c>
      <c r="M420" s="23">
        <v>0</v>
      </c>
      <c r="N420" s="23">
        <v>0</v>
      </c>
      <c r="O420" s="23">
        <v>0</v>
      </c>
      <c r="P420" s="23" cm="1">
        <f t="array" ref="P420">SUMPRODUCT('Charges by GXP_GIP_DETERMINED'!O$7:O$567*('Charges by GXP_GIP_DETERMINED'!$D$7:$D$567=$D420)*('Charges by GXP_GIP_DETERMINED'!$E$7:$E$567=$E420))</f>
        <v>0</v>
      </c>
      <c r="Q420" s="24">
        <f t="shared" si="73"/>
        <v>0</v>
      </c>
      <c r="R420" s="23">
        <v>0</v>
      </c>
      <c r="S420" s="23">
        <v>0</v>
      </c>
      <c r="T420" s="23">
        <v>0</v>
      </c>
      <c r="U420" s="24">
        <f t="shared" si="74"/>
        <v>0</v>
      </c>
      <c r="V420" s="23">
        <v>0</v>
      </c>
      <c r="W420" s="23">
        <v>0</v>
      </c>
      <c r="X420" s="23">
        <v>0</v>
      </c>
      <c r="Y420" s="24">
        <f t="shared" si="75"/>
        <v>0</v>
      </c>
      <c r="Z420" s="23">
        <v>0</v>
      </c>
      <c r="AA420" s="23">
        <v>0</v>
      </c>
      <c r="AB420" s="23">
        <v>0</v>
      </c>
      <c r="AC420" s="24">
        <f t="shared" si="76"/>
        <v>0</v>
      </c>
      <c r="AD420" s="23">
        <v>0</v>
      </c>
      <c r="AE420" s="23">
        <v>0</v>
      </c>
      <c r="AF420" s="23">
        <v>0</v>
      </c>
      <c r="AG420" s="24">
        <f t="shared" si="77"/>
        <v>0</v>
      </c>
      <c r="AH420" s="23">
        <v>0</v>
      </c>
      <c r="AI420" s="23">
        <v>0</v>
      </c>
      <c r="AJ420" s="23">
        <v>0</v>
      </c>
      <c r="AK420" s="24">
        <f t="shared" si="78"/>
        <v>0</v>
      </c>
      <c r="AN420" s="35" t="str">
        <f t="shared" si="79"/>
        <v>-</v>
      </c>
      <c r="AO420" s="35" t="str">
        <f t="shared" si="80"/>
        <v>'-</v>
      </c>
      <c r="AP420" s="35" t="str">
        <f t="shared" si="81"/>
        <v>'-</v>
      </c>
      <c r="AQ420" s="35" t="str">
        <f t="shared" si="82"/>
        <v>'-</v>
      </c>
      <c r="AR420" s="35" t="str">
        <f t="shared" si="83"/>
        <v>'-</v>
      </c>
    </row>
    <row r="421" spans="2:44" x14ac:dyDescent="0.3">
      <c r="B421" s="2" t="s">
        <v>108</v>
      </c>
      <c r="C421" s="2" t="s">
        <v>301</v>
      </c>
      <c r="D421" s="2" t="s">
        <v>409</v>
      </c>
      <c r="E421" s="2" t="s">
        <v>142</v>
      </c>
      <c r="F421" s="2" t="s">
        <v>143</v>
      </c>
      <c r="H421" s="23" cm="1">
        <f t="array" ref="H421">SUMPRODUCT('Charges by GXP_GIP_DETERMINED'!G$7:G$567*('Charges by GXP_GIP_DETERMINED'!$D$7:$D$567=$D421)*('Charges by GXP_GIP_DETERMINED'!$E$7:$E$567=$E421))</f>
        <v>265.86658540046352</v>
      </c>
      <c r="I421" s="23" cm="1">
        <f t="array" ref="I421">SUMPRODUCT('Charges by GXP_GIP_DETERMINED'!H$7:H$567*('Charges by GXP_GIP_DETERMINED'!$D$7:$D$567=$D421)*('Charges by GXP_GIP_DETERMINED'!$E$7:$E$567=$E421))</f>
        <v>797.97</v>
      </c>
      <c r="J421" s="23" cm="1">
        <f t="array" ref="J421">SUMPRODUCT('Charges by GXP_GIP_DETERMINED'!I$7:I$567*('Charges by GXP_GIP_DETERMINED'!$D$7:$D$567=$D421)*('Charges by GXP_GIP_DETERMINED'!$E$7:$E$567=$E421))</f>
        <v>0</v>
      </c>
      <c r="K421" s="23" cm="1">
        <f t="array" ref="K421">SUMPRODUCT('Charges by GXP_GIP_DETERMINED'!J$7:J$567*('Charges by GXP_GIP_DETERMINED'!$D$7:$D$567=$D421)*('Charges by GXP_GIP_DETERMINED'!$E$7:$E$567=$E421))</f>
        <v>0</v>
      </c>
      <c r="L421" s="24">
        <f t="shared" si="72"/>
        <v>1063.8365854004635</v>
      </c>
      <c r="M421" s="23">
        <v>368.91858680259787</v>
      </c>
      <c r="N421" s="23">
        <v>779.85</v>
      </c>
      <c r="O421" s="23">
        <v>0</v>
      </c>
      <c r="P421" s="23" cm="1">
        <f t="array" ref="P421">SUMPRODUCT('Charges by GXP_GIP_DETERMINED'!O$7:O$567*('Charges by GXP_GIP_DETERMINED'!$D$7:$D$567=$D421)*('Charges by GXP_GIP_DETERMINED'!$E$7:$E$567=$E421))</f>
        <v>0</v>
      </c>
      <c r="Q421" s="24">
        <f t="shared" si="73"/>
        <v>1148.7685868025978</v>
      </c>
      <c r="R421" s="23">
        <v>455.13</v>
      </c>
      <c r="S421" s="23">
        <v>963.28</v>
      </c>
      <c r="T421" s="23">
        <v>0</v>
      </c>
      <c r="U421" s="24">
        <f t="shared" si="74"/>
        <v>1418.4099999999999</v>
      </c>
      <c r="V421" s="23">
        <v>606.41</v>
      </c>
      <c r="W421" s="23">
        <v>1019.6</v>
      </c>
      <c r="X421" s="23">
        <v>0</v>
      </c>
      <c r="Y421" s="24">
        <f t="shared" si="75"/>
        <v>1626.01</v>
      </c>
      <c r="Z421" s="23">
        <v>807.12</v>
      </c>
      <c r="AA421" s="23">
        <v>983.07</v>
      </c>
      <c r="AB421" s="23">
        <v>0</v>
      </c>
      <c r="AC421" s="24">
        <f t="shared" si="76"/>
        <v>1790.19</v>
      </c>
      <c r="AD421" s="23">
        <v>949.70999999999992</v>
      </c>
      <c r="AE421" s="23">
        <v>1078.04</v>
      </c>
      <c r="AF421" s="23">
        <v>0</v>
      </c>
      <c r="AG421" s="24">
        <f t="shared" si="77"/>
        <v>2027.75</v>
      </c>
      <c r="AH421" s="23">
        <v>1104.2599999999998</v>
      </c>
      <c r="AI421" s="23">
        <v>1098.83</v>
      </c>
      <c r="AJ421" s="23">
        <v>0</v>
      </c>
      <c r="AK421" s="24">
        <f t="shared" si="78"/>
        <v>2203.0899999999997</v>
      </c>
      <c r="AN421" s="35">
        <f t="shared" si="79"/>
        <v>0.33329687986436674</v>
      </c>
      <c r="AO421" s="35">
        <f t="shared" si="80"/>
        <v>0.14636106626433842</v>
      </c>
      <c r="AP421" s="35">
        <f t="shared" si="81"/>
        <v>0.10097108873869165</v>
      </c>
      <c r="AQ421" s="35">
        <f t="shared" si="82"/>
        <v>0.13270099821806625</v>
      </c>
      <c r="AR421" s="35">
        <f t="shared" si="83"/>
        <v>8.6470225619528884E-2</v>
      </c>
    </row>
    <row r="422" spans="2:44" x14ac:dyDescent="0.3">
      <c r="B422" s="2" t="s">
        <v>108</v>
      </c>
      <c r="C422" s="2" t="s">
        <v>301</v>
      </c>
      <c r="D422" s="2" t="s">
        <v>409</v>
      </c>
      <c r="E422" s="2" t="s">
        <v>144</v>
      </c>
      <c r="F422" s="2" t="s">
        <v>145</v>
      </c>
      <c r="H422" s="23" cm="1">
        <f t="array" ref="H422">SUMPRODUCT('Charges by GXP_GIP_DETERMINED'!G$7:G$567*('Charges by GXP_GIP_DETERMINED'!$D$7:$D$567=$D422)*('Charges by GXP_GIP_DETERMINED'!$E$7:$E$567=$E422))</f>
        <v>333110.04578522348</v>
      </c>
      <c r="I422" s="23" cm="1">
        <f t="array" ref="I422">SUMPRODUCT('Charges by GXP_GIP_DETERMINED'!H$7:H$567*('Charges by GXP_GIP_DETERMINED'!$D$7:$D$567=$D422)*('Charges by GXP_GIP_DETERMINED'!$E$7:$E$567=$E422))</f>
        <v>49157.16</v>
      </c>
      <c r="J422" s="23" cm="1">
        <f t="array" ref="J422">SUMPRODUCT('Charges by GXP_GIP_DETERMINED'!I$7:I$567*('Charges by GXP_GIP_DETERMINED'!$D$7:$D$567=$D422)*('Charges by GXP_GIP_DETERMINED'!$E$7:$E$567=$E422))</f>
        <v>0</v>
      </c>
      <c r="K422" s="23" cm="1">
        <f t="array" ref="K422">SUMPRODUCT('Charges by GXP_GIP_DETERMINED'!J$7:J$567*('Charges by GXP_GIP_DETERMINED'!$D$7:$D$567=$D422)*('Charges by GXP_GIP_DETERMINED'!$E$7:$E$567=$E422))</f>
        <v>0</v>
      </c>
      <c r="L422" s="24">
        <f t="shared" si="72"/>
        <v>382267.20578522352</v>
      </c>
      <c r="M422" s="23">
        <v>445329.4822146761</v>
      </c>
      <c r="N422" s="23">
        <v>50423.33</v>
      </c>
      <c r="O422" s="23">
        <v>0</v>
      </c>
      <c r="P422" s="23" cm="1">
        <f t="array" ref="P422">SUMPRODUCT('Charges by GXP_GIP_DETERMINED'!O$7:O$567*('Charges by GXP_GIP_DETERMINED'!$D$7:$D$567=$D422)*('Charges by GXP_GIP_DETERMINED'!$E$7:$E$567=$E422))</f>
        <v>0</v>
      </c>
      <c r="Q422" s="24">
        <f t="shared" si="73"/>
        <v>495752.81221467612</v>
      </c>
      <c r="R422" s="23">
        <v>571030.56000000017</v>
      </c>
      <c r="S422" s="23">
        <v>62283.76</v>
      </c>
      <c r="T422" s="23">
        <v>0</v>
      </c>
      <c r="U422" s="24">
        <f t="shared" si="74"/>
        <v>633314.32000000018</v>
      </c>
      <c r="V422" s="23">
        <v>763516.07000000007</v>
      </c>
      <c r="W422" s="23">
        <v>65924.87</v>
      </c>
      <c r="X422" s="23">
        <v>0</v>
      </c>
      <c r="Y422" s="24">
        <f t="shared" si="75"/>
        <v>829440.94000000006</v>
      </c>
      <c r="Z422" s="23">
        <v>1007476.88</v>
      </c>
      <c r="AA422" s="23">
        <v>63563.28</v>
      </c>
      <c r="AB422" s="23">
        <v>0</v>
      </c>
      <c r="AC422" s="24">
        <f t="shared" si="76"/>
        <v>1071040.1599999999</v>
      </c>
      <c r="AD422" s="23">
        <v>1200569.8099999998</v>
      </c>
      <c r="AE422" s="23">
        <v>69703.47</v>
      </c>
      <c r="AF422" s="23">
        <v>0</v>
      </c>
      <c r="AG422" s="24">
        <f t="shared" si="77"/>
        <v>1270273.2799999998</v>
      </c>
      <c r="AH422" s="23">
        <v>1381173.6499999997</v>
      </c>
      <c r="AI422" s="23">
        <v>71047.710000000006</v>
      </c>
      <c r="AJ422" s="23">
        <v>0</v>
      </c>
      <c r="AK422" s="24">
        <f t="shared" si="78"/>
        <v>1452221.3599999996</v>
      </c>
      <c r="AN422" s="35">
        <f t="shared" si="79"/>
        <v>0.65673201994687269</v>
      </c>
      <c r="AO422" s="35">
        <f t="shared" si="80"/>
        <v>0.30968290753318173</v>
      </c>
      <c r="AP422" s="35">
        <f t="shared" si="81"/>
        <v>0.29127959369837697</v>
      </c>
      <c r="AQ422" s="35">
        <f t="shared" si="82"/>
        <v>0.18601834687506003</v>
      </c>
      <c r="AR422" s="35">
        <f t="shared" si="83"/>
        <v>0.1432353831767601</v>
      </c>
    </row>
    <row r="423" spans="2:44" x14ac:dyDescent="0.3">
      <c r="B423" s="2" t="s">
        <v>108</v>
      </c>
      <c r="C423" s="2" t="s">
        <v>301</v>
      </c>
      <c r="D423" s="2" t="s">
        <v>409</v>
      </c>
      <c r="E423" s="2" t="s">
        <v>146</v>
      </c>
      <c r="H423" s="23" cm="1">
        <f t="array" ref="H423">SUMPRODUCT('Charges by GXP_GIP_DETERMINED'!G$7:G$567*('Charges by GXP_GIP_DETERMINED'!$D$7:$D$567=$D423)*('Charges by GXP_GIP_DETERMINED'!$E$7:$E$567=$E423))</f>
        <v>223780.97243704778</v>
      </c>
      <c r="I423" s="23" cm="1">
        <f t="array" ref="I423">SUMPRODUCT('Charges by GXP_GIP_DETERMINED'!H$7:H$567*('Charges by GXP_GIP_DETERMINED'!$D$7:$D$567=$D423)*('Charges by GXP_GIP_DETERMINED'!$E$7:$E$567=$E423))</f>
        <v>0</v>
      </c>
      <c r="J423" s="23" cm="1">
        <f t="array" ref="J423">SUMPRODUCT('Charges by GXP_GIP_DETERMINED'!I$7:I$567*('Charges by GXP_GIP_DETERMINED'!$D$7:$D$567=$D423)*('Charges by GXP_GIP_DETERMINED'!$E$7:$E$567=$E423))</f>
        <v>0</v>
      </c>
      <c r="K423" s="23" cm="1">
        <f t="array" ref="K423">SUMPRODUCT('Charges by GXP_GIP_DETERMINED'!J$7:J$567*('Charges by GXP_GIP_DETERMINED'!$D$7:$D$567=$D423)*('Charges by GXP_GIP_DETERMINED'!$E$7:$E$567=$E423))</f>
        <v>0</v>
      </c>
      <c r="L423" s="24">
        <f t="shared" si="72"/>
        <v>223780.97243704778</v>
      </c>
      <c r="M423" s="23">
        <v>224764.34451909459</v>
      </c>
      <c r="N423" s="23">
        <v>0</v>
      </c>
      <c r="O423" s="23">
        <v>0</v>
      </c>
      <c r="P423" s="23" cm="1">
        <f t="array" ref="P423">SUMPRODUCT('Charges by GXP_GIP_DETERMINED'!O$7:O$567*('Charges by GXP_GIP_DETERMINED'!$D$7:$D$567=$D423)*('Charges by GXP_GIP_DETERMINED'!$E$7:$E$567=$E423))</f>
        <v>0</v>
      </c>
      <c r="Q423" s="24">
        <f t="shared" si="73"/>
        <v>224764.34451909459</v>
      </c>
      <c r="R423" s="23">
        <v>222481.94999999998</v>
      </c>
      <c r="S423" s="23">
        <v>0</v>
      </c>
      <c r="T423" s="23">
        <v>0</v>
      </c>
      <c r="U423" s="24">
        <f t="shared" si="74"/>
        <v>222481.94999999998</v>
      </c>
      <c r="V423" s="23">
        <v>222753.80000000002</v>
      </c>
      <c r="W423" s="23">
        <v>0</v>
      </c>
      <c r="X423" s="23">
        <v>0</v>
      </c>
      <c r="Y423" s="24">
        <f t="shared" si="75"/>
        <v>222753.80000000002</v>
      </c>
      <c r="Z423" s="23">
        <v>235532.44</v>
      </c>
      <c r="AA423" s="23">
        <v>0</v>
      </c>
      <c r="AB423" s="23">
        <v>0</v>
      </c>
      <c r="AC423" s="24">
        <f t="shared" si="76"/>
        <v>235532.44</v>
      </c>
      <c r="AD423" s="23">
        <v>239601.65</v>
      </c>
      <c r="AE423" s="23">
        <v>0</v>
      </c>
      <c r="AF423" s="23">
        <v>0</v>
      </c>
      <c r="AG423" s="24">
        <f t="shared" si="77"/>
        <v>239601.65</v>
      </c>
      <c r="AH423" s="23">
        <v>242064.98000000004</v>
      </c>
      <c r="AI423" s="23">
        <v>0</v>
      </c>
      <c r="AJ423" s="23">
        <v>0</v>
      </c>
      <c r="AK423" s="24">
        <f t="shared" si="78"/>
        <v>242064.98000000004</v>
      </c>
      <c r="AN423" s="35">
        <f t="shared" si="79"/>
        <v>-5.8048833325774485E-3</v>
      </c>
      <c r="AO423" s="35">
        <f t="shared" si="80"/>
        <v>1.2218968774770911E-3</v>
      </c>
      <c r="AP423" s="35">
        <f t="shared" si="81"/>
        <v>5.7366653228811293E-2</v>
      </c>
      <c r="AQ423" s="35">
        <f t="shared" si="82"/>
        <v>1.7276643506092038E-2</v>
      </c>
      <c r="AR423" s="35">
        <f t="shared" si="83"/>
        <v>1.0280939217238494E-2</v>
      </c>
    </row>
    <row r="424" spans="2:44" x14ac:dyDescent="0.3">
      <c r="B424" s="2" t="s">
        <v>98</v>
      </c>
      <c r="C424" s="2" t="s">
        <v>410</v>
      </c>
      <c r="D424" s="2" t="s">
        <v>411</v>
      </c>
      <c r="E424" s="2" t="s">
        <v>142</v>
      </c>
      <c r="F424" s="2" t="s">
        <v>143</v>
      </c>
      <c r="H424" s="23" cm="1">
        <f t="array" ref="H424">SUMPRODUCT('Charges by GXP_GIP_DETERMINED'!G$7:G$567*('Charges by GXP_GIP_DETERMINED'!$D$7:$D$567=$D424)*('Charges by GXP_GIP_DETERMINED'!$E$7:$E$567=$E424))</f>
        <v>0.11043831750470802</v>
      </c>
      <c r="I424" s="23" cm="1">
        <f t="array" ref="I424">SUMPRODUCT('Charges by GXP_GIP_DETERMINED'!H$7:H$567*('Charges by GXP_GIP_DETERMINED'!$D$7:$D$567=$D424)*('Charges by GXP_GIP_DETERMINED'!$E$7:$E$567=$E424))</f>
        <v>8572.68</v>
      </c>
      <c r="J424" s="23" cm="1">
        <f t="array" ref="J424">SUMPRODUCT('Charges by GXP_GIP_DETERMINED'!I$7:I$567*('Charges by GXP_GIP_DETERMINED'!$D$7:$D$567=$D424)*('Charges by GXP_GIP_DETERMINED'!$E$7:$E$567=$E424))</f>
        <v>0</v>
      </c>
      <c r="K424" s="23" cm="1">
        <f t="array" ref="K424">SUMPRODUCT('Charges by GXP_GIP_DETERMINED'!J$7:J$567*('Charges by GXP_GIP_DETERMINED'!$D$7:$D$567=$D424)*('Charges by GXP_GIP_DETERMINED'!$E$7:$E$567=$E424))</f>
        <v>0</v>
      </c>
      <c r="L424" s="24">
        <f t="shared" si="72"/>
        <v>8572.7904383175046</v>
      </c>
      <c r="M424" s="23">
        <v>0.15322911405711731</v>
      </c>
      <c r="N424" s="23">
        <v>1409.28</v>
      </c>
      <c r="O424" s="23">
        <v>0</v>
      </c>
      <c r="P424" s="23" cm="1">
        <f t="array" ref="P424">SUMPRODUCT('Charges by GXP_GIP_DETERMINED'!O$7:O$567*('Charges by GXP_GIP_DETERMINED'!$D$7:$D$567=$D424)*('Charges by GXP_GIP_DETERMINED'!$E$7:$E$567=$E424))</f>
        <v>0</v>
      </c>
      <c r="Q424" s="24">
        <f t="shared" si="73"/>
        <v>1409.433229114057</v>
      </c>
      <c r="R424" s="23">
        <v>0.19</v>
      </c>
      <c r="S424" s="23">
        <v>1740.77</v>
      </c>
      <c r="T424" s="23">
        <v>0</v>
      </c>
      <c r="U424" s="24">
        <f t="shared" si="74"/>
        <v>1740.96</v>
      </c>
      <c r="V424" s="23">
        <v>0.25</v>
      </c>
      <c r="W424" s="23">
        <v>1842.53</v>
      </c>
      <c r="X424" s="23">
        <v>0</v>
      </c>
      <c r="Y424" s="24">
        <f t="shared" si="75"/>
        <v>1842.78</v>
      </c>
      <c r="Z424" s="23">
        <v>0.32</v>
      </c>
      <c r="AA424" s="23">
        <v>1776.53</v>
      </c>
      <c r="AB424" s="23">
        <v>0</v>
      </c>
      <c r="AC424" s="24">
        <f t="shared" si="76"/>
        <v>1776.85</v>
      </c>
      <c r="AD424" s="23">
        <v>0.4</v>
      </c>
      <c r="AE424" s="23">
        <v>1948.14</v>
      </c>
      <c r="AF424" s="23">
        <v>0</v>
      </c>
      <c r="AG424" s="24">
        <f t="shared" si="77"/>
        <v>1948.5400000000002</v>
      </c>
      <c r="AH424" s="23">
        <v>0.46000000000000008</v>
      </c>
      <c r="AI424" s="23">
        <v>1985.71</v>
      </c>
      <c r="AJ424" s="23">
        <v>0</v>
      </c>
      <c r="AK424" s="24">
        <f t="shared" si="78"/>
        <v>1986.17</v>
      </c>
      <c r="AN424" s="35">
        <f t="shared" si="79"/>
        <v>-0.79692026621594625</v>
      </c>
      <c r="AO424" s="35">
        <f t="shared" si="80"/>
        <v>5.8484973807554352E-2</v>
      </c>
      <c r="AP424" s="35">
        <f t="shared" si="81"/>
        <v>-3.5777466653642898E-2</v>
      </c>
      <c r="AQ424" s="35">
        <f t="shared" si="82"/>
        <v>9.6626051720742012E-2</v>
      </c>
      <c r="AR424" s="35">
        <f t="shared" si="83"/>
        <v>1.9311895059890949E-2</v>
      </c>
    </row>
    <row r="425" spans="2:44" x14ac:dyDescent="0.3">
      <c r="B425" s="2" t="s">
        <v>98</v>
      </c>
      <c r="C425" s="2" t="s">
        <v>410</v>
      </c>
      <c r="D425" s="2" t="s">
        <v>411</v>
      </c>
      <c r="E425" s="2" t="s">
        <v>144</v>
      </c>
      <c r="F425" s="2" t="s">
        <v>145</v>
      </c>
      <c r="H425" s="23" cm="1">
        <f t="array" ref="H425">SUMPRODUCT('Charges by GXP_GIP_DETERMINED'!G$7:G$567*('Charges by GXP_GIP_DETERMINED'!$D$7:$D$567=$D425)*('Charges by GXP_GIP_DETERMINED'!$E$7:$E$567=$E425))</f>
        <v>201928.18845828791</v>
      </c>
      <c r="I425" s="23" cm="1">
        <f t="array" ref="I425">SUMPRODUCT('Charges by GXP_GIP_DETERMINED'!H$7:H$567*('Charges by GXP_GIP_DETERMINED'!$D$7:$D$567=$D425)*('Charges by GXP_GIP_DETERMINED'!$E$7:$E$567=$E425))</f>
        <v>608465.81000000006</v>
      </c>
      <c r="J425" s="23" cm="1">
        <f t="array" ref="J425">SUMPRODUCT('Charges by GXP_GIP_DETERMINED'!I$7:I$567*('Charges by GXP_GIP_DETERMINED'!$D$7:$D$567=$D425)*('Charges by GXP_GIP_DETERMINED'!$E$7:$E$567=$E425))</f>
        <v>0</v>
      </c>
      <c r="K425" s="23" cm="1">
        <f t="array" ref="K425">SUMPRODUCT('Charges by GXP_GIP_DETERMINED'!J$7:J$567*('Charges by GXP_GIP_DETERMINED'!$D$7:$D$567=$D425)*('Charges by GXP_GIP_DETERMINED'!$E$7:$E$567=$E425))</f>
        <v>0</v>
      </c>
      <c r="L425" s="24">
        <f t="shared" si="72"/>
        <v>810393.99845828791</v>
      </c>
      <c r="M425" s="23">
        <v>269954.55882698193</v>
      </c>
      <c r="N425" s="23">
        <v>634759.73</v>
      </c>
      <c r="O425" s="23">
        <v>0</v>
      </c>
      <c r="P425" s="23" cm="1">
        <f t="array" ref="P425">SUMPRODUCT('Charges by GXP_GIP_DETERMINED'!O$7:O$567*('Charges by GXP_GIP_DETERMINED'!$D$7:$D$567=$D425)*('Charges by GXP_GIP_DETERMINED'!$E$7:$E$567=$E425))</f>
        <v>0</v>
      </c>
      <c r="Q425" s="24">
        <f t="shared" si="73"/>
        <v>904714.28882698191</v>
      </c>
      <c r="R425" s="23">
        <v>346153.38</v>
      </c>
      <c r="S425" s="23">
        <v>784066.13</v>
      </c>
      <c r="T425" s="23">
        <v>0</v>
      </c>
      <c r="U425" s="24">
        <f t="shared" si="74"/>
        <v>1130219.51</v>
      </c>
      <c r="V425" s="23">
        <v>461889.24000000005</v>
      </c>
      <c r="W425" s="23">
        <v>829902.64</v>
      </c>
      <c r="X425" s="23">
        <v>0</v>
      </c>
      <c r="Y425" s="24">
        <f t="shared" si="75"/>
        <v>1291791.8800000001</v>
      </c>
      <c r="Z425" s="23">
        <v>606005.83000000007</v>
      </c>
      <c r="AA425" s="23">
        <v>800173.42</v>
      </c>
      <c r="AB425" s="23">
        <v>0</v>
      </c>
      <c r="AC425" s="24">
        <f t="shared" si="76"/>
        <v>1406179.25</v>
      </c>
      <c r="AD425" s="23">
        <v>721439.9800000001</v>
      </c>
      <c r="AE425" s="23">
        <v>877469.94</v>
      </c>
      <c r="AF425" s="23">
        <v>0</v>
      </c>
      <c r="AG425" s="24">
        <f t="shared" si="77"/>
        <v>1598909.92</v>
      </c>
      <c r="AH425" s="23">
        <v>819307.54999999993</v>
      </c>
      <c r="AI425" s="23">
        <v>894392.06</v>
      </c>
      <c r="AJ425" s="23">
        <v>0</v>
      </c>
      <c r="AK425" s="24">
        <f t="shared" si="78"/>
        <v>1713699.6099999999</v>
      </c>
      <c r="AN425" s="35">
        <f t="shared" si="79"/>
        <v>0.39465434362810625</v>
      </c>
      <c r="AO425" s="35">
        <f t="shared" si="80"/>
        <v>0.14295662795628084</v>
      </c>
      <c r="AP425" s="35">
        <f t="shared" si="81"/>
        <v>8.8549379951203822E-2</v>
      </c>
      <c r="AQ425" s="35">
        <f t="shared" si="82"/>
        <v>0.13705981652054677</v>
      </c>
      <c r="AR425" s="35">
        <f t="shared" si="83"/>
        <v>7.1792468458760972E-2</v>
      </c>
    </row>
    <row r="426" spans="2:44" x14ac:dyDescent="0.3">
      <c r="B426" s="2" t="s">
        <v>98</v>
      </c>
      <c r="C426" s="2" t="s">
        <v>410</v>
      </c>
      <c r="D426" s="2" t="s">
        <v>411</v>
      </c>
      <c r="E426" s="2" t="s">
        <v>146</v>
      </c>
      <c r="H426" s="23" cm="1">
        <f t="array" ref="H426">SUMPRODUCT('Charges by GXP_GIP_DETERMINED'!G$7:G$567*('Charges by GXP_GIP_DETERMINED'!$D$7:$D$567=$D426)*('Charges by GXP_GIP_DETERMINED'!$E$7:$E$567=$E426))</f>
        <v>744000.35665052163</v>
      </c>
      <c r="I426" s="23" cm="1">
        <f t="array" ref="I426">SUMPRODUCT('Charges by GXP_GIP_DETERMINED'!H$7:H$567*('Charges by GXP_GIP_DETERMINED'!$D$7:$D$567=$D426)*('Charges by GXP_GIP_DETERMINED'!$E$7:$E$567=$E426))</f>
        <v>0</v>
      </c>
      <c r="J426" s="23" cm="1">
        <f t="array" ref="J426">SUMPRODUCT('Charges by GXP_GIP_DETERMINED'!I$7:I$567*('Charges by GXP_GIP_DETERMINED'!$D$7:$D$567=$D426)*('Charges by GXP_GIP_DETERMINED'!$E$7:$E$567=$E426))</f>
        <v>0</v>
      </c>
      <c r="K426" s="23" cm="1">
        <f t="array" ref="K426">SUMPRODUCT('Charges by GXP_GIP_DETERMINED'!J$7:J$567*('Charges by GXP_GIP_DETERMINED'!$D$7:$D$567=$D426)*('Charges by GXP_GIP_DETERMINED'!$E$7:$E$567=$E426))</f>
        <v>0</v>
      </c>
      <c r="L426" s="24">
        <f t="shared" si="72"/>
        <v>744000.35665052163</v>
      </c>
      <c r="M426" s="23">
        <v>756665.10253720684</v>
      </c>
      <c r="N426" s="23">
        <v>0</v>
      </c>
      <c r="O426" s="23">
        <v>0</v>
      </c>
      <c r="P426" s="23" cm="1">
        <f t="array" ref="P426">SUMPRODUCT('Charges by GXP_GIP_DETERMINED'!O$7:O$567*('Charges by GXP_GIP_DETERMINED'!$D$7:$D$567=$D426)*('Charges by GXP_GIP_DETERMINED'!$E$7:$E$567=$E426))</f>
        <v>0</v>
      </c>
      <c r="Q426" s="24">
        <f t="shared" si="73"/>
        <v>756665.10253720684</v>
      </c>
      <c r="R426" s="23">
        <v>752446.51</v>
      </c>
      <c r="S426" s="23">
        <v>0</v>
      </c>
      <c r="T426" s="23">
        <v>0</v>
      </c>
      <c r="U426" s="24">
        <f t="shared" si="74"/>
        <v>752446.51</v>
      </c>
      <c r="V426" s="23">
        <v>750896.3600000001</v>
      </c>
      <c r="W426" s="23">
        <v>0</v>
      </c>
      <c r="X426" s="23">
        <v>0</v>
      </c>
      <c r="Y426" s="24">
        <f t="shared" si="75"/>
        <v>750896.3600000001</v>
      </c>
      <c r="Z426" s="23">
        <v>795161.22</v>
      </c>
      <c r="AA426" s="23">
        <v>0</v>
      </c>
      <c r="AB426" s="23">
        <v>0</v>
      </c>
      <c r="AC426" s="24">
        <f t="shared" si="76"/>
        <v>795161.22</v>
      </c>
      <c r="AD426" s="23">
        <v>810393.22</v>
      </c>
      <c r="AE426" s="23">
        <v>0</v>
      </c>
      <c r="AF426" s="23">
        <v>0</v>
      </c>
      <c r="AG426" s="24">
        <f t="shared" si="77"/>
        <v>810393.22</v>
      </c>
      <c r="AH426" s="23">
        <v>822379.24999999988</v>
      </c>
      <c r="AI426" s="23">
        <v>0</v>
      </c>
      <c r="AJ426" s="23">
        <v>0</v>
      </c>
      <c r="AK426" s="24">
        <f t="shared" si="78"/>
        <v>822379.24999999988</v>
      </c>
      <c r="AN426" s="35">
        <f t="shared" si="79"/>
        <v>1.1352351210559775E-2</v>
      </c>
      <c r="AO426" s="35">
        <f t="shared" si="80"/>
        <v>-2.0601464415057613E-3</v>
      </c>
      <c r="AP426" s="35">
        <f t="shared" si="81"/>
        <v>5.8949360201985712E-2</v>
      </c>
      <c r="AQ426" s="35">
        <f t="shared" si="82"/>
        <v>1.9155863763074432E-2</v>
      </c>
      <c r="AR426" s="35">
        <f t="shared" si="83"/>
        <v>1.4790387807045002E-2</v>
      </c>
    </row>
    <row r="427" spans="2:44" x14ac:dyDescent="0.3">
      <c r="B427" s="2" t="s">
        <v>98</v>
      </c>
      <c r="C427" s="2" t="s">
        <v>333</v>
      </c>
      <c r="D427" s="2" t="s">
        <v>412</v>
      </c>
      <c r="E427" s="2" t="s">
        <v>142</v>
      </c>
      <c r="F427" s="2" t="s">
        <v>143</v>
      </c>
      <c r="H427" s="23" cm="1">
        <f t="array" ref="H427">SUMPRODUCT('Charges by GXP_GIP_DETERMINED'!G$7:G$567*('Charges by GXP_GIP_DETERMINED'!$D$7:$D$567=$D427)*('Charges by GXP_GIP_DETERMINED'!$E$7:$E$567=$E427))</f>
        <v>1016.3963920285113</v>
      </c>
      <c r="I427" s="23" cm="1">
        <f t="array" ref="I427">SUMPRODUCT('Charges by GXP_GIP_DETERMINED'!H$7:H$567*('Charges by GXP_GIP_DETERMINED'!$D$7:$D$567=$D427)*('Charges by GXP_GIP_DETERMINED'!$E$7:$E$567=$E427))</f>
        <v>2382.11</v>
      </c>
      <c r="J427" s="23" cm="1">
        <f t="array" ref="J427">SUMPRODUCT('Charges by GXP_GIP_DETERMINED'!I$7:I$567*('Charges by GXP_GIP_DETERMINED'!$D$7:$D$567=$D427)*('Charges by GXP_GIP_DETERMINED'!$E$7:$E$567=$E427))</f>
        <v>18490.7</v>
      </c>
      <c r="K427" s="23" cm="1">
        <f t="array" ref="K427">SUMPRODUCT('Charges by GXP_GIP_DETERMINED'!J$7:J$567*('Charges by GXP_GIP_DETERMINED'!$D$7:$D$567=$D427)*('Charges by GXP_GIP_DETERMINED'!$E$7:$E$567=$E427))</f>
        <v>0</v>
      </c>
      <c r="L427" s="24">
        <f t="shared" si="72"/>
        <v>21889.206392028511</v>
      </c>
      <c r="M427" s="23">
        <v>1374.3845170864752</v>
      </c>
      <c r="N427" s="23">
        <v>2145.87</v>
      </c>
      <c r="O427" s="23">
        <v>19516.400000000001</v>
      </c>
      <c r="P427" s="23" cm="1">
        <f t="array" ref="P427">SUMPRODUCT('Charges by GXP_GIP_DETERMINED'!O$7:O$567*('Charges by GXP_GIP_DETERMINED'!$D$7:$D$567=$D427)*('Charges by GXP_GIP_DETERMINED'!$E$7:$E$567=$E427))</f>
        <v>0</v>
      </c>
      <c r="Q427" s="24">
        <f t="shared" si="73"/>
        <v>23036.654517086477</v>
      </c>
      <c r="R427" s="23">
        <v>1721.7899999999997</v>
      </c>
      <c r="S427" s="23">
        <v>2650.62</v>
      </c>
      <c r="T427" s="23">
        <v>26484.09</v>
      </c>
      <c r="U427" s="24">
        <f t="shared" si="74"/>
        <v>30856.5</v>
      </c>
      <c r="V427" s="23">
        <v>2111.13</v>
      </c>
      <c r="W427" s="23">
        <v>2805.57</v>
      </c>
      <c r="X427" s="23">
        <v>26852.95</v>
      </c>
      <c r="Y427" s="24">
        <f t="shared" si="75"/>
        <v>31769.65</v>
      </c>
      <c r="Z427" s="23">
        <v>2642.04</v>
      </c>
      <c r="AA427" s="23">
        <v>2705.07</v>
      </c>
      <c r="AB427" s="23">
        <v>27000.62</v>
      </c>
      <c r="AC427" s="24">
        <f t="shared" si="76"/>
        <v>32347.73</v>
      </c>
      <c r="AD427" s="23">
        <v>3088.8</v>
      </c>
      <c r="AE427" s="23">
        <v>2966.38</v>
      </c>
      <c r="AF427" s="23">
        <v>27165.7</v>
      </c>
      <c r="AG427" s="24">
        <f t="shared" si="77"/>
        <v>33220.880000000005</v>
      </c>
      <c r="AH427" s="23">
        <v>3659.02</v>
      </c>
      <c r="AI427" s="23">
        <v>3023.58</v>
      </c>
      <c r="AJ427" s="23">
        <v>27875.79</v>
      </c>
      <c r="AK427" s="24">
        <f t="shared" si="78"/>
        <v>34558.39</v>
      </c>
      <c r="AN427" s="35">
        <f t="shared" si="79"/>
        <v>0.40966736972415529</v>
      </c>
      <c r="AO427" s="35">
        <f t="shared" si="80"/>
        <v>2.9593440604086751E-2</v>
      </c>
      <c r="AP427" s="35">
        <f t="shared" si="81"/>
        <v>1.8195982643812503E-2</v>
      </c>
      <c r="AQ427" s="35">
        <f t="shared" si="82"/>
        <v>2.6992620502273468E-2</v>
      </c>
      <c r="AR427" s="35">
        <f t="shared" si="83"/>
        <v>4.0261124931067371E-2</v>
      </c>
    </row>
    <row r="428" spans="2:44" x14ac:dyDescent="0.3">
      <c r="B428" s="2" t="s">
        <v>98</v>
      </c>
      <c r="C428" s="2" t="s">
        <v>333</v>
      </c>
      <c r="D428" s="2" t="s">
        <v>412</v>
      </c>
      <c r="E428" s="2" t="s">
        <v>144</v>
      </c>
      <c r="F428" s="2" t="s">
        <v>145</v>
      </c>
      <c r="H428" s="23" cm="1">
        <f t="array" ref="H428">SUMPRODUCT('Charges by GXP_GIP_DETERMINED'!G$7:G$567*('Charges by GXP_GIP_DETERMINED'!$D$7:$D$567=$D428)*('Charges by GXP_GIP_DETERMINED'!$E$7:$E$567=$E428))</f>
        <v>289409.20508006681</v>
      </c>
      <c r="I428" s="23" cm="1">
        <f t="array" ref="I428">SUMPRODUCT('Charges by GXP_GIP_DETERMINED'!H$7:H$567*('Charges by GXP_GIP_DETERMINED'!$D$7:$D$567=$D428)*('Charges by GXP_GIP_DETERMINED'!$E$7:$E$567=$E428))</f>
        <v>178088.06</v>
      </c>
      <c r="J428" s="23" cm="1">
        <f t="array" ref="J428">SUMPRODUCT('Charges by GXP_GIP_DETERMINED'!I$7:I$567*('Charges by GXP_GIP_DETERMINED'!$D$7:$D$567=$D428)*('Charges by GXP_GIP_DETERMINED'!$E$7:$E$567=$E428))</f>
        <v>0</v>
      </c>
      <c r="K428" s="23" cm="1">
        <f t="array" ref="K428">SUMPRODUCT('Charges by GXP_GIP_DETERMINED'!J$7:J$567*('Charges by GXP_GIP_DETERMINED'!$D$7:$D$567=$D428)*('Charges by GXP_GIP_DETERMINED'!$E$7:$E$567=$E428))</f>
        <v>0</v>
      </c>
      <c r="L428" s="24">
        <f t="shared" si="72"/>
        <v>467497.26508006681</v>
      </c>
      <c r="M428" s="23">
        <v>397208.01609373325</v>
      </c>
      <c r="N428" s="23">
        <v>180183.84</v>
      </c>
      <c r="O428" s="23">
        <v>0</v>
      </c>
      <c r="P428" s="23" cm="1">
        <f t="array" ref="P428">SUMPRODUCT('Charges by GXP_GIP_DETERMINED'!O$7:O$567*('Charges by GXP_GIP_DETERMINED'!$D$7:$D$567=$D428)*('Charges by GXP_GIP_DETERMINED'!$E$7:$E$567=$E428))</f>
        <v>0</v>
      </c>
      <c r="Q428" s="24">
        <f t="shared" si="73"/>
        <v>577391.85609373322</v>
      </c>
      <c r="R428" s="23">
        <v>513648.9</v>
      </c>
      <c r="S428" s="23">
        <v>222566.18</v>
      </c>
      <c r="T428" s="23">
        <v>0</v>
      </c>
      <c r="U428" s="24">
        <f t="shared" si="74"/>
        <v>736215.08000000007</v>
      </c>
      <c r="V428" s="23">
        <v>652221.42000000004</v>
      </c>
      <c r="W428" s="23">
        <v>235577.4</v>
      </c>
      <c r="X428" s="23">
        <v>0</v>
      </c>
      <c r="Y428" s="24">
        <f t="shared" si="75"/>
        <v>887798.82000000007</v>
      </c>
      <c r="Z428" s="23">
        <v>821286.82999999984</v>
      </c>
      <c r="AA428" s="23">
        <v>227138.41</v>
      </c>
      <c r="AB428" s="23">
        <v>0</v>
      </c>
      <c r="AC428" s="24">
        <f t="shared" si="76"/>
        <v>1048425.2399999999</v>
      </c>
      <c r="AD428" s="23">
        <v>973873.46</v>
      </c>
      <c r="AE428" s="23">
        <v>249079.92</v>
      </c>
      <c r="AF428" s="23">
        <v>0</v>
      </c>
      <c r="AG428" s="24">
        <f t="shared" si="77"/>
        <v>1222953.3799999999</v>
      </c>
      <c r="AH428" s="23">
        <v>1281164.8600000001</v>
      </c>
      <c r="AI428" s="23">
        <v>253883.46</v>
      </c>
      <c r="AJ428" s="23">
        <v>0</v>
      </c>
      <c r="AK428" s="24">
        <f t="shared" si="78"/>
        <v>1535048.32</v>
      </c>
      <c r="AN428" s="35">
        <f t="shared" si="79"/>
        <v>0.57480082770946428</v>
      </c>
      <c r="AO428" s="35">
        <f t="shared" si="80"/>
        <v>0.2058959998483052</v>
      </c>
      <c r="AP428" s="35">
        <f t="shared" si="81"/>
        <v>0.18092659776231712</v>
      </c>
      <c r="AQ428" s="35">
        <f t="shared" si="82"/>
        <v>0.16646693854871342</v>
      </c>
      <c r="AR428" s="35">
        <f t="shared" si="83"/>
        <v>0.25519774106188753</v>
      </c>
    </row>
    <row r="429" spans="2:44" x14ac:dyDescent="0.3">
      <c r="B429" s="2" t="s">
        <v>98</v>
      </c>
      <c r="C429" s="2" t="s">
        <v>333</v>
      </c>
      <c r="D429" s="2" t="s">
        <v>412</v>
      </c>
      <c r="E429" s="2" t="s">
        <v>146</v>
      </c>
      <c r="H429" s="23" cm="1">
        <f t="array" ref="H429">SUMPRODUCT('Charges by GXP_GIP_DETERMINED'!G$7:G$567*('Charges by GXP_GIP_DETERMINED'!$D$7:$D$567=$D429)*('Charges by GXP_GIP_DETERMINED'!$E$7:$E$567=$E429))</f>
        <v>733292.66511852841</v>
      </c>
      <c r="I429" s="23" cm="1">
        <f t="array" ref="I429">SUMPRODUCT('Charges by GXP_GIP_DETERMINED'!H$7:H$567*('Charges by GXP_GIP_DETERMINED'!$D$7:$D$567=$D429)*('Charges by GXP_GIP_DETERMINED'!$E$7:$E$567=$E429))</f>
        <v>0</v>
      </c>
      <c r="J429" s="23" cm="1">
        <f t="array" ref="J429">SUMPRODUCT('Charges by GXP_GIP_DETERMINED'!I$7:I$567*('Charges by GXP_GIP_DETERMINED'!$D$7:$D$567=$D429)*('Charges by GXP_GIP_DETERMINED'!$E$7:$E$567=$E429))</f>
        <v>0</v>
      </c>
      <c r="K429" s="23" cm="1">
        <f t="array" ref="K429">SUMPRODUCT('Charges by GXP_GIP_DETERMINED'!J$7:J$567*('Charges by GXP_GIP_DETERMINED'!$D$7:$D$567=$D429)*('Charges by GXP_GIP_DETERMINED'!$E$7:$E$567=$E429))</f>
        <v>0</v>
      </c>
      <c r="L429" s="24">
        <f t="shared" si="72"/>
        <v>733292.66511852841</v>
      </c>
      <c r="M429" s="23">
        <v>744467.93355125445</v>
      </c>
      <c r="N429" s="23">
        <v>0</v>
      </c>
      <c r="O429" s="23">
        <v>0</v>
      </c>
      <c r="P429" s="23" cm="1">
        <f t="array" ref="P429">SUMPRODUCT('Charges by GXP_GIP_DETERMINED'!O$7:O$567*('Charges by GXP_GIP_DETERMINED'!$D$7:$D$567=$D429)*('Charges by GXP_GIP_DETERMINED'!$E$7:$E$567=$E429))</f>
        <v>0</v>
      </c>
      <c r="Q429" s="24">
        <f t="shared" si="73"/>
        <v>744467.93355125445</v>
      </c>
      <c r="R429" s="23">
        <v>736892.87000000011</v>
      </c>
      <c r="S429" s="23">
        <v>0</v>
      </c>
      <c r="T429" s="23">
        <v>0</v>
      </c>
      <c r="U429" s="24">
        <f t="shared" si="74"/>
        <v>736892.87000000011</v>
      </c>
      <c r="V429" s="23">
        <v>734814.04</v>
      </c>
      <c r="W429" s="23">
        <v>0</v>
      </c>
      <c r="X429" s="23">
        <v>0</v>
      </c>
      <c r="Y429" s="24">
        <f t="shared" si="75"/>
        <v>734814.04</v>
      </c>
      <c r="Z429" s="23">
        <v>776415.00999999989</v>
      </c>
      <c r="AA429" s="23">
        <v>0</v>
      </c>
      <c r="AB429" s="23">
        <v>0</v>
      </c>
      <c r="AC429" s="24">
        <f t="shared" si="76"/>
        <v>776415.00999999989</v>
      </c>
      <c r="AD429" s="23">
        <v>789673.53000000014</v>
      </c>
      <c r="AE429" s="23">
        <v>0</v>
      </c>
      <c r="AF429" s="23">
        <v>0</v>
      </c>
      <c r="AG429" s="24">
        <f t="shared" si="77"/>
        <v>789673.53000000014</v>
      </c>
      <c r="AH429" s="23">
        <v>798207.51000000013</v>
      </c>
      <c r="AI429" s="23">
        <v>0</v>
      </c>
      <c r="AJ429" s="23">
        <v>0</v>
      </c>
      <c r="AK429" s="24">
        <f t="shared" si="78"/>
        <v>798207.51000000013</v>
      </c>
      <c r="AN429" s="35">
        <f t="shared" si="79"/>
        <v>4.9096425652774833E-3</v>
      </c>
      <c r="AO429" s="35">
        <f t="shared" si="80"/>
        <v>-2.8210749277571834E-3</v>
      </c>
      <c r="AP429" s="35">
        <f t="shared" si="81"/>
        <v>5.6614282982399011E-2</v>
      </c>
      <c r="AQ429" s="35">
        <f t="shared" si="82"/>
        <v>1.7076588975270202E-2</v>
      </c>
      <c r="AR429" s="35">
        <f t="shared" si="83"/>
        <v>1.080697234463468E-2</v>
      </c>
    </row>
    <row r="430" spans="2:44" x14ac:dyDescent="0.3">
      <c r="B430" s="2" t="s">
        <v>98</v>
      </c>
      <c r="C430" s="2" t="s">
        <v>413</v>
      </c>
      <c r="D430" s="2" t="s">
        <v>414</v>
      </c>
      <c r="E430" s="2" t="s">
        <v>142</v>
      </c>
      <c r="F430" s="2" t="s">
        <v>143</v>
      </c>
      <c r="H430" s="23" cm="1">
        <f t="array" ref="H430">SUMPRODUCT('Charges by GXP_GIP_DETERMINED'!G$7:G$567*('Charges by GXP_GIP_DETERMINED'!$D$7:$D$567=$D430)*('Charges by GXP_GIP_DETERMINED'!$E$7:$E$567=$E430))</f>
        <v>123.13606055869838</v>
      </c>
      <c r="I430" s="23" cm="1">
        <f t="array" ref="I430">SUMPRODUCT('Charges by GXP_GIP_DETERMINED'!H$7:H$567*('Charges by GXP_GIP_DETERMINED'!$D$7:$D$567=$D430)*('Charges by GXP_GIP_DETERMINED'!$E$7:$E$567=$E430))</f>
        <v>5052.3100000000004</v>
      </c>
      <c r="J430" s="23" cm="1">
        <f t="array" ref="J430">SUMPRODUCT('Charges by GXP_GIP_DETERMINED'!I$7:I$567*('Charges by GXP_GIP_DETERMINED'!$D$7:$D$567=$D430)*('Charges by GXP_GIP_DETERMINED'!$E$7:$E$567=$E430))</f>
        <v>192059.02</v>
      </c>
      <c r="K430" s="23" cm="1">
        <f t="array" ref="K430">SUMPRODUCT('Charges by GXP_GIP_DETERMINED'!J$7:J$567*('Charges by GXP_GIP_DETERMINED'!$D$7:$D$567=$D430)*('Charges by GXP_GIP_DETERMINED'!$E$7:$E$567=$E430))</f>
        <v>0</v>
      </c>
      <c r="L430" s="24">
        <f t="shared" si="72"/>
        <v>197234.46606055868</v>
      </c>
      <c r="M430" s="23">
        <v>170.86343362853924</v>
      </c>
      <c r="N430" s="23">
        <v>1259.1500000000001</v>
      </c>
      <c r="O430" s="23">
        <v>221185.84</v>
      </c>
      <c r="P430" s="23" cm="1">
        <f t="array" ref="P430">SUMPRODUCT('Charges by GXP_GIP_DETERMINED'!O$7:O$567*('Charges by GXP_GIP_DETERMINED'!$D$7:$D$567=$D430)*('Charges by GXP_GIP_DETERMINED'!$E$7:$E$567=$E430))</f>
        <v>0</v>
      </c>
      <c r="Q430" s="24">
        <f t="shared" si="73"/>
        <v>222615.85343362854</v>
      </c>
      <c r="R430" s="23">
        <v>210.79</v>
      </c>
      <c r="S430" s="23">
        <v>1555.32</v>
      </c>
      <c r="T430" s="23">
        <v>300153.03000000003</v>
      </c>
      <c r="U430" s="24">
        <f t="shared" si="74"/>
        <v>301919.14</v>
      </c>
      <c r="V430" s="23">
        <v>280.86</v>
      </c>
      <c r="W430" s="23">
        <v>1646.25</v>
      </c>
      <c r="X430" s="23">
        <v>304333.37</v>
      </c>
      <c r="Y430" s="24">
        <f t="shared" si="75"/>
        <v>306260.47999999998</v>
      </c>
      <c r="Z430" s="23">
        <v>373.81999999999994</v>
      </c>
      <c r="AA430" s="23">
        <v>1587.28</v>
      </c>
      <c r="AB430" s="23">
        <v>306006.96000000002</v>
      </c>
      <c r="AC430" s="24">
        <f t="shared" si="76"/>
        <v>307968.06</v>
      </c>
      <c r="AD430" s="23">
        <v>439.84999999999997</v>
      </c>
      <c r="AE430" s="23">
        <v>1740.61</v>
      </c>
      <c r="AF430" s="23">
        <v>307877.93</v>
      </c>
      <c r="AG430" s="24">
        <f t="shared" si="77"/>
        <v>310058.39</v>
      </c>
      <c r="AH430" s="23">
        <v>511.43</v>
      </c>
      <c r="AI430" s="23">
        <v>1774.17</v>
      </c>
      <c r="AJ430" s="23">
        <v>315925.53999999998</v>
      </c>
      <c r="AK430" s="24">
        <f t="shared" si="78"/>
        <v>318211.13999999996</v>
      </c>
      <c r="AN430" s="35">
        <f t="shared" si="79"/>
        <v>0.5307625793318449</v>
      </c>
      <c r="AO430" s="35">
        <f t="shared" si="80"/>
        <v>1.4379148006317122E-2</v>
      </c>
      <c r="AP430" s="35">
        <f t="shared" si="81"/>
        <v>5.5755806299264687E-3</v>
      </c>
      <c r="AQ430" s="35">
        <f t="shared" si="82"/>
        <v>6.7874895857706896E-3</v>
      </c>
      <c r="AR430" s="35">
        <f t="shared" si="83"/>
        <v>2.6294240900883059E-2</v>
      </c>
    </row>
    <row r="431" spans="2:44" x14ac:dyDescent="0.3">
      <c r="B431" s="2" t="s">
        <v>98</v>
      </c>
      <c r="C431" s="2" t="s">
        <v>413</v>
      </c>
      <c r="D431" s="2" t="s">
        <v>414</v>
      </c>
      <c r="E431" s="2" t="s">
        <v>144</v>
      </c>
      <c r="F431" s="2" t="s">
        <v>145</v>
      </c>
      <c r="H431" s="23" cm="1">
        <f t="array" ref="H431">SUMPRODUCT('Charges by GXP_GIP_DETERMINED'!G$7:G$567*('Charges by GXP_GIP_DETERMINED'!$D$7:$D$567=$D431)*('Charges by GXP_GIP_DETERMINED'!$E$7:$E$567=$E431))</f>
        <v>167397.85918113348</v>
      </c>
      <c r="I431" s="23" cm="1">
        <f t="array" ref="I431">SUMPRODUCT('Charges by GXP_GIP_DETERMINED'!H$7:H$567*('Charges by GXP_GIP_DETERMINED'!$D$7:$D$567=$D431)*('Charges by GXP_GIP_DETERMINED'!$E$7:$E$567=$E431))</f>
        <v>70165.16</v>
      </c>
      <c r="J431" s="23" cm="1">
        <f t="array" ref="J431">SUMPRODUCT('Charges by GXP_GIP_DETERMINED'!I$7:I$567*('Charges by GXP_GIP_DETERMINED'!$D$7:$D$567=$D431)*('Charges by GXP_GIP_DETERMINED'!$E$7:$E$567=$E431))</f>
        <v>0</v>
      </c>
      <c r="K431" s="23" cm="1">
        <f t="array" ref="K431">SUMPRODUCT('Charges by GXP_GIP_DETERMINED'!J$7:J$567*('Charges by GXP_GIP_DETERMINED'!$D$7:$D$567=$D431)*('Charges by GXP_GIP_DETERMINED'!$E$7:$E$567=$E431))</f>
        <v>0</v>
      </c>
      <c r="L431" s="24">
        <f t="shared" si="72"/>
        <v>237563.01918113348</v>
      </c>
      <c r="M431" s="23">
        <v>223791.51554747959</v>
      </c>
      <c r="N431" s="23">
        <v>75807.92</v>
      </c>
      <c r="O431" s="23">
        <v>0</v>
      </c>
      <c r="P431" s="23" cm="1">
        <f t="array" ref="P431">SUMPRODUCT('Charges by GXP_GIP_DETERMINED'!O$7:O$567*('Charges by GXP_GIP_DETERMINED'!$D$7:$D$567=$D431)*('Charges by GXP_GIP_DETERMINED'!$E$7:$E$567=$E431))</f>
        <v>0</v>
      </c>
      <c r="Q431" s="24">
        <f t="shared" si="73"/>
        <v>299599.4355474796</v>
      </c>
      <c r="R431" s="23">
        <v>286960.10000000009</v>
      </c>
      <c r="S431" s="23">
        <v>93639.25</v>
      </c>
      <c r="T431" s="23">
        <v>0</v>
      </c>
      <c r="U431" s="24">
        <f t="shared" si="74"/>
        <v>380599.35000000009</v>
      </c>
      <c r="V431" s="23">
        <v>382904.8</v>
      </c>
      <c r="W431" s="23">
        <v>99113.4</v>
      </c>
      <c r="X431" s="23">
        <v>0</v>
      </c>
      <c r="Y431" s="24">
        <f t="shared" si="75"/>
        <v>482018.19999999995</v>
      </c>
      <c r="Z431" s="23">
        <v>502376.99999999994</v>
      </c>
      <c r="AA431" s="23">
        <v>95562.9</v>
      </c>
      <c r="AB431" s="23">
        <v>0</v>
      </c>
      <c r="AC431" s="24">
        <f t="shared" si="76"/>
        <v>597939.89999999991</v>
      </c>
      <c r="AD431" s="23">
        <v>598071.55999999994</v>
      </c>
      <c r="AE431" s="23">
        <v>104794.25</v>
      </c>
      <c r="AF431" s="23">
        <v>0</v>
      </c>
      <c r="AG431" s="24">
        <f t="shared" si="77"/>
        <v>702865.80999999994</v>
      </c>
      <c r="AH431" s="23">
        <v>679203.46999999986</v>
      </c>
      <c r="AI431" s="23">
        <v>106815.22</v>
      </c>
      <c r="AJ431" s="23">
        <v>0</v>
      </c>
      <c r="AK431" s="24">
        <f t="shared" si="78"/>
        <v>786018.68999999983</v>
      </c>
      <c r="AN431" s="35">
        <f t="shared" si="79"/>
        <v>0.60209847185771959</v>
      </c>
      <c r="AO431" s="35">
        <f t="shared" si="80"/>
        <v>0.26647142198219687</v>
      </c>
      <c r="AP431" s="35">
        <f t="shared" si="81"/>
        <v>0.24049237144987456</v>
      </c>
      <c r="AQ431" s="35">
        <f t="shared" si="82"/>
        <v>0.17547902389521086</v>
      </c>
      <c r="AR431" s="35">
        <f t="shared" si="83"/>
        <v>0.11830548422891685</v>
      </c>
    </row>
    <row r="432" spans="2:44" x14ac:dyDescent="0.3">
      <c r="B432" s="2" t="s">
        <v>98</v>
      </c>
      <c r="C432" s="2" t="s">
        <v>413</v>
      </c>
      <c r="D432" s="2" t="s">
        <v>414</v>
      </c>
      <c r="E432" s="2" t="s">
        <v>146</v>
      </c>
      <c r="H432" s="23" cm="1">
        <f t="array" ref="H432">SUMPRODUCT('Charges by GXP_GIP_DETERMINED'!G$7:G$567*('Charges by GXP_GIP_DETERMINED'!$D$7:$D$567=$D432)*('Charges by GXP_GIP_DETERMINED'!$E$7:$E$567=$E432))</f>
        <v>511473.67093875736</v>
      </c>
      <c r="I432" s="23" cm="1">
        <f t="array" ref="I432">SUMPRODUCT('Charges by GXP_GIP_DETERMINED'!H$7:H$567*('Charges by GXP_GIP_DETERMINED'!$D$7:$D$567=$D432)*('Charges by GXP_GIP_DETERMINED'!$E$7:$E$567=$E432))</f>
        <v>0</v>
      </c>
      <c r="J432" s="23" cm="1">
        <f t="array" ref="J432">SUMPRODUCT('Charges by GXP_GIP_DETERMINED'!I$7:I$567*('Charges by GXP_GIP_DETERMINED'!$D$7:$D$567=$D432)*('Charges by GXP_GIP_DETERMINED'!$E$7:$E$567=$E432))</f>
        <v>0</v>
      </c>
      <c r="K432" s="23" cm="1">
        <f t="array" ref="K432">SUMPRODUCT('Charges by GXP_GIP_DETERMINED'!J$7:J$567*('Charges by GXP_GIP_DETERMINED'!$D$7:$D$567=$D432)*('Charges by GXP_GIP_DETERMINED'!$E$7:$E$567=$E432))</f>
        <v>0</v>
      </c>
      <c r="L432" s="24">
        <f t="shared" si="72"/>
        <v>511473.67093875736</v>
      </c>
      <c r="M432" s="23">
        <v>519377.03877156402</v>
      </c>
      <c r="N432" s="23">
        <v>0</v>
      </c>
      <c r="O432" s="23">
        <v>0</v>
      </c>
      <c r="P432" s="23" cm="1">
        <f t="array" ref="P432">SUMPRODUCT('Charges by GXP_GIP_DETERMINED'!O$7:O$567*('Charges by GXP_GIP_DETERMINED'!$D$7:$D$567=$D432)*('Charges by GXP_GIP_DETERMINED'!$E$7:$E$567=$E432))</f>
        <v>0</v>
      </c>
      <c r="Q432" s="24">
        <f t="shared" si="73"/>
        <v>519377.03877156402</v>
      </c>
      <c r="R432" s="23">
        <v>514325.87000000005</v>
      </c>
      <c r="S432" s="23">
        <v>0</v>
      </c>
      <c r="T432" s="23">
        <v>0</v>
      </c>
      <c r="U432" s="24">
        <f t="shared" si="74"/>
        <v>514325.87000000005</v>
      </c>
      <c r="V432" s="23">
        <v>512892.22</v>
      </c>
      <c r="W432" s="23">
        <v>0</v>
      </c>
      <c r="X432" s="23">
        <v>0</v>
      </c>
      <c r="Y432" s="24">
        <f t="shared" si="75"/>
        <v>512892.22</v>
      </c>
      <c r="Z432" s="23">
        <v>542032.88000000012</v>
      </c>
      <c r="AA432" s="23">
        <v>0</v>
      </c>
      <c r="AB432" s="23">
        <v>0</v>
      </c>
      <c r="AC432" s="24">
        <f t="shared" si="76"/>
        <v>542032.88000000012</v>
      </c>
      <c r="AD432" s="23">
        <v>551394.63</v>
      </c>
      <c r="AE432" s="23">
        <v>0</v>
      </c>
      <c r="AF432" s="23">
        <v>0</v>
      </c>
      <c r="AG432" s="24">
        <f t="shared" si="77"/>
        <v>551394.63</v>
      </c>
      <c r="AH432" s="23">
        <v>557574.68000000005</v>
      </c>
      <c r="AI432" s="23">
        <v>0</v>
      </c>
      <c r="AJ432" s="23">
        <v>0</v>
      </c>
      <c r="AK432" s="24">
        <f t="shared" si="78"/>
        <v>557574.68000000005</v>
      </c>
      <c r="AN432" s="35">
        <f t="shared" si="79"/>
        <v>5.5764337898522864E-3</v>
      </c>
      <c r="AO432" s="35">
        <f t="shared" si="80"/>
        <v>-2.7874351332941583E-3</v>
      </c>
      <c r="AP432" s="35">
        <f t="shared" si="81"/>
        <v>5.6816342427654876E-2</v>
      </c>
      <c r="AQ432" s="35">
        <f t="shared" si="82"/>
        <v>1.7271553710911158E-2</v>
      </c>
      <c r="AR432" s="35">
        <f t="shared" si="83"/>
        <v>1.1208034434430525E-2</v>
      </c>
    </row>
    <row r="433" spans="2:44" x14ac:dyDescent="0.3">
      <c r="B433" s="2" t="s">
        <v>98</v>
      </c>
      <c r="C433" s="2" t="s">
        <v>415</v>
      </c>
      <c r="D433" s="2" t="s">
        <v>416</v>
      </c>
      <c r="E433" s="2" t="s">
        <v>142</v>
      </c>
      <c r="F433" s="2" t="s">
        <v>143</v>
      </c>
      <c r="H433" s="23" cm="1">
        <f t="array" ref="H433">SUMPRODUCT('Charges by GXP_GIP_DETERMINED'!G$7:G$567*('Charges by GXP_GIP_DETERMINED'!$D$7:$D$567=$D433)*('Charges by GXP_GIP_DETERMINED'!$E$7:$E$567=$E433))</f>
        <v>0</v>
      </c>
      <c r="I433" s="23" cm="1">
        <f t="array" ref="I433">SUMPRODUCT('Charges by GXP_GIP_DETERMINED'!H$7:H$567*('Charges by GXP_GIP_DETERMINED'!$D$7:$D$567=$D433)*('Charges by GXP_GIP_DETERMINED'!$E$7:$E$567=$E433))</f>
        <v>0</v>
      </c>
      <c r="J433" s="23" cm="1">
        <f t="array" ref="J433">SUMPRODUCT('Charges by GXP_GIP_DETERMINED'!I$7:I$567*('Charges by GXP_GIP_DETERMINED'!$D$7:$D$567=$D433)*('Charges by GXP_GIP_DETERMINED'!$E$7:$E$567=$E433))</f>
        <v>0</v>
      </c>
      <c r="K433" s="23" cm="1">
        <f t="array" ref="K433">SUMPRODUCT('Charges by GXP_GIP_DETERMINED'!J$7:J$567*('Charges by GXP_GIP_DETERMINED'!$D$7:$D$567=$D433)*('Charges by GXP_GIP_DETERMINED'!$E$7:$E$567=$E433))</f>
        <v>0</v>
      </c>
      <c r="L433" s="24">
        <f t="shared" si="72"/>
        <v>0</v>
      </c>
      <c r="M433" s="23">
        <v>0</v>
      </c>
      <c r="N433" s="23">
        <v>0</v>
      </c>
      <c r="O433" s="23">
        <v>0</v>
      </c>
      <c r="P433" s="23" cm="1">
        <f t="array" ref="P433">SUMPRODUCT('Charges by GXP_GIP_DETERMINED'!O$7:O$567*('Charges by GXP_GIP_DETERMINED'!$D$7:$D$567=$D433)*('Charges by GXP_GIP_DETERMINED'!$E$7:$E$567=$E433))</f>
        <v>0</v>
      </c>
      <c r="Q433" s="24">
        <f t="shared" si="73"/>
        <v>0</v>
      </c>
      <c r="R433" s="23">
        <v>0</v>
      </c>
      <c r="S433" s="23">
        <v>0</v>
      </c>
      <c r="T433" s="23">
        <v>0</v>
      </c>
      <c r="U433" s="24">
        <f t="shared" si="74"/>
        <v>0</v>
      </c>
      <c r="V433" s="23">
        <v>0</v>
      </c>
      <c r="W433" s="23">
        <v>0</v>
      </c>
      <c r="X433" s="23">
        <v>0</v>
      </c>
      <c r="Y433" s="24">
        <f t="shared" si="75"/>
        <v>0</v>
      </c>
      <c r="Z433" s="23">
        <v>0</v>
      </c>
      <c r="AA433" s="23">
        <v>0</v>
      </c>
      <c r="AB433" s="23">
        <v>0</v>
      </c>
      <c r="AC433" s="24">
        <f t="shared" si="76"/>
        <v>0</v>
      </c>
      <c r="AD433" s="23">
        <v>0</v>
      </c>
      <c r="AE433" s="23">
        <v>0</v>
      </c>
      <c r="AF433" s="23">
        <v>0</v>
      </c>
      <c r="AG433" s="24">
        <f t="shared" si="77"/>
        <v>0</v>
      </c>
      <c r="AH433" s="23">
        <v>0</v>
      </c>
      <c r="AI433" s="23">
        <v>0</v>
      </c>
      <c r="AJ433" s="23">
        <v>0</v>
      </c>
      <c r="AK433" s="24">
        <f t="shared" si="78"/>
        <v>0</v>
      </c>
      <c r="AN433" s="35" t="str">
        <f t="shared" si="79"/>
        <v>-</v>
      </c>
      <c r="AO433" s="35" t="str">
        <f t="shared" si="80"/>
        <v>'-</v>
      </c>
      <c r="AP433" s="35" t="str">
        <f t="shared" si="81"/>
        <v>'-</v>
      </c>
      <c r="AQ433" s="35" t="str">
        <f t="shared" si="82"/>
        <v>'-</v>
      </c>
      <c r="AR433" s="35" t="str">
        <f t="shared" si="83"/>
        <v>'-</v>
      </c>
    </row>
    <row r="434" spans="2:44" x14ac:dyDescent="0.3">
      <c r="B434" s="2" t="s">
        <v>98</v>
      </c>
      <c r="C434" s="2" t="s">
        <v>415</v>
      </c>
      <c r="D434" s="2" t="s">
        <v>416</v>
      </c>
      <c r="E434" s="2" t="s">
        <v>144</v>
      </c>
      <c r="F434" s="2" t="s">
        <v>145</v>
      </c>
      <c r="H434" s="23" cm="1">
        <f t="array" ref="H434">SUMPRODUCT('Charges by GXP_GIP_DETERMINED'!G$7:G$567*('Charges by GXP_GIP_DETERMINED'!$D$7:$D$567=$D434)*('Charges by GXP_GIP_DETERMINED'!$E$7:$E$567=$E434))</f>
        <v>252592.62801250274</v>
      </c>
      <c r="I434" s="23" cm="1">
        <f t="array" ref="I434">SUMPRODUCT('Charges by GXP_GIP_DETERMINED'!H$7:H$567*('Charges by GXP_GIP_DETERMINED'!$D$7:$D$567=$D434)*('Charges by GXP_GIP_DETERMINED'!$E$7:$E$567=$E434))</f>
        <v>55989.15</v>
      </c>
      <c r="J434" s="23" cm="1">
        <f t="array" ref="J434">SUMPRODUCT('Charges by GXP_GIP_DETERMINED'!I$7:I$567*('Charges by GXP_GIP_DETERMINED'!$D$7:$D$567=$D434)*('Charges by GXP_GIP_DETERMINED'!$E$7:$E$567=$E434))</f>
        <v>0</v>
      </c>
      <c r="K434" s="23" cm="1">
        <f t="array" ref="K434">SUMPRODUCT('Charges by GXP_GIP_DETERMINED'!J$7:J$567*('Charges by GXP_GIP_DETERMINED'!$D$7:$D$567=$D434)*('Charges by GXP_GIP_DETERMINED'!$E$7:$E$567=$E434))</f>
        <v>0</v>
      </c>
      <c r="L434" s="24">
        <f t="shared" si="72"/>
        <v>308581.77801250276</v>
      </c>
      <c r="M434" s="23">
        <v>337910.09007842338</v>
      </c>
      <c r="N434" s="23">
        <v>57369.08</v>
      </c>
      <c r="O434" s="23">
        <v>0</v>
      </c>
      <c r="P434" s="23" cm="1">
        <f t="array" ref="P434">SUMPRODUCT('Charges by GXP_GIP_DETERMINED'!O$7:O$567*('Charges by GXP_GIP_DETERMINED'!$D$7:$D$567=$D434)*('Charges by GXP_GIP_DETERMINED'!$E$7:$E$567=$E434))</f>
        <v>0</v>
      </c>
      <c r="Q434" s="24">
        <f t="shared" si="73"/>
        <v>395279.1700784234</v>
      </c>
      <c r="R434" s="23">
        <v>421527.13</v>
      </c>
      <c r="S434" s="23">
        <v>70863.27</v>
      </c>
      <c r="T434" s="23">
        <v>0</v>
      </c>
      <c r="U434" s="24">
        <f t="shared" si="74"/>
        <v>492390.40000000002</v>
      </c>
      <c r="V434" s="23">
        <v>480037.02</v>
      </c>
      <c r="W434" s="23">
        <v>75005.94</v>
      </c>
      <c r="X434" s="23">
        <v>0</v>
      </c>
      <c r="Y434" s="24">
        <f t="shared" si="75"/>
        <v>555042.96</v>
      </c>
      <c r="Z434" s="23">
        <v>571358.22000000009</v>
      </c>
      <c r="AA434" s="23">
        <v>72319.039999999994</v>
      </c>
      <c r="AB434" s="23">
        <v>0</v>
      </c>
      <c r="AC434" s="24">
        <f t="shared" si="76"/>
        <v>643677.26000000013</v>
      </c>
      <c r="AD434" s="23">
        <v>657402.81000000006</v>
      </c>
      <c r="AE434" s="23">
        <v>79305.039999999994</v>
      </c>
      <c r="AF434" s="23">
        <v>0</v>
      </c>
      <c r="AG434" s="24">
        <f t="shared" si="77"/>
        <v>736707.85000000009</v>
      </c>
      <c r="AH434" s="23">
        <v>732973.79999999993</v>
      </c>
      <c r="AI434" s="23">
        <v>80834.44</v>
      </c>
      <c r="AJ434" s="23">
        <v>0</v>
      </c>
      <c r="AK434" s="24">
        <f t="shared" si="78"/>
        <v>813808.24</v>
      </c>
      <c r="AN434" s="35">
        <f t="shared" si="79"/>
        <v>0.59565611155448694</v>
      </c>
      <c r="AO434" s="35">
        <f t="shared" si="80"/>
        <v>0.12724163590516779</v>
      </c>
      <c r="AP434" s="35">
        <f t="shared" si="81"/>
        <v>0.15968908064341569</v>
      </c>
      <c r="AQ434" s="35">
        <f t="shared" si="82"/>
        <v>0.14452986889734132</v>
      </c>
      <c r="AR434" s="35">
        <f t="shared" si="83"/>
        <v>0.10465531214306978</v>
      </c>
    </row>
    <row r="435" spans="2:44" x14ac:dyDescent="0.3">
      <c r="B435" s="2" t="s">
        <v>98</v>
      </c>
      <c r="C435" s="2" t="s">
        <v>415</v>
      </c>
      <c r="D435" s="2" t="s">
        <v>416</v>
      </c>
      <c r="E435" s="2" t="s">
        <v>146</v>
      </c>
      <c r="H435" s="23" cm="1">
        <f t="array" ref="H435">SUMPRODUCT('Charges by GXP_GIP_DETERMINED'!G$7:G$567*('Charges by GXP_GIP_DETERMINED'!$D$7:$D$567=$D435)*('Charges by GXP_GIP_DETERMINED'!$E$7:$E$567=$E435))</f>
        <v>299023.14718568046</v>
      </c>
      <c r="I435" s="23" cm="1">
        <f t="array" ref="I435">SUMPRODUCT('Charges by GXP_GIP_DETERMINED'!H$7:H$567*('Charges by GXP_GIP_DETERMINED'!$D$7:$D$567=$D435)*('Charges by GXP_GIP_DETERMINED'!$E$7:$E$567=$E435))</f>
        <v>0</v>
      </c>
      <c r="J435" s="23" cm="1">
        <f t="array" ref="J435">SUMPRODUCT('Charges by GXP_GIP_DETERMINED'!I$7:I$567*('Charges by GXP_GIP_DETERMINED'!$D$7:$D$567=$D435)*('Charges by GXP_GIP_DETERMINED'!$E$7:$E$567=$E435))</f>
        <v>0</v>
      </c>
      <c r="K435" s="23" cm="1">
        <f t="array" ref="K435">SUMPRODUCT('Charges by GXP_GIP_DETERMINED'!J$7:J$567*('Charges by GXP_GIP_DETERMINED'!$D$7:$D$567=$D435)*('Charges by GXP_GIP_DETERMINED'!$E$7:$E$567=$E435))</f>
        <v>0</v>
      </c>
      <c r="L435" s="24">
        <f t="shared" si="72"/>
        <v>299023.14718568046</v>
      </c>
      <c r="M435" s="23">
        <v>303262.06327195349</v>
      </c>
      <c r="N435" s="23">
        <v>0</v>
      </c>
      <c r="O435" s="23">
        <v>0</v>
      </c>
      <c r="P435" s="23" cm="1">
        <f t="array" ref="P435">SUMPRODUCT('Charges by GXP_GIP_DETERMINED'!O$7:O$567*('Charges by GXP_GIP_DETERMINED'!$D$7:$D$567=$D435)*('Charges by GXP_GIP_DETERMINED'!$E$7:$E$567=$E435))</f>
        <v>0</v>
      </c>
      <c r="Q435" s="24">
        <f t="shared" si="73"/>
        <v>303262.06327195349</v>
      </c>
      <c r="R435" s="23">
        <v>299432.99</v>
      </c>
      <c r="S435" s="23">
        <v>0</v>
      </c>
      <c r="T435" s="23">
        <v>0</v>
      </c>
      <c r="U435" s="24">
        <f t="shared" si="74"/>
        <v>299432.99</v>
      </c>
      <c r="V435" s="23">
        <v>298505.45</v>
      </c>
      <c r="W435" s="23">
        <v>0</v>
      </c>
      <c r="X435" s="23">
        <v>0</v>
      </c>
      <c r="Y435" s="24">
        <f t="shared" si="75"/>
        <v>298505.45</v>
      </c>
      <c r="Z435" s="23">
        <v>315039.87</v>
      </c>
      <c r="AA435" s="23">
        <v>0</v>
      </c>
      <c r="AB435" s="23">
        <v>0</v>
      </c>
      <c r="AC435" s="24">
        <f t="shared" si="76"/>
        <v>315039.87</v>
      </c>
      <c r="AD435" s="23">
        <v>320074.62</v>
      </c>
      <c r="AE435" s="23">
        <v>0</v>
      </c>
      <c r="AF435" s="23">
        <v>0</v>
      </c>
      <c r="AG435" s="24">
        <f t="shared" si="77"/>
        <v>320074.62</v>
      </c>
      <c r="AH435" s="23">
        <v>322852.24</v>
      </c>
      <c r="AI435" s="23">
        <v>0</v>
      </c>
      <c r="AJ435" s="23">
        <v>0</v>
      </c>
      <c r="AK435" s="24">
        <f t="shared" si="78"/>
        <v>322852.24</v>
      </c>
      <c r="AN435" s="35">
        <f t="shared" si="79"/>
        <v>1.3706056476792128E-3</v>
      </c>
      <c r="AO435" s="35">
        <f t="shared" si="80"/>
        <v>-3.0976546705825392E-3</v>
      </c>
      <c r="AP435" s="35">
        <f t="shared" si="81"/>
        <v>5.5390680471663067E-2</v>
      </c>
      <c r="AQ435" s="35">
        <f t="shared" si="82"/>
        <v>1.5981310556025807E-2</v>
      </c>
      <c r="AR435" s="35">
        <f t="shared" si="83"/>
        <v>8.6780388898064498E-3</v>
      </c>
    </row>
    <row r="436" spans="2:44" x14ac:dyDescent="0.3">
      <c r="B436" s="2" t="s">
        <v>98</v>
      </c>
      <c r="C436" s="2" t="s">
        <v>417</v>
      </c>
      <c r="D436" s="2" t="s">
        <v>418</v>
      </c>
      <c r="E436" s="2" t="s">
        <v>142</v>
      </c>
      <c r="F436" s="2" t="s">
        <v>143</v>
      </c>
      <c r="H436" s="23" cm="1">
        <f t="array" ref="H436">SUMPRODUCT('Charges by GXP_GIP_DETERMINED'!G$7:G$567*('Charges by GXP_GIP_DETERMINED'!$D$7:$D$567=$D436)*('Charges by GXP_GIP_DETERMINED'!$E$7:$E$567=$E436))</f>
        <v>115.81963920991075</v>
      </c>
      <c r="I436" s="23" cm="1">
        <f t="array" ref="I436">SUMPRODUCT('Charges by GXP_GIP_DETERMINED'!H$7:H$567*('Charges by GXP_GIP_DETERMINED'!$D$7:$D$567=$D436)*('Charges by GXP_GIP_DETERMINED'!$E$7:$E$567=$E436))</f>
        <v>11065.88</v>
      </c>
      <c r="J436" s="23" cm="1">
        <f t="array" ref="J436">SUMPRODUCT('Charges by GXP_GIP_DETERMINED'!I$7:I$567*('Charges by GXP_GIP_DETERMINED'!$D$7:$D$567=$D436)*('Charges by GXP_GIP_DETERMINED'!$E$7:$E$567=$E436))</f>
        <v>1918.85</v>
      </c>
      <c r="K436" s="23" cm="1">
        <f t="array" ref="K436">SUMPRODUCT('Charges by GXP_GIP_DETERMINED'!J$7:J$567*('Charges by GXP_GIP_DETERMINED'!$D$7:$D$567=$D436)*('Charges by GXP_GIP_DETERMINED'!$E$7:$E$567=$E436))</f>
        <v>0</v>
      </c>
      <c r="L436" s="24">
        <f t="shared" si="72"/>
        <v>13100.54963920991</v>
      </c>
      <c r="M436" s="23">
        <v>160.71284537981802</v>
      </c>
      <c r="N436" s="23">
        <v>9534.57</v>
      </c>
      <c r="O436" s="23">
        <v>3794.86</v>
      </c>
      <c r="P436" s="23" cm="1">
        <f t="array" ref="P436">SUMPRODUCT('Charges by GXP_GIP_DETERMINED'!O$7:O$567*('Charges by GXP_GIP_DETERMINED'!$D$7:$D$567=$D436)*('Charges by GXP_GIP_DETERMINED'!$E$7:$E$567=$E436))</f>
        <v>0</v>
      </c>
      <c r="Q436" s="24">
        <f t="shared" si="73"/>
        <v>13490.142845379818</v>
      </c>
      <c r="R436" s="23">
        <v>198.27</v>
      </c>
      <c r="S436" s="23">
        <v>11777.26</v>
      </c>
      <c r="T436" s="23">
        <v>5149.6899999999996</v>
      </c>
      <c r="U436" s="24">
        <f t="shared" si="74"/>
        <v>17125.22</v>
      </c>
      <c r="V436" s="23">
        <v>264.17</v>
      </c>
      <c r="W436" s="23">
        <v>12465.76</v>
      </c>
      <c r="X436" s="23">
        <v>5221.41</v>
      </c>
      <c r="Y436" s="24">
        <f t="shared" si="75"/>
        <v>17951.34</v>
      </c>
      <c r="Z436" s="23">
        <v>351.60999999999996</v>
      </c>
      <c r="AA436" s="23">
        <v>12019.21</v>
      </c>
      <c r="AB436" s="23">
        <v>5250.13</v>
      </c>
      <c r="AC436" s="24">
        <f t="shared" si="76"/>
        <v>17620.95</v>
      </c>
      <c r="AD436" s="23">
        <v>413.73</v>
      </c>
      <c r="AE436" s="23">
        <v>13180.26</v>
      </c>
      <c r="AF436" s="23">
        <v>5282.23</v>
      </c>
      <c r="AG436" s="24">
        <f t="shared" si="77"/>
        <v>18876.22</v>
      </c>
      <c r="AH436" s="23">
        <v>481.07</v>
      </c>
      <c r="AI436" s="23">
        <v>13434.44</v>
      </c>
      <c r="AJ436" s="23">
        <v>5420.3</v>
      </c>
      <c r="AK436" s="24">
        <f t="shared" si="78"/>
        <v>19335.810000000001</v>
      </c>
      <c r="AN436" s="35">
        <f t="shared" si="79"/>
        <v>0.3072138552678938</v>
      </c>
      <c r="AO436" s="35">
        <f t="shared" si="80"/>
        <v>4.8239964216518105E-2</v>
      </c>
      <c r="AP436" s="35">
        <f t="shared" si="81"/>
        <v>-1.8404754185481376E-2</v>
      </c>
      <c r="AQ436" s="35">
        <f t="shared" si="82"/>
        <v>7.123736234425504E-2</v>
      </c>
      <c r="AR436" s="35">
        <f t="shared" si="83"/>
        <v>2.434756534941851E-2</v>
      </c>
    </row>
    <row r="437" spans="2:44" x14ac:dyDescent="0.3">
      <c r="B437" s="2" t="s">
        <v>98</v>
      </c>
      <c r="C437" s="2" t="s">
        <v>417</v>
      </c>
      <c r="D437" s="2" t="s">
        <v>418</v>
      </c>
      <c r="E437" s="2" t="s">
        <v>144</v>
      </c>
      <c r="F437" s="2" t="s">
        <v>145</v>
      </c>
      <c r="H437" s="23" cm="1">
        <f t="array" ref="H437">SUMPRODUCT('Charges by GXP_GIP_DETERMINED'!G$7:G$567*('Charges by GXP_GIP_DETERMINED'!$D$7:$D$567=$D437)*('Charges by GXP_GIP_DETERMINED'!$E$7:$E$567=$E437))</f>
        <v>521962.89975423488</v>
      </c>
      <c r="I437" s="23" cm="1">
        <f t="array" ref="I437">SUMPRODUCT('Charges by GXP_GIP_DETERMINED'!H$7:H$567*('Charges by GXP_GIP_DETERMINED'!$D$7:$D$567=$D437)*('Charges by GXP_GIP_DETERMINED'!$E$7:$E$567=$E437))</f>
        <v>1362796.34</v>
      </c>
      <c r="J437" s="23" cm="1">
        <f t="array" ref="J437">SUMPRODUCT('Charges by GXP_GIP_DETERMINED'!I$7:I$567*('Charges by GXP_GIP_DETERMINED'!$D$7:$D$567=$D437)*('Charges by GXP_GIP_DETERMINED'!$E$7:$E$567=$E437))</f>
        <v>0</v>
      </c>
      <c r="K437" s="23" cm="1">
        <f t="array" ref="K437">SUMPRODUCT('Charges by GXP_GIP_DETERMINED'!J$7:J$567*('Charges by GXP_GIP_DETERMINED'!$D$7:$D$567=$D437)*('Charges by GXP_GIP_DETERMINED'!$E$7:$E$567=$E437))</f>
        <v>0</v>
      </c>
      <c r="L437" s="24">
        <f t="shared" si="72"/>
        <v>1884759.2397542349</v>
      </c>
      <c r="M437" s="23">
        <v>697803.83545231703</v>
      </c>
      <c r="N437" s="23">
        <v>1398448.55</v>
      </c>
      <c r="O437" s="23">
        <v>0</v>
      </c>
      <c r="P437" s="23" cm="1">
        <f t="array" ref="P437">SUMPRODUCT('Charges by GXP_GIP_DETERMINED'!O$7:O$567*('Charges by GXP_GIP_DETERMINED'!$D$7:$D$567=$D437)*('Charges by GXP_GIP_DETERMINED'!$E$7:$E$567=$E437))</f>
        <v>0</v>
      </c>
      <c r="Q437" s="24">
        <f t="shared" si="73"/>
        <v>2096252.3854523171</v>
      </c>
      <c r="R437" s="23">
        <v>894769.67999999993</v>
      </c>
      <c r="S437" s="23">
        <v>1727387.69</v>
      </c>
      <c r="T437" s="23">
        <v>0</v>
      </c>
      <c r="U437" s="24">
        <f t="shared" si="74"/>
        <v>2622157.37</v>
      </c>
      <c r="V437" s="23">
        <v>1193934.5799999998</v>
      </c>
      <c r="W437" s="23">
        <v>1828370.79</v>
      </c>
      <c r="X437" s="23">
        <v>0</v>
      </c>
      <c r="Y437" s="24">
        <f t="shared" si="75"/>
        <v>3022305.37</v>
      </c>
      <c r="Z437" s="23">
        <v>1566460.6900000002</v>
      </c>
      <c r="AA437" s="23">
        <v>1762873.89</v>
      </c>
      <c r="AB437" s="23">
        <v>0</v>
      </c>
      <c r="AC437" s="24">
        <f t="shared" si="76"/>
        <v>3329334.58</v>
      </c>
      <c r="AD437" s="23">
        <v>1864845.6500000001</v>
      </c>
      <c r="AE437" s="23">
        <v>1933166.99</v>
      </c>
      <c r="AF437" s="23">
        <v>0</v>
      </c>
      <c r="AG437" s="24">
        <f t="shared" si="77"/>
        <v>3798012.64</v>
      </c>
      <c r="AH437" s="23">
        <v>2117822.94</v>
      </c>
      <c r="AI437" s="23">
        <v>1970448.39</v>
      </c>
      <c r="AJ437" s="23">
        <v>0</v>
      </c>
      <c r="AK437" s="24">
        <f t="shared" si="78"/>
        <v>4088271.33</v>
      </c>
      <c r="AN437" s="35">
        <f t="shared" si="79"/>
        <v>0.39124261321669862</v>
      </c>
      <c r="AO437" s="35">
        <f t="shared" si="80"/>
        <v>0.15260258769289647</v>
      </c>
      <c r="AP437" s="35">
        <f t="shared" si="81"/>
        <v>0.10158775253077756</v>
      </c>
      <c r="AQ437" s="35">
        <f t="shared" si="82"/>
        <v>0.14077229210168474</v>
      </c>
      <c r="AR437" s="35">
        <f t="shared" si="83"/>
        <v>7.6423834650534372E-2</v>
      </c>
    </row>
    <row r="438" spans="2:44" x14ac:dyDescent="0.3">
      <c r="B438" s="2" t="s">
        <v>98</v>
      </c>
      <c r="C438" s="2" t="s">
        <v>417</v>
      </c>
      <c r="D438" s="2" t="s">
        <v>418</v>
      </c>
      <c r="E438" s="2" t="s">
        <v>146</v>
      </c>
      <c r="H438" s="23" cm="1">
        <f t="array" ref="H438">SUMPRODUCT('Charges by GXP_GIP_DETERMINED'!G$7:G$567*('Charges by GXP_GIP_DETERMINED'!$D$7:$D$567=$D438)*('Charges by GXP_GIP_DETERMINED'!$E$7:$E$567=$E438))</f>
        <v>1306104.4688141169</v>
      </c>
      <c r="I438" s="23" cm="1">
        <f t="array" ref="I438">SUMPRODUCT('Charges by GXP_GIP_DETERMINED'!H$7:H$567*('Charges by GXP_GIP_DETERMINED'!$D$7:$D$567=$D438)*('Charges by GXP_GIP_DETERMINED'!$E$7:$E$567=$E438))</f>
        <v>0</v>
      </c>
      <c r="J438" s="23" cm="1">
        <f t="array" ref="J438">SUMPRODUCT('Charges by GXP_GIP_DETERMINED'!I$7:I$567*('Charges by GXP_GIP_DETERMINED'!$D$7:$D$567=$D438)*('Charges by GXP_GIP_DETERMINED'!$E$7:$E$567=$E438))</f>
        <v>0</v>
      </c>
      <c r="K438" s="23" cm="1">
        <f t="array" ref="K438">SUMPRODUCT('Charges by GXP_GIP_DETERMINED'!J$7:J$567*('Charges by GXP_GIP_DETERMINED'!$D$7:$D$567=$D438)*('Charges by GXP_GIP_DETERMINED'!$E$7:$E$567=$E438))</f>
        <v>0</v>
      </c>
      <c r="L438" s="24">
        <f t="shared" si="72"/>
        <v>1306104.4688141169</v>
      </c>
      <c r="M438" s="23">
        <v>1324624.5108845823</v>
      </c>
      <c r="N438" s="23">
        <v>0</v>
      </c>
      <c r="O438" s="23">
        <v>0</v>
      </c>
      <c r="P438" s="23" cm="1">
        <f t="array" ref="P438">SUMPRODUCT('Charges by GXP_GIP_DETERMINED'!O$7:O$567*('Charges by GXP_GIP_DETERMINED'!$D$7:$D$567=$D438)*('Charges by GXP_GIP_DETERMINED'!$E$7:$E$567=$E438))</f>
        <v>0</v>
      </c>
      <c r="Q438" s="24">
        <f t="shared" si="73"/>
        <v>1324624.5108845823</v>
      </c>
      <c r="R438" s="23">
        <v>1307826.8399999999</v>
      </c>
      <c r="S438" s="23">
        <v>0</v>
      </c>
      <c r="T438" s="23">
        <v>0</v>
      </c>
      <c r="U438" s="24">
        <f t="shared" si="74"/>
        <v>1307826.8399999999</v>
      </c>
      <c r="V438" s="23">
        <v>1303727.4300000002</v>
      </c>
      <c r="W438" s="23">
        <v>0</v>
      </c>
      <c r="X438" s="23">
        <v>0</v>
      </c>
      <c r="Y438" s="24">
        <f t="shared" si="75"/>
        <v>1303727.4300000002</v>
      </c>
      <c r="Z438" s="23">
        <v>1375891.68</v>
      </c>
      <c r="AA438" s="23">
        <v>0</v>
      </c>
      <c r="AB438" s="23">
        <v>0</v>
      </c>
      <c r="AC438" s="24">
        <f t="shared" si="76"/>
        <v>1375891.68</v>
      </c>
      <c r="AD438" s="23">
        <v>1397837.69</v>
      </c>
      <c r="AE438" s="23">
        <v>0</v>
      </c>
      <c r="AF438" s="23">
        <v>0</v>
      </c>
      <c r="AG438" s="24">
        <f t="shared" si="77"/>
        <v>1397837.69</v>
      </c>
      <c r="AH438" s="23">
        <v>1409897.7</v>
      </c>
      <c r="AI438" s="23">
        <v>0</v>
      </c>
      <c r="AJ438" s="23">
        <v>0</v>
      </c>
      <c r="AK438" s="24">
        <f t="shared" si="78"/>
        <v>1409897.7</v>
      </c>
      <c r="AN438" s="35">
        <f t="shared" si="79"/>
        <v>1.3187085926187336E-3</v>
      </c>
      <c r="AO438" s="35">
        <f t="shared" si="80"/>
        <v>-3.1345204690856887E-3</v>
      </c>
      <c r="AP438" s="35">
        <f t="shared" si="81"/>
        <v>5.535225257935994E-2</v>
      </c>
      <c r="AQ438" s="35">
        <f t="shared" si="82"/>
        <v>1.5950390804020387E-2</v>
      </c>
      <c r="AR438" s="35">
        <f t="shared" si="83"/>
        <v>8.6276182751947594E-3</v>
      </c>
    </row>
    <row r="439" spans="2:44" x14ac:dyDescent="0.3">
      <c r="B439" s="2" t="s">
        <v>98</v>
      </c>
      <c r="C439" s="2" t="s">
        <v>419</v>
      </c>
      <c r="D439" s="2" t="s">
        <v>420</v>
      </c>
      <c r="E439" s="2" t="s">
        <v>142</v>
      </c>
      <c r="F439" s="2" t="s">
        <v>143</v>
      </c>
      <c r="H439" s="23" cm="1">
        <f t="array" ref="H439">SUMPRODUCT('Charges by GXP_GIP_DETERMINED'!G$7:G$567*('Charges by GXP_GIP_DETERMINED'!$D$7:$D$567=$D439)*('Charges by GXP_GIP_DETERMINED'!$E$7:$E$567=$E439))</f>
        <v>135.89121317214878</v>
      </c>
      <c r="I439" s="23" cm="1">
        <f t="array" ref="I439">SUMPRODUCT('Charges by GXP_GIP_DETERMINED'!H$7:H$567*('Charges by GXP_GIP_DETERMINED'!$D$7:$D$567=$D439)*('Charges by GXP_GIP_DETERMINED'!$E$7:$E$567=$E439))</f>
        <v>1091.33</v>
      </c>
      <c r="J439" s="23" cm="1">
        <f t="array" ref="J439">SUMPRODUCT('Charges by GXP_GIP_DETERMINED'!I$7:I$567*('Charges by GXP_GIP_DETERMINED'!$D$7:$D$567=$D439)*('Charges by GXP_GIP_DETERMINED'!$E$7:$E$567=$E439))</f>
        <v>5233.22</v>
      </c>
      <c r="K439" s="23" cm="1">
        <f t="array" ref="K439">SUMPRODUCT('Charges by GXP_GIP_DETERMINED'!J$7:J$567*('Charges by GXP_GIP_DETERMINED'!$D$7:$D$567=$D439)*('Charges by GXP_GIP_DETERMINED'!$E$7:$E$567=$E439))</f>
        <v>0</v>
      </c>
      <c r="L439" s="24">
        <f t="shared" si="72"/>
        <v>6460.4412131721492</v>
      </c>
      <c r="M439" s="23">
        <v>188.5636528585971</v>
      </c>
      <c r="N439" s="23">
        <v>1047.81</v>
      </c>
      <c r="O439" s="23">
        <v>5601.93</v>
      </c>
      <c r="P439" s="23" cm="1">
        <f t="array" ref="P439">SUMPRODUCT('Charges by GXP_GIP_DETERMINED'!O$7:O$567*('Charges by GXP_GIP_DETERMINED'!$D$7:$D$567=$D439)*('Charges by GXP_GIP_DETERMINED'!$E$7:$E$567=$E439))</f>
        <v>0</v>
      </c>
      <c r="Q439" s="24">
        <f t="shared" si="73"/>
        <v>6838.3036528585972</v>
      </c>
      <c r="R439" s="23">
        <v>232.61999999999998</v>
      </c>
      <c r="S439" s="23">
        <v>1294.27</v>
      </c>
      <c r="T439" s="23">
        <v>7601.92</v>
      </c>
      <c r="U439" s="24">
        <f t="shared" si="74"/>
        <v>9128.81</v>
      </c>
      <c r="V439" s="23">
        <v>309.95</v>
      </c>
      <c r="W439" s="23">
        <v>1369.94</v>
      </c>
      <c r="X439" s="23">
        <v>7707.79</v>
      </c>
      <c r="Y439" s="24">
        <f t="shared" si="75"/>
        <v>9387.68</v>
      </c>
      <c r="Z439" s="23">
        <v>412.55</v>
      </c>
      <c r="AA439" s="23">
        <v>1320.86</v>
      </c>
      <c r="AB439" s="23">
        <v>7750.18</v>
      </c>
      <c r="AC439" s="24">
        <f t="shared" si="76"/>
        <v>9483.59</v>
      </c>
      <c r="AD439" s="23">
        <v>485.42</v>
      </c>
      <c r="AE439" s="23">
        <v>1448.46</v>
      </c>
      <c r="AF439" s="23">
        <v>7797.56</v>
      </c>
      <c r="AG439" s="24">
        <f t="shared" si="77"/>
        <v>9731.44</v>
      </c>
      <c r="AH439" s="23">
        <v>564.41</v>
      </c>
      <c r="AI439" s="23">
        <v>1476.39</v>
      </c>
      <c r="AJ439" s="23">
        <v>8001.38</v>
      </c>
      <c r="AK439" s="24">
        <f t="shared" si="78"/>
        <v>10042.18</v>
      </c>
      <c r="AN439" s="35">
        <f t="shared" si="79"/>
        <v>0.41303197394433866</v>
      </c>
      <c r="AO439" s="35">
        <f t="shared" si="80"/>
        <v>2.8357474851596232E-2</v>
      </c>
      <c r="AP439" s="35">
        <f t="shared" si="81"/>
        <v>1.0216581732653829E-2</v>
      </c>
      <c r="AQ439" s="35">
        <f t="shared" si="82"/>
        <v>2.6134617797690662E-2</v>
      </c>
      <c r="AR439" s="35">
        <f t="shared" si="83"/>
        <v>3.193155380909718E-2</v>
      </c>
    </row>
    <row r="440" spans="2:44" x14ac:dyDescent="0.3">
      <c r="B440" s="2" t="s">
        <v>98</v>
      </c>
      <c r="C440" s="2" t="s">
        <v>419</v>
      </c>
      <c r="D440" s="2" t="s">
        <v>420</v>
      </c>
      <c r="E440" s="2" t="s">
        <v>144</v>
      </c>
      <c r="F440" s="2" t="s">
        <v>145</v>
      </c>
      <c r="H440" s="23" cm="1">
        <f t="array" ref="H440">SUMPRODUCT('Charges by GXP_GIP_DETERMINED'!G$7:G$567*('Charges by GXP_GIP_DETERMINED'!$D$7:$D$567=$D440)*('Charges by GXP_GIP_DETERMINED'!$E$7:$E$567=$E440))</f>
        <v>243654.78529685305</v>
      </c>
      <c r="I440" s="23" cm="1">
        <f t="array" ref="I440">SUMPRODUCT('Charges by GXP_GIP_DETERMINED'!H$7:H$567*('Charges by GXP_GIP_DETERMINED'!$D$7:$D$567=$D440)*('Charges by GXP_GIP_DETERMINED'!$E$7:$E$567=$E440))</f>
        <v>84679.72</v>
      </c>
      <c r="J440" s="23" cm="1">
        <f t="array" ref="J440">SUMPRODUCT('Charges by GXP_GIP_DETERMINED'!I$7:I$567*('Charges by GXP_GIP_DETERMINED'!$D$7:$D$567=$D440)*('Charges by GXP_GIP_DETERMINED'!$E$7:$E$567=$E440))</f>
        <v>0</v>
      </c>
      <c r="K440" s="23" cm="1">
        <f t="array" ref="K440">SUMPRODUCT('Charges by GXP_GIP_DETERMINED'!J$7:J$567*('Charges by GXP_GIP_DETERMINED'!$D$7:$D$567=$D440)*('Charges by GXP_GIP_DETERMINED'!$E$7:$E$567=$E440))</f>
        <v>0</v>
      </c>
      <c r="L440" s="24">
        <f t="shared" si="72"/>
        <v>328334.50529685302</v>
      </c>
      <c r="M440" s="23">
        <v>325738.1772048783</v>
      </c>
      <c r="N440" s="23">
        <v>87035.36</v>
      </c>
      <c r="O440" s="23">
        <v>0</v>
      </c>
      <c r="P440" s="23" cm="1">
        <f t="array" ref="P440">SUMPRODUCT('Charges by GXP_GIP_DETERMINED'!O$7:O$567*('Charges by GXP_GIP_DETERMINED'!$D$7:$D$567=$D440)*('Charges by GXP_GIP_DETERMINED'!$E$7:$E$567=$E440))</f>
        <v>0</v>
      </c>
      <c r="Q440" s="24">
        <f t="shared" si="73"/>
        <v>412773.53720487829</v>
      </c>
      <c r="R440" s="23">
        <v>417682.78</v>
      </c>
      <c r="S440" s="23">
        <v>107507.57</v>
      </c>
      <c r="T440" s="23">
        <v>0</v>
      </c>
      <c r="U440" s="24">
        <f t="shared" si="74"/>
        <v>525190.35000000009</v>
      </c>
      <c r="V440" s="23">
        <v>557334.37000000023</v>
      </c>
      <c r="W440" s="23">
        <v>113792.47</v>
      </c>
      <c r="X440" s="23">
        <v>0</v>
      </c>
      <c r="Y440" s="24">
        <f t="shared" si="75"/>
        <v>671126.8400000002</v>
      </c>
      <c r="Z440" s="23">
        <v>731231.36</v>
      </c>
      <c r="AA440" s="23">
        <v>109716.13</v>
      </c>
      <c r="AB440" s="23">
        <v>0</v>
      </c>
      <c r="AC440" s="24">
        <f t="shared" si="76"/>
        <v>840947.49</v>
      </c>
      <c r="AD440" s="23">
        <v>870518.8899999999</v>
      </c>
      <c r="AE440" s="23">
        <v>120314.68</v>
      </c>
      <c r="AF440" s="23">
        <v>0</v>
      </c>
      <c r="AG440" s="24">
        <f t="shared" si="77"/>
        <v>990833.56999999983</v>
      </c>
      <c r="AH440" s="23">
        <v>988609.90999999992</v>
      </c>
      <c r="AI440" s="23">
        <v>122634.96</v>
      </c>
      <c r="AJ440" s="23">
        <v>0</v>
      </c>
      <c r="AK440" s="24">
        <f t="shared" si="78"/>
        <v>1111244.8699999999</v>
      </c>
      <c r="AN440" s="35">
        <f t="shared" si="79"/>
        <v>0.59955880825003827</v>
      </c>
      <c r="AO440" s="35">
        <f t="shared" si="80"/>
        <v>0.27787351766840351</v>
      </c>
      <c r="AP440" s="35">
        <f t="shared" si="81"/>
        <v>0.25303808442529241</v>
      </c>
      <c r="AQ440" s="35">
        <f t="shared" si="82"/>
        <v>0.17823476707207941</v>
      </c>
      <c r="AR440" s="35">
        <f t="shared" si="83"/>
        <v>0.12152525272231141</v>
      </c>
    </row>
    <row r="441" spans="2:44" x14ac:dyDescent="0.3">
      <c r="B441" s="2" t="s">
        <v>98</v>
      </c>
      <c r="C441" s="2" t="s">
        <v>419</v>
      </c>
      <c r="D441" s="2" t="s">
        <v>420</v>
      </c>
      <c r="E441" s="2" t="s">
        <v>146</v>
      </c>
      <c r="H441" s="23" cm="1">
        <f t="array" ref="H441">SUMPRODUCT('Charges by GXP_GIP_DETERMINED'!G$7:G$567*('Charges by GXP_GIP_DETERMINED'!$D$7:$D$567=$D441)*('Charges by GXP_GIP_DETERMINED'!$E$7:$E$567=$E441))</f>
        <v>1031848.4492090279</v>
      </c>
      <c r="I441" s="23" cm="1">
        <f t="array" ref="I441">SUMPRODUCT('Charges by GXP_GIP_DETERMINED'!H$7:H$567*('Charges by GXP_GIP_DETERMINED'!$D$7:$D$567=$D441)*('Charges by GXP_GIP_DETERMINED'!$E$7:$E$567=$E441))</f>
        <v>0</v>
      </c>
      <c r="J441" s="23" cm="1">
        <f t="array" ref="J441">SUMPRODUCT('Charges by GXP_GIP_DETERMINED'!I$7:I$567*('Charges by GXP_GIP_DETERMINED'!$D$7:$D$567=$D441)*('Charges by GXP_GIP_DETERMINED'!$E$7:$E$567=$E441))</f>
        <v>0</v>
      </c>
      <c r="K441" s="23" cm="1">
        <f t="array" ref="K441">SUMPRODUCT('Charges by GXP_GIP_DETERMINED'!J$7:J$567*('Charges by GXP_GIP_DETERMINED'!$D$7:$D$567=$D441)*('Charges by GXP_GIP_DETERMINED'!$E$7:$E$567=$E441))</f>
        <v>0</v>
      </c>
      <c r="L441" s="24">
        <f t="shared" si="72"/>
        <v>1031848.4492090279</v>
      </c>
      <c r="M441" s="23">
        <v>1049305.405744476</v>
      </c>
      <c r="N441" s="23">
        <v>0</v>
      </c>
      <c r="O441" s="23">
        <v>0</v>
      </c>
      <c r="P441" s="23" cm="1">
        <f t="array" ref="P441">SUMPRODUCT('Charges by GXP_GIP_DETERMINED'!O$7:O$567*('Charges by GXP_GIP_DETERMINED'!$D$7:$D$567=$D441)*('Charges by GXP_GIP_DETERMINED'!$E$7:$E$567=$E441))</f>
        <v>0</v>
      </c>
      <c r="Q441" s="24">
        <f t="shared" si="73"/>
        <v>1049305.405744476</v>
      </c>
      <c r="R441" s="23">
        <v>1042981.2200000001</v>
      </c>
      <c r="S441" s="23">
        <v>0</v>
      </c>
      <c r="T441" s="23">
        <v>0</v>
      </c>
      <c r="U441" s="24">
        <f t="shared" si="74"/>
        <v>1042981.2200000001</v>
      </c>
      <c r="V441" s="23">
        <v>1040674.85</v>
      </c>
      <c r="W441" s="23">
        <v>0</v>
      </c>
      <c r="X441" s="23">
        <v>0</v>
      </c>
      <c r="Y441" s="24">
        <f t="shared" si="75"/>
        <v>1040674.85</v>
      </c>
      <c r="Z441" s="23">
        <v>1101742.82</v>
      </c>
      <c r="AA441" s="23">
        <v>0</v>
      </c>
      <c r="AB441" s="23">
        <v>0</v>
      </c>
      <c r="AC441" s="24">
        <f t="shared" si="76"/>
        <v>1101742.82</v>
      </c>
      <c r="AD441" s="23">
        <v>1122605.6800000002</v>
      </c>
      <c r="AE441" s="23">
        <v>0</v>
      </c>
      <c r="AF441" s="23">
        <v>0</v>
      </c>
      <c r="AG441" s="24">
        <f t="shared" si="77"/>
        <v>1122605.6800000002</v>
      </c>
      <c r="AH441" s="23">
        <v>1138780.79</v>
      </c>
      <c r="AI441" s="23">
        <v>0</v>
      </c>
      <c r="AJ441" s="23">
        <v>0</v>
      </c>
      <c r="AK441" s="24">
        <f t="shared" si="78"/>
        <v>1138780.79</v>
      </c>
      <c r="AN441" s="35">
        <f t="shared" si="79"/>
        <v>1.0789152999654217E-2</v>
      </c>
      <c r="AO441" s="35">
        <f t="shared" si="80"/>
        <v>-2.2113245720762897E-3</v>
      </c>
      <c r="AP441" s="35">
        <f t="shared" si="81"/>
        <v>5.8681124080206315E-2</v>
      </c>
      <c r="AQ441" s="35">
        <f t="shared" si="82"/>
        <v>1.893623413856238E-2</v>
      </c>
      <c r="AR441" s="35">
        <f t="shared" si="83"/>
        <v>1.4408541029295119E-2</v>
      </c>
    </row>
    <row r="442" spans="2:44" x14ac:dyDescent="0.3">
      <c r="B442" s="2" t="s">
        <v>98</v>
      </c>
      <c r="C442" s="2" t="s">
        <v>421</v>
      </c>
      <c r="D442" s="2" t="s">
        <v>422</v>
      </c>
      <c r="E442" s="2" t="s">
        <v>142</v>
      </c>
      <c r="F442" s="2" t="s">
        <v>143</v>
      </c>
      <c r="H442" s="23" cm="1">
        <f t="array" ref="H442">SUMPRODUCT('Charges by GXP_GIP_DETERMINED'!G$7:G$567*('Charges by GXP_GIP_DETERMINED'!$D$7:$D$567=$D442)*('Charges by GXP_GIP_DETERMINED'!$E$7:$E$567=$E442))</f>
        <v>0</v>
      </c>
      <c r="I442" s="23" cm="1">
        <f t="array" ref="I442">SUMPRODUCT('Charges by GXP_GIP_DETERMINED'!H$7:H$567*('Charges by GXP_GIP_DETERMINED'!$D$7:$D$567=$D442)*('Charges by GXP_GIP_DETERMINED'!$E$7:$E$567=$E442))</f>
        <v>0</v>
      </c>
      <c r="J442" s="23" cm="1">
        <f t="array" ref="J442">SUMPRODUCT('Charges by GXP_GIP_DETERMINED'!I$7:I$567*('Charges by GXP_GIP_DETERMINED'!$D$7:$D$567=$D442)*('Charges by GXP_GIP_DETERMINED'!$E$7:$E$567=$E442))</f>
        <v>1526180.18</v>
      </c>
      <c r="K442" s="23" cm="1">
        <f t="array" ref="K442">SUMPRODUCT('Charges by GXP_GIP_DETERMINED'!J$7:J$567*('Charges by GXP_GIP_DETERMINED'!$D$7:$D$567=$D442)*('Charges by GXP_GIP_DETERMINED'!$E$7:$E$567=$E442))</f>
        <v>0</v>
      </c>
      <c r="L442" s="24">
        <f t="shared" si="72"/>
        <v>1526180.18</v>
      </c>
      <c r="M442" s="23">
        <v>0</v>
      </c>
      <c r="N442" s="23">
        <v>0</v>
      </c>
      <c r="O442" s="23">
        <v>1556071.27</v>
      </c>
      <c r="P442" s="23" cm="1">
        <f t="array" ref="P442">SUMPRODUCT('Charges by GXP_GIP_DETERMINED'!O$7:O$567*('Charges by GXP_GIP_DETERMINED'!$D$7:$D$567=$D442)*('Charges by GXP_GIP_DETERMINED'!$E$7:$E$567=$E442))</f>
        <v>0</v>
      </c>
      <c r="Q442" s="24">
        <f t="shared" si="73"/>
        <v>1556071.27</v>
      </c>
      <c r="R442" s="23">
        <v>0</v>
      </c>
      <c r="S442" s="23">
        <v>0</v>
      </c>
      <c r="T442" s="23">
        <v>2111615.75</v>
      </c>
      <c r="U442" s="24">
        <f t="shared" si="74"/>
        <v>2111615.75</v>
      </c>
      <c r="V442" s="23">
        <v>0</v>
      </c>
      <c r="W442" s="23">
        <v>0</v>
      </c>
      <c r="X442" s="23">
        <v>2141024.98</v>
      </c>
      <c r="Y442" s="24">
        <f t="shared" si="75"/>
        <v>2141024.98</v>
      </c>
      <c r="Z442" s="23">
        <v>0</v>
      </c>
      <c r="AA442" s="23">
        <v>0</v>
      </c>
      <c r="AB442" s="23">
        <v>2152798.9300000002</v>
      </c>
      <c r="AC442" s="24">
        <f t="shared" si="76"/>
        <v>2152798.9300000002</v>
      </c>
      <c r="AD442" s="23">
        <v>0</v>
      </c>
      <c r="AE442" s="23">
        <v>0</v>
      </c>
      <c r="AF442" s="23">
        <v>2165961.44</v>
      </c>
      <c r="AG442" s="24">
        <f t="shared" si="77"/>
        <v>2165961.44</v>
      </c>
      <c r="AH442" s="23">
        <v>0</v>
      </c>
      <c r="AI442" s="23">
        <v>0</v>
      </c>
      <c r="AJ442" s="23">
        <v>2222577.4</v>
      </c>
      <c r="AK442" s="24">
        <f t="shared" si="78"/>
        <v>2222577.4</v>
      </c>
      <c r="AN442" s="35">
        <f t="shared" si="79"/>
        <v>0.38359531703524019</v>
      </c>
      <c r="AO442" s="35">
        <f t="shared" si="80"/>
        <v>1.3927358706241844E-2</v>
      </c>
      <c r="AP442" s="35">
        <f t="shared" si="81"/>
        <v>5.4992118774812582E-3</v>
      </c>
      <c r="AQ442" s="35">
        <f t="shared" si="82"/>
        <v>6.1141381187883592E-3</v>
      </c>
      <c r="AR442" s="35">
        <f t="shared" si="83"/>
        <v>2.6138951023984891E-2</v>
      </c>
    </row>
    <row r="443" spans="2:44" x14ac:dyDescent="0.3">
      <c r="B443" s="2" t="s">
        <v>98</v>
      </c>
      <c r="C443" s="2" t="s">
        <v>421</v>
      </c>
      <c r="D443" s="2" t="s">
        <v>422</v>
      </c>
      <c r="E443" s="2" t="s">
        <v>144</v>
      </c>
      <c r="F443" s="2" t="s">
        <v>145</v>
      </c>
      <c r="H443" s="23" cm="1">
        <f t="array" ref="H443">SUMPRODUCT('Charges by GXP_GIP_DETERMINED'!G$7:G$567*('Charges by GXP_GIP_DETERMINED'!$D$7:$D$567=$D443)*('Charges by GXP_GIP_DETERMINED'!$E$7:$E$567=$E443))</f>
        <v>295384.763874278</v>
      </c>
      <c r="I443" s="23" cm="1">
        <f t="array" ref="I443">SUMPRODUCT('Charges by GXP_GIP_DETERMINED'!H$7:H$567*('Charges by GXP_GIP_DETERMINED'!$D$7:$D$567=$D443)*('Charges by GXP_GIP_DETERMINED'!$E$7:$E$567=$E443))</f>
        <v>141113.79</v>
      </c>
      <c r="J443" s="23" cm="1">
        <f t="array" ref="J443">SUMPRODUCT('Charges by GXP_GIP_DETERMINED'!I$7:I$567*('Charges by GXP_GIP_DETERMINED'!$D$7:$D$567=$D443)*('Charges by GXP_GIP_DETERMINED'!$E$7:$E$567=$E443))</f>
        <v>0</v>
      </c>
      <c r="K443" s="23" cm="1">
        <f t="array" ref="K443">SUMPRODUCT('Charges by GXP_GIP_DETERMINED'!J$7:J$567*('Charges by GXP_GIP_DETERMINED'!$D$7:$D$567=$D443)*('Charges by GXP_GIP_DETERMINED'!$E$7:$E$567=$E443))</f>
        <v>0</v>
      </c>
      <c r="L443" s="24">
        <f t="shared" si="72"/>
        <v>436498.55387427798</v>
      </c>
      <c r="M443" s="23">
        <v>394895.15646997851</v>
      </c>
      <c r="N443" s="23">
        <v>144445.68</v>
      </c>
      <c r="O443" s="23">
        <v>0</v>
      </c>
      <c r="P443" s="23" cm="1">
        <f t="array" ref="P443">SUMPRODUCT('Charges by GXP_GIP_DETERMINED'!O$7:O$567*('Charges by GXP_GIP_DETERMINED'!$D$7:$D$567=$D443)*('Charges by GXP_GIP_DETERMINED'!$E$7:$E$567=$E443))</f>
        <v>0</v>
      </c>
      <c r="Q443" s="24">
        <f t="shared" si="73"/>
        <v>539340.83646997856</v>
      </c>
      <c r="R443" s="23">
        <v>506360.37</v>
      </c>
      <c r="S443" s="23">
        <v>178421.79</v>
      </c>
      <c r="T443" s="23">
        <v>0</v>
      </c>
      <c r="U443" s="24">
        <f t="shared" si="74"/>
        <v>684782.16</v>
      </c>
      <c r="V443" s="23">
        <v>675661.2200000002</v>
      </c>
      <c r="W443" s="23">
        <v>188852.33</v>
      </c>
      <c r="X443" s="23">
        <v>0</v>
      </c>
      <c r="Y443" s="24">
        <f t="shared" si="75"/>
        <v>864513.55000000016</v>
      </c>
      <c r="Z443" s="23">
        <v>886478.01</v>
      </c>
      <c r="AA443" s="23">
        <v>182087.15</v>
      </c>
      <c r="AB443" s="23">
        <v>0</v>
      </c>
      <c r="AC443" s="24">
        <f t="shared" si="76"/>
        <v>1068565.1599999999</v>
      </c>
      <c r="AD443" s="23">
        <v>1055337.46</v>
      </c>
      <c r="AE443" s="23">
        <v>199676.72</v>
      </c>
      <c r="AF443" s="23">
        <v>0</v>
      </c>
      <c r="AG443" s="24">
        <f t="shared" si="77"/>
        <v>1255014.18</v>
      </c>
      <c r="AH443" s="23">
        <v>1198500.1599999999</v>
      </c>
      <c r="AI443" s="23">
        <v>203527.51</v>
      </c>
      <c r="AJ443" s="23">
        <v>0</v>
      </c>
      <c r="AK443" s="24">
        <f t="shared" si="78"/>
        <v>1402027.67</v>
      </c>
      <c r="AN443" s="35">
        <f t="shared" si="79"/>
        <v>0.56880739677601233</v>
      </c>
      <c r="AO443" s="35">
        <f t="shared" si="80"/>
        <v>0.26246505896123251</v>
      </c>
      <c r="AP443" s="35">
        <f t="shared" si="81"/>
        <v>0.23603055151651442</v>
      </c>
      <c r="AQ443" s="35">
        <f t="shared" si="82"/>
        <v>0.17448540059082607</v>
      </c>
      <c r="AR443" s="35">
        <f t="shared" si="83"/>
        <v>0.11714089955541374</v>
      </c>
    </row>
    <row r="444" spans="2:44" x14ac:dyDescent="0.3">
      <c r="B444" s="2" t="s">
        <v>98</v>
      </c>
      <c r="C444" s="2" t="s">
        <v>421</v>
      </c>
      <c r="D444" s="2" t="s">
        <v>422</v>
      </c>
      <c r="E444" s="2" t="s">
        <v>146</v>
      </c>
      <c r="H444" s="23" cm="1">
        <f t="array" ref="H444">SUMPRODUCT('Charges by GXP_GIP_DETERMINED'!G$7:G$567*('Charges by GXP_GIP_DETERMINED'!$D$7:$D$567=$D444)*('Charges by GXP_GIP_DETERMINED'!$E$7:$E$567=$E444))</f>
        <v>1156901.4596269878</v>
      </c>
      <c r="I444" s="23" cm="1">
        <f t="array" ref="I444">SUMPRODUCT('Charges by GXP_GIP_DETERMINED'!H$7:H$567*('Charges by GXP_GIP_DETERMINED'!$D$7:$D$567=$D444)*('Charges by GXP_GIP_DETERMINED'!$E$7:$E$567=$E444))</f>
        <v>0</v>
      </c>
      <c r="J444" s="23" cm="1">
        <f t="array" ref="J444">SUMPRODUCT('Charges by GXP_GIP_DETERMINED'!I$7:I$567*('Charges by GXP_GIP_DETERMINED'!$D$7:$D$567=$D444)*('Charges by GXP_GIP_DETERMINED'!$E$7:$E$567=$E444))</f>
        <v>0</v>
      </c>
      <c r="K444" s="23" cm="1">
        <f t="array" ref="K444">SUMPRODUCT('Charges by GXP_GIP_DETERMINED'!J$7:J$567*('Charges by GXP_GIP_DETERMINED'!$D$7:$D$567=$D444)*('Charges by GXP_GIP_DETERMINED'!$E$7:$E$567=$E444))</f>
        <v>0</v>
      </c>
      <c r="L444" s="24">
        <f t="shared" si="72"/>
        <v>1156901.4596269878</v>
      </c>
      <c r="M444" s="23">
        <v>1165891.0537305307</v>
      </c>
      <c r="N444" s="23">
        <v>0</v>
      </c>
      <c r="O444" s="23">
        <v>0</v>
      </c>
      <c r="P444" s="23" cm="1">
        <f t="array" ref="P444">SUMPRODUCT('Charges by GXP_GIP_DETERMINED'!O$7:O$567*('Charges by GXP_GIP_DETERMINED'!$D$7:$D$567=$D444)*('Charges by GXP_GIP_DETERMINED'!$E$7:$E$567=$E444))</f>
        <v>0</v>
      </c>
      <c r="Q444" s="24">
        <f t="shared" si="73"/>
        <v>1165891.0537305307</v>
      </c>
      <c r="R444" s="23">
        <v>1150907.02</v>
      </c>
      <c r="S444" s="23">
        <v>0</v>
      </c>
      <c r="T444" s="23">
        <v>0</v>
      </c>
      <c r="U444" s="24">
        <f t="shared" si="74"/>
        <v>1150907.02</v>
      </c>
      <c r="V444" s="23">
        <v>1149405.0999999999</v>
      </c>
      <c r="W444" s="23">
        <v>0</v>
      </c>
      <c r="X444" s="23">
        <v>0</v>
      </c>
      <c r="Y444" s="24">
        <f t="shared" si="75"/>
        <v>1149405.0999999999</v>
      </c>
      <c r="Z444" s="23">
        <v>1212630.17</v>
      </c>
      <c r="AA444" s="23">
        <v>0</v>
      </c>
      <c r="AB444" s="23">
        <v>0</v>
      </c>
      <c r="AC444" s="24">
        <f t="shared" si="76"/>
        <v>1212630.17</v>
      </c>
      <c r="AD444" s="23">
        <v>1231741.54</v>
      </c>
      <c r="AE444" s="23">
        <v>0</v>
      </c>
      <c r="AF444" s="23">
        <v>0</v>
      </c>
      <c r="AG444" s="24">
        <f t="shared" si="77"/>
        <v>1231741.54</v>
      </c>
      <c r="AH444" s="23">
        <v>1242182.4099999997</v>
      </c>
      <c r="AI444" s="23">
        <v>0</v>
      </c>
      <c r="AJ444" s="23">
        <v>0</v>
      </c>
      <c r="AK444" s="24">
        <f t="shared" si="78"/>
        <v>1242182.4099999997</v>
      </c>
      <c r="AN444" s="35">
        <f t="shared" si="79"/>
        <v>-5.1814608557244624E-3</v>
      </c>
      <c r="AO444" s="35">
        <f t="shared" si="80"/>
        <v>-1.3049881301446797E-3</v>
      </c>
      <c r="AP444" s="35">
        <f t="shared" si="81"/>
        <v>5.5006776984024341E-2</v>
      </c>
      <c r="AQ444" s="35">
        <f t="shared" si="82"/>
        <v>1.5760262669367808E-2</v>
      </c>
      <c r="AR444" s="35">
        <f t="shared" si="83"/>
        <v>8.4765104211712572E-3</v>
      </c>
    </row>
    <row r="445" spans="2:44" x14ac:dyDescent="0.3">
      <c r="B445" s="2" t="s">
        <v>98</v>
      </c>
      <c r="C445" s="2" t="s">
        <v>423</v>
      </c>
      <c r="D445" s="2" t="s">
        <v>424</v>
      </c>
      <c r="E445" s="2" t="s">
        <v>142</v>
      </c>
      <c r="F445" s="2" t="s">
        <v>143</v>
      </c>
      <c r="H445" s="23" cm="1">
        <f t="array" ref="H445">SUMPRODUCT('Charges by GXP_GIP_DETERMINED'!G$7:G$567*('Charges by GXP_GIP_DETERMINED'!$D$7:$D$567=$D445)*('Charges by GXP_GIP_DETERMINED'!$E$7:$E$567=$E445))</f>
        <v>26.277569826821676</v>
      </c>
      <c r="I445" s="23" cm="1">
        <f t="array" ref="I445">SUMPRODUCT('Charges by GXP_GIP_DETERMINED'!H$7:H$567*('Charges by GXP_GIP_DETERMINED'!$D$7:$D$567=$D445)*('Charges by GXP_GIP_DETERMINED'!$E$7:$E$567=$E445))</f>
        <v>2186.7600000000002</v>
      </c>
      <c r="J445" s="23" cm="1">
        <f t="array" ref="J445">SUMPRODUCT('Charges by GXP_GIP_DETERMINED'!I$7:I$567*('Charges by GXP_GIP_DETERMINED'!$D$7:$D$567=$D445)*('Charges by GXP_GIP_DETERMINED'!$E$7:$E$567=$E445))</f>
        <v>523.32000000000005</v>
      </c>
      <c r="K445" s="23" cm="1">
        <f t="array" ref="K445">SUMPRODUCT('Charges by GXP_GIP_DETERMINED'!J$7:J$567*('Charges by GXP_GIP_DETERMINED'!$D$7:$D$567=$D445)*('Charges by GXP_GIP_DETERMINED'!$E$7:$E$567=$E445))</f>
        <v>0</v>
      </c>
      <c r="L445" s="24">
        <f t="shared" si="72"/>
        <v>2736.3575698268219</v>
      </c>
      <c r="M445" s="23">
        <v>36.463717592117071</v>
      </c>
      <c r="N445" s="23">
        <v>2188.94</v>
      </c>
      <c r="O445" s="23">
        <v>903.54</v>
      </c>
      <c r="P445" s="23" cm="1">
        <f t="array" ref="P445">SUMPRODUCT('Charges by GXP_GIP_DETERMINED'!O$7:O$567*('Charges by GXP_GIP_DETERMINED'!$D$7:$D$567=$D445)*('Charges by GXP_GIP_DETERMINED'!$E$7:$E$567=$E445))</f>
        <v>0</v>
      </c>
      <c r="Q445" s="24">
        <f t="shared" si="73"/>
        <v>3128.9437175921171</v>
      </c>
      <c r="R445" s="23">
        <v>44.99</v>
      </c>
      <c r="S445" s="23">
        <v>2703.82</v>
      </c>
      <c r="T445" s="23">
        <v>1226.1199999999999</v>
      </c>
      <c r="U445" s="24">
        <f t="shared" si="74"/>
        <v>3974.93</v>
      </c>
      <c r="V445" s="23">
        <v>59.930000000000007</v>
      </c>
      <c r="W445" s="23">
        <v>2861.88</v>
      </c>
      <c r="X445" s="23">
        <v>1243.2</v>
      </c>
      <c r="Y445" s="24">
        <f t="shared" si="75"/>
        <v>4165.01</v>
      </c>
      <c r="Z445" s="23">
        <v>79.77</v>
      </c>
      <c r="AA445" s="23">
        <v>2759.36</v>
      </c>
      <c r="AB445" s="23">
        <v>1250.03</v>
      </c>
      <c r="AC445" s="24">
        <f t="shared" si="76"/>
        <v>4089.16</v>
      </c>
      <c r="AD445" s="23">
        <v>93.87</v>
      </c>
      <c r="AE445" s="23">
        <v>3025.92</v>
      </c>
      <c r="AF445" s="23">
        <v>1257.68</v>
      </c>
      <c r="AG445" s="24">
        <f t="shared" si="77"/>
        <v>4377.47</v>
      </c>
      <c r="AH445" s="23">
        <v>109.13999999999999</v>
      </c>
      <c r="AI445" s="23">
        <v>3084.27</v>
      </c>
      <c r="AJ445" s="23">
        <v>1290.55</v>
      </c>
      <c r="AK445" s="24">
        <f t="shared" si="78"/>
        <v>4483.96</v>
      </c>
      <c r="AN445" s="35">
        <f t="shared" si="79"/>
        <v>0.45263544641629738</v>
      </c>
      <c r="AO445" s="35">
        <f t="shared" si="80"/>
        <v>4.7819710032629636E-2</v>
      </c>
      <c r="AP445" s="35">
        <f t="shared" si="81"/>
        <v>-1.821124078933789E-2</v>
      </c>
      <c r="AQ445" s="35">
        <f t="shared" si="82"/>
        <v>7.0505922976846103E-2</v>
      </c>
      <c r="AR445" s="35">
        <f t="shared" si="83"/>
        <v>2.4326837191345652E-2</v>
      </c>
    </row>
    <row r="446" spans="2:44" x14ac:dyDescent="0.3">
      <c r="B446" s="2" t="s">
        <v>98</v>
      </c>
      <c r="C446" s="2" t="s">
        <v>423</v>
      </c>
      <c r="D446" s="2" t="s">
        <v>424</v>
      </c>
      <c r="E446" s="2" t="s">
        <v>144</v>
      </c>
      <c r="F446" s="2" t="s">
        <v>145</v>
      </c>
      <c r="H446" s="23" cm="1">
        <f t="array" ref="H446">SUMPRODUCT('Charges by GXP_GIP_DETERMINED'!G$7:G$567*('Charges by GXP_GIP_DETERMINED'!$D$7:$D$567=$D446)*('Charges by GXP_GIP_DETERMINED'!$E$7:$E$567=$E446))</f>
        <v>138388.92404364157</v>
      </c>
      <c r="I446" s="23" cm="1">
        <f t="array" ref="I446">SUMPRODUCT('Charges by GXP_GIP_DETERMINED'!H$7:H$567*('Charges by GXP_GIP_DETERMINED'!$D$7:$D$567=$D446)*('Charges by GXP_GIP_DETERMINED'!$E$7:$E$567=$E446))</f>
        <v>760652.81</v>
      </c>
      <c r="J446" s="23" cm="1">
        <f t="array" ref="J446">SUMPRODUCT('Charges by GXP_GIP_DETERMINED'!I$7:I$567*('Charges by GXP_GIP_DETERMINED'!$D$7:$D$567=$D446)*('Charges by GXP_GIP_DETERMINED'!$E$7:$E$567=$E446))</f>
        <v>0</v>
      </c>
      <c r="K446" s="23" cm="1">
        <f t="array" ref="K446">SUMPRODUCT('Charges by GXP_GIP_DETERMINED'!J$7:J$567*('Charges by GXP_GIP_DETERMINED'!$D$7:$D$567=$D446)*('Charges by GXP_GIP_DETERMINED'!$E$7:$E$567=$E446))</f>
        <v>0</v>
      </c>
      <c r="L446" s="24">
        <f t="shared" si="72"/>
        <v>899041.7340436416</v>
      </c>
      <c r="M446" s="23">
        <v>185009.93580354136</v>
      </c>
      <c r="N446" s="23">
        <v>785341.6</v>
      </c>
      <c r="O446" s="23">
        <v>0</v>
      </c>
      <c r="P446" s="23" cm="1">
        <f t="array" ref="P446">SUMPRODUCT('Charges by GXP_GIP_DETERMINED'!O$7:O$567*('Charges by GXP_GIP_DETERMINED'!$D$7:$D$567=$D446)*('Charges by GXP_GIP_DETERMINED'!$E$7:$E$567=$E446))</f>
        <v>0</v>
      </c>
      <c r="Q446" s="24">
        <f t="shared" si="73"/>
        <v>970351.53580354131</v>
      </c>
      <c r="R446" s="23">
        <v>237231.82999999993</v>
      </c>
      <c r="S446" s="23">
        <v>970067.44</v>
      </c>
      <c r="T446" s="23">
        <v>0</v>
      </c>
      <c r="U446" s="24">
        <f t="shared" si="74"/>
        <v>1207299.2699999998</v>
      </c>
      <c r="V446" s="23">
        <v>316549.9499999999</v>
      </c>
      <c r="W446" s="23">
        <v>1026777.59</v>
      </c>
      <c r="X446" s="23">
        <v>0</v>
      </c>
      <c r="Y446" s="24">
        <f t="shared" si="75"/>
        <v>1343327.5399999998</v>
      </c>
      <c r="Z446" s="23">
        <v>415318.4200000001</v>
      </c>
      <c r="AA446" s="23">
        <v>989995.81</v>
      </c>
      <c r="AB446" s="23">
        <v>0</v>
      </c>
      <c r="AC446" s="24">
        <f t="shared" si="76"/>
        <v>1405314.2300000002</v>
      </c>
      <c r="AD446" s="23">
        <v>494429.74</v>
      </c>
      <c r="AE446" s="23">
        <v>1085629.1100000001</v>
      </c>
      <c r="AF446" s="23">
        <v>0</v>
      </c>
      <c r="AG446" s="24">
        <f t="shared" si="77"/>
        <v>1580058.85</v>
      </c>
      <c r="AH446" s="23">
        <v>561502.02999999991</v>
      </c>
      <c r="AI446" s="23">
        <v>1106565.6200000001</v>
      </c>
      <c r="AJ446" s="23">
        <v>0</v>
      </c>
      <c r="AK446" s="24">
        <f t="shared" si="78"/>
        <v>1668067.65</v>
      </c>
      <c r="AN446" s="35">
        <f t="shared" si="79"/>
        <v>0.34287344433934219</v>
      </c>
      <c r="AO446" s="35">
        <f t="shared" si="80"/>
        <v>0.1126715416634021</v>
      </c>
      <c r="AP446" s="35">
        <f t="shared" si="81"/>
        <v>4.6144136969007876E-2</v>
      </c>
      <c r="AQ446" s="35">
        <f t="shared" si="82"/>
        <v>0.12434558497283543</v>
      </c>
      <c r="AR446" s="35">
        <f t="shared" si="83"/>
        <v>5.5699697514431046E-2</v>
      </c>
    </row>
    <row r="447" spans="2:44" x14ac:dyDescent="0.3">
      <c r="B447" s="2" t="s">
        <v>98</v>
      </c>
      <c r="C447" s="2" t="s">
        <v>423</v>
      </c>
      <c r="D447" s="2" t="s">
        <v>424</v>
      </c>
      <c r="E447" s="2" t="s">
        <v>146</v>
      </c>
      <c r="H447" s="23" cm="1">
        <f t="array" ref="H447">SUMPRODUCT('Charges by GXP_GIP_DETERMINED'!G$7:G$567*('Charges by GXP_GIP_DETERMINED'!$D$7:$D$567=$D447)*('Charges by GXP_GIP_DETERMINED'!$E$7:$E$567=$E447))</f>
        <v>290259.04182477982</v>
      </c>
      <c r="I447" s="23" cm="1">
        <f t="array" ref="I447">SUMPRODUCT('Charges by GXP_GIP_DETERMINED'!H$7:H$567*('Charges by GXP_GIP_DETERMINED'!$D$7:$D$567=$D447)*('Charges by GXP_GIP_DETERMINED'!$E$7:$E$567=$E447))</f>
        <v>0</v>
      </c>
      <c r="J447" s="23" cm="1">
        <f t="array" ref="J447">SUMPRODUCT('Charges by GXP_GIP_DETERMINED'!I$7:I$567*('Charges by GXP_GIP_DETERMINED'!$D$7:$D$567=$D447)*('Charges by GXP_GIP_DETERMINED'!$E$7:$E$567=$E447))</f>
        <v>0</v>
      </c>
      <c r="K447" s="23" cm="1">
        <f t="array" ref="K447">SUMPRODUCT('Charges by GXP_GIP_DETERMINED'!J$7:J$567*('Charges by GXP_GIP_DETERMINED'!$D$7:$D$567=$D447)*('Charges by GXP_GIP_DETERMINED'!$E$7:$E$567=$E447))</f>
        <v>0</v>
      </c>
      <c r="L447" s="24">
        <f t="shared" si="72"/>
        <v>290259.04182477982</v>
      </c>
      <c r="M447" s="23">
        <v>294374.23001528136</v>
      </c>
      <c r="N447" s="23">
        <v>0</v>
      </c>
      <c r="O447" s="23">
        <v>0</v>
      </c>
      <c r="P447" s="23" cm="1">
        <f t="array" ref="P447">SUMPRODUCT('Charges by GXP_GIP_DETERMINED'!O$7:O$567*('Charges by GXP_GIP_DETERMINED'!$D$7:$D$567=$D447)*('Charges by GXP_GIP_DETERMINED'!$E$7:$E$567=$E447))</f>
        <v>0</v>
      </c>
      <c r="Q447" s="24">
        <f t="shared" si="73"/>
        <v>294374.23001528136</v>
      </c>
      <c r="R447" s="23">
        <v>290590.03000000003</v>
      </c>
      <c r="S447" s="23">
        <v>0</v>
      </c>
      <c r="T447" s="23">
        <v>0</v>
      </c>
      <c r="U447" s="24">
        <f t="shared" si="74"/>
        <v>290590.03000000003</v>
      </c>
      <c r="V447" s="23">
        <v>289650.53999999998</v>
      </c>
      <c r="W447" s="23">
        <v>0</v>
      </c>
      <c r="X447" s="23">
        <v>0</v>
      </c>
      <c r="Y447" s="24">
        <f t="shared" si="75"/>
        <v>289650.53999999998</v>
      </c>
      <c r="Z447" s="23">
        <v>305641.89</v>
      </c>
      <c r="AA447" s="23">
        <v>0</v>
      </c>
      <c r="AB447" s="23">
        <v>0</v>
      </c>
      <c r="AC447" s="24">
        <f t="shared" si="76"/>
        <v>305641.89</v>
      </c>
      <c r="AD447" s="23">
        <v>310487.27999999997</v>
      </c>
      <c r="AE447" s="23">
        <v>0</v>
      </c>
      <c r="AF447" s="23">
        <v>0</v>
      </c>
      <c r="AG447" s="24">
        <f t="shared" si="77"/>
        <v>310487.27999999997</v>
      </c>
      <c r="AH447" s="23">
        <v>313124.59999999998</v>
      </c>
      <c r="AI447" s="23">
        <v>0</v>
      </c>
      <c r="AJ447" s="23">
        <v>0</v>
      </c>
      <c r="AK447" s="24">
        <f t="shared" si="78"/>
        <v>313124.59999999998</v>
      </c>
      <c r="AN447" s="35">
        <f t="shared" si="79"/>
        <v>1.1403199471042846E-3</v>
      </c>
      <c r="AO447" s="35">
        <f t="shared" si="80"/>
        <v>-3.2330427853978216E-3</v>
      </c>
      <c r="AP447" s="35">
        <f t="shared" si="81"/>
        <v>5.5209115094347894E-2</v>
      </c>
      <c r="AQ447" s="35">
        <f t="shared" si="82"/>
        <v>1.5853160703855007E-2</v>
      </c>
      <c r="AR447" s="35">
        <f t="shared" si="83"/>
        <v>8.4941321911802259E-3</v>
      </c>
    </row>
    <row r="448" spans="2:44" x14ac:dyDescent="0.3">
      <c r="B448" s="2" t="s">
        <v>107</v>
      </c>
      <c r="C448" s="2" t="s">
        <v>425</v>
      </c>
      <c r="D448" s="2" t="s">
        <v>426</v>
      </c>
      <c r="E448" s="2" t="s">
        <v>142</v>
      </c>
      <c r="F448" s="2" t="s">
        <v>143</v>
      </c>
      <c r="H448" s="23" cm="1">
        <f t="array" ref="H448">SUMPRODUCT('Charges by GXP_GIP_DETERMINED'!G$7:G$567*('Charges by GXP_GIP_DETERMINED'!$D$7:$D$567=$D448)*('Charges by GXP_GIP_DETERMINED'!$E$7:$E$567=$E448))</f>
        <v>937.18948010459371</v>
      </c>
      <c r="I448" s="23" cm="1">
        <f t="array" ref="I448">SUMPRODUCT('Charges by GXP_GIP_DETERMINED'!H$7:H$567*('Charges by GXP_GIP_DETERMINED'!$D$7:$D$567=$D448)*('Charges by GXP_GIP_DETERMINED'!$E$7:$E$567=$E448))</f>
        <v>316.32</v>
      </c>
      <c r="J448" s="23" cm="1">
        <f t="array" ref="J448">SUMPRODUCT('Charges by GXP_GIP_DETERMINED'!I$7:I$567*('Charges by GXP_GIP_DETERMINED'!$D$7:$D$567=$D448)*('Charges by GXP_GIP_DETERMINED'!$E$7:$E$567=$E448))</f>
        <v>62666.84</v>
      </c>
      <c r="K448" s="23" cm="1">
        <f t="array" ref="K448">SUMPRODUCT('Charges by GXP_GIP_DETERMINED'!J$7:J$567*('Charges by GXP_GIP_DETERMINED'!$D$7:$D$567=$D448)*('Charges by GXP_GIP_DETERMINED'!$E$7:$E$567=$E448))</f>
        <v>0</v>
      </c>
      <c r="L448" s="24">
        <f t="shared" si="72"/>
        <v>63920.349480104589</v>
      </c>
      <c r="M448" s="23">
        <v>1086.1777216150763</v>
      </c>
      <c r="N448" s="23">
        <v>312.39999999999998</v>
      </c>
      <c r="O448" s="23">
        <v>66211.56</v>
      </c>
      <c r="P448" s="23" cm="1">
        <f t="array" ref="P448">SUMPRODUCT('Charges by GXP_GIP_DETERMINED'!O$7:O$567*('Charges by GXP_GIP_DETERMINED'!$D$7:$D$567=$D448)*('Charges by GXP_GIP_DETERMINED'!$E$7:$E$567=$E448))</f>
        <v>0</v>
      </c>
      <c r="Q448" s="24">
        <f t="shared" si="73"/>
        <v>67610.137721615072</v>
      </c>
      <c r="R448" s="23">
        <v>1233.52</v>
      </c>
      <c r="S448" s="23">
        <v>385.88</v>
      </c>
      <c r="T448" s="23">
        <v>89850.240000000005</v>
      </c>
      <c r="U448" s="24">
        <f t="shared" si="74"/>
        <v>91469.64</v>
      </c>
      <c r="V448" s="23">
        <v>1509.6399999999999</v>
      </c>
      <c r="W448" s="23">
        <v>408.44</v>
      </c>
      <c r="X448" s="23">
        <v>91101.61</v>
      </c>
      <c r="Y448" s="24">
        <f t="shared" si="75"/>
        <v>93019.69</v>
      </c>
      <c r="Z448" s="23">
        <v>1918.8500000000001</v>
      </c>
      <c r="AA448" s="23">
        <v>393.81</v>
      </c>
      <c r="AB448" s="23">
        <v>91602.6</v>
      </c>
      <c r="AC448" s="24">
        <f t="shared" si="76"/>
        <v>93915.260000000009</v>
      </c>
      <c r="AD448" s="23">
        <v>2214.34</v>
      </c>
      <c r="AE448" s="23">
        <v>431.85</v>
      </c>
      <c r="AF448" s="23">
        <v>92162.67</v>
      </c>
      <c r="AG448" s="24">
        <f t="shared" si="77"/>
        <v>94808.86</v>
      </c>
      <c r="AH448" s="23">
        <v>2524.5899999999997</v>
      </c>
      <c r="AI448" s="23">
        <v>440.18</v>
      </c>
      <c r="AJ448" s="23">
        <v>94571.71</v>
      </c>
      <c r="AK448" s="24">
        <f t="shared" si="78"/>
        <v>97536.48000000001</v>
      </c>
      <c r="AN448" s="35">
        <f t="shared" si="79"/>
        <v>0.43099405344256159</v>
      </c>
      <c r="AO448" s="35">
        <f t="shared" si="80"/>
        <v>1.6946059916711276E-2</v>
      </c>
      <c r="AP448" s="35">
        <f t="shared" si="81"/>
        <v>9.6277465555949515E-3</v>
      </c>
      <c r="AQ448" s="35">
        <f t="shared" si="82"/>
        <v>9.5149606144941945E-3</v>
      </c>
      <c r="AR448" s="35">
        <f t="shared" si="83"/>
        <v>2.8769674057888883E-2</v>
      </c>
    </row>
    <row r="449" spans="2:44" x14ac:dyDescent="0.3">
      <c r="B449" s="2" t="s">
        <v>107</v>
      </c>
      <c r="C449" s="2" t="s">
        <v>425</v>
      </c>
      <c r="D449" s="2" t="s">
        <v>426</v>
      </c>
      <c r="E449" s="2" t="s">
        <v>144</v>
      </c>
      <c r="F449" s="2" t="s">
        <v>145</v>
      </c>
      <c r="H449" s="23" cm="1">
        <f t="array" ref="H449">SUMPRODUCT('Charges by GXP_GIP_DETERMINED'!G$7:G$567*('Charges by GXP_GIP_DETERMINED'!$D$7:$D$567=$D449)*('Charges by GXP_GIP_DETERMINED'!$E$7:$E$567=$E449))</f>
        <v>328965.60057923582</v>
      </c>
      <c r="I449" s="23" cm="1">
        <f t="array" ref="I449">SUMPRODUCT('Charges by GXP_GIP_DETERMINED'!H$7:H$567*('Charges by GXP_GIP_DETERMINED'!$D$7:$D$567=$D449)*('Charges by GXP_GIP_DETERMINED'!$E$7:$E$567=$E449))</f>
        <v>38736.21</v>
      </c>
      <c r="J449" s="23" cm="1">
        <f t="array" ref="J449">SUMPRODUCT('Charges by GXP_GIP_DETERMINED'!I$7:I$567*('Charges by GXP_GIP_DETERMINED'!$D$7:$D$567=$D449)*('Charges by GXP_GIP_DETERMINED'!$E$7:$E$567=$E449))</f>
        <v>0</v>
      </c>
      <c r="K449" s="23" cm="1">
        <f t="array" ref="K449">SUMPRODUCT('Charges by GXP_GIP_DETERMINED'!J$7:J$567*('Charges by GXP_GIP_DETERMINED'!$D$7:$D$567=$D449)*('Charges by GXP_GIP_DETERMINED'!$E$7:$E$567=$E449))</f>
        <v>0</v>
      </c>
      <c r="L449" s="24">
        <f t="shared" si="72"/>
        <v>367701.81057923584</v>
      </c>
      <c r="M449" s="23">
        <v>348710.81635531079</v>
      </c>
      <c r="N449" s="23">
        <v>37786.17</v>
      </c>
      <c r="O449" s="23">
        <v>0</v>
      </c>
      <c r="P449" s="23" cm="1">
        <f t="array" ref="P449">SUMPRODUCT('Charges by GXP_GIP_DETERMINED'!O$7:O$567*('Charges by GXP_GIP_DETERMINED'!$D$7:$D$567=$D449)*('Charges by GXP_GIP_DETERMINED'!$E$7:$E$567=$E449))</f>
        <v>0</v>
      </c>
      <c r="Q449" s="24">
        <f t="shared" si="73"/>
        <v>386496.98635531077</v>
      </c>
      <c r="R449" s="23">
        <v>376909.27</v>
      </c>
      <c r="S449" s="23">
        <v>46674.13</v>
      </c>
      <c r="T449" s="23">
        <v>0</v>
      </c>
      <c r="U449" s="24">
        <f t="shared" si="74"/>
        <v>423583.4</v>
      </c>
      <c r="V449" s="23">
        <v>435527.26</v>
      </c>
      <c r="W449" s="23">
        <v>49402.7</v>
      </c>
      <c r="X449" s="23">
        <v>0</v>
      </c>
      <c r="Y449" s="24">
        <f t="shared" si="75"/>
        <v>484929.96</v>
      </c>
      <c r="Z449" s="23">
        <v>537803.80999999982</v>
      </c>
      <c r="AA449" s="23">
        <v>47632.97</v>
      </c>
      <c r="AB449" s="23">
        <v>0</v>
      </c>
      <c r="AC449" s="24">
        <f t="shared" si="76"/>
        <v>585436.7799999998</v>
      </c>
      <c r="AD449" s="23">
        <v>611353.13000000012</v>
      </c>
      <c r="AE449" s="23">
        <v>52234.3</v>
      </c>
      <c r="AF449" s="23">
        <v>0</v>
      </c>
      <c r="AG449" s="24">
        <f t="shared" si="77"/>
        <v>663587.43000000017</v>
      </c>
      <c r="AH449" s="23">
        <v>699996.75999999989</v>
      </c>
      <c r="AI449" s="23">
        <v>53241.64</v>
      </c>
      <c r="AJ449" s="23">
        <v>0</v>
      </c>
      <c r="AK449" s="24">
        <f t="shared" si="78"/>
        <v>753238.39999999991</v>
      </c>
      <c r="AN449" s="35">
        <f t="shared" si="79"/>
        <v>0.15197529033848012</v>
      </c>
      <c r="AO449" s="35">
        <f t="shared" si="80"/>
        <v>0.14482758295060671</v>
      </c>
      <c r="AP449" s="35">
        <f t="shared" si="81"/>
        <v>0.20726048767949856</v>
      </c>
      <c r="AQ449" s="35">
        <f t="shared" si="82"/>
        <v>0.13349118584589159</v>
      </c>
      <c r="AR449" s="35">
        <f t="shared" si="83"/>
        <v>0.13510046445575341</v>
      </c>
    </row>
    <row r="450" spans="2:44" x14ac:dyDescent="0.3">
      <c r="B450" s="2" t="s">
        <v>107</v>
      </c>
      <c r="C450" s="2" t="s">
        <v>425</v>
      </c>
      <c r="D450" s="2" t="s">
        <v>426</v>
      </c>
      <c r="E450" s="2" t="s">
        <v>146</v>
      </c>
      <c r="H450" s="23" cm="1">
        <f t="array" ref="H450">SUMPRODUCT('Charges by GXP_GIP_DETERMINED'!G$7:G$567*('Charges by GXP_GIP_DETERMINED'!$D$7:$D$567=$D450)*('Charges by GXP_GIP_DETERMINED'!$E$7:$E$567=$E450))</f>
        <v>233577.22234258408</v>
      </c>
      <c r="I450" s="23" cm="1">
        <f t="array" ref="I450">SUMPRODUCT('Charges by GXP_GIP_DETERMINED'!H$7:H$567*('Charges by GXP_GIP_DETERMINED'!$D$7:$D$567=$D450)*('Charges by GXP_GIP_DETERMINED'!$E$7:$E$567=$E450))</f>
        <v>0</v>
      </c>
      <c r="J450" s="23" cm="1">
        <f t="array" ref="J450">SUMPRODUCT('Charges by GXP_GIP_DETERMINED'!I$7:I$567*('Charges by GXP_GIP_DETERMINED'!$D$7:$D$567=$D450)*('Charges by GXP_GIP_DETERMINED'!$E$7:$E$567=$E450))</f>
        <v>0</v>
      </c>
      <c r="K450" s="23" cm="1">
        <f t="array" ref="K450">SUMPRODUCT('Charges by GXP_GIP_DETERMINED'!J$7:J$567*('Charges by GXP_GIP_DETERMINED'!$D$7:$D$567=$D450)*('Charges by GXP_GIP_DETERMINED'!$E$7:$E$567=$E450))</f>
        <v>0</v>
      </c>
      <c r="L450" s="24">
        <f t="shared" si="72"/>
        <v>233577.22234258408</v>
      </c>
      <c r="M450" s="23">
        <v>225828.71482113595</v>
      </c>
      <c r="N450" s="23">
        <v>0</v>
      </c>
      <c r="O450" s="23">
        <v>0</v>
      </c>
      <c r="P450" s="23" cm="1">
        <f t="array" ref="P450">SUMPRODUCT('Charges by GXP_GIP_DETERMINED'!O$7:O$567*('Charges by GXP_GIP_DETERMINED'!$D$7:$D$567=$D450)*('Charges by GXP_GIP_DETERMINED'!$E$7:$E$567=$E450))</f>
        <v>0</v>
      </c>
      <c r="Q450" s="24">
        <f t="shared" si="73"/>
        <v>225828.71482113595</v>
      </c>
      <c r="R450" s="23">
        <v>222519.37999999998</v>
      </c>
      <c r="S450" s="23">
        <v>0</v>
      </c>
      <c r="T450" s="23">
        <v>0</v>
      </c>
      <c r="U450" s="24">
        <f t="shared" si="74"/>
        <v>222519.37999999998</v>
      </c>
      <c r="V450" s="23">
        <v>224946.07</v>
      </c>
      <c r="W450" s="23">
        <v>0</v>
      </c>
      <c r="X450" s="23">
        <v>0</v>
      </c>
      <c r="Y450" s="24">
        <f t="shared" si="75"/>
        <v>224946.07</v>
      </c>
      <c r="Z450" s="23">
        <v>236853.63</v>
      </c>
      <c r="AA450" s="23">
        <v>0</v>
      </c>
      <c r="AB450" s="23">
        <v>0</v>
      </c>
      <c r="AC450" s="24">
        <f t="shared" si="76"/>
        <v>236853.63</v>
      </c>
      <c r="AD450" s="23">
        <v>240298.71000000002</v>
      </c>
      <c r="AE450" s="23">
        <v>0</v>
      </c>
      <c r="AF450" s="23">
        <v>0</v>
      </c>
      <c r="AG450" s="24">
        <f t="shared" si="77"/>
        <v>240298.71000000002</v>
      </c>
      <c r="AH450" s="23">
        <v>241872.63</v>
      </c>
      <c r="AI450" s="23">
        <v>0</v>
      </c>
      <c r="AJ450" s="23">
        <v>0</v>
      </c>
      <c r="AK450" s="24">
        <f t="shared" si="78"/>
        <v>241872.63</v>
      </c>
      <c r="AN450" s="35">
        <f t="shared" si="79"/>
        <v>-4.7341269973515399E-2</v>
      </c>
      <c r="AO450" s="35">
        <f t="shared" si="80"/>
        <v>1.0905522026890546E-2</v>
      </c>
      <c r="AP450" s="35">
        <f t="shared" si="81"/>
        <v>5.2935176862614286E-2</v>
      </c>
      <c r="AQ450" s="35">
        <f t="shared" si="82"/>
        <v>1.4545185564603935E-2</v>
      </c>
      <c r="AR450" s="35">
        <f t="shared" si="83"/>
        <v>6.5498478955630102E-3</v>
      </c>
    </row>
    <row r="451" spans="2:44" x14ac:dyDescent="0.3">
      <c r="B451" s="2" t="s">
        <v>106</v>
      </c>
      <c r="C451" s="2" t="s">
        <v>261</v>
      </c>
      <c r="D451" s="2" t="s">
        <v>427</v>
      </c>
      <c r="E451" s="2" t="s">
        <v>142</v>
      </c>
      <c r="F451" s="2" t="s">
        <v>143</v>
      </c>
      <c r="H451" s="23" cm="1">
        <f t="array" ref="H451">SUMPRODUCT('Charges by GXP_GIP_DETERMINED'!G$7:G$567*('Charges by GXP_GIP_DETERMINED'!$D$7:$D$567=$D451)*('Charges by GXP_GIP_DETERMINED'!$E$7:$E$567=$E451))</f>
        <v>1251.5289842138363</v>
      </c>
      <c r="I451" s="23" cm="1">
        <f t="array" ref="I451">SUMPRODUCT('Charges by GXP_GIP_DETERMINED'!H$7:H$567*('Charges by GXP_GIP_DETERMINED'!$D$7:$D$567=$D451)*('Charges by GXP_GIP_DETERMINED'!$E$7:$E$567=$E451))</f>
        <v>341.03</v>
      </c>
      <c r="J451" s="23" cm="1">
        <f t="array" ref="J451">SUMPRODUCT('Charges by GXP_GIP_DETERMINED'!I$7:I$567*('Charges by GXP_GIP_DETERMINED'!$D$7:$D$567=$D451)*('Charges by GXP_GIP_DETERMINED'!$E$7:$E$567=$E451))</f>
        <v>50636.09</v>
      </c>
      <c r="K451" s="23" cm="1">
        <f t="array" ref="K451">SUMPRODUCT('Charges by GXP_GIP_DETERMINED'!J$7:J$567*('Charges by GXP_GIP_DETERMINED'!$D$7:$D$567=$D451)*('Charges by GXP_GIP_DETERMINED'!$E$7:$E$567=$E451))</f>
        <v>0</v>
      </c>
      <c r="L451" s="24">
        <f t="shared" si="72"/>
        <v>52228.648984213833</v>
      </c>
      <c r="M451" s="23">
        <v>1417.8886483847484</v>
      </c>
      <c r="N451" s="23">
        <v>375.64</v>
      </c>
      <c r="O451" s="23">
        <v>52085.7</v>
      </c>
      <c r="P451" s="23" cm="1">
        <f t="array" ref="P451">SUMPRODUCT('Charges by GXP_GIP_DETERMINED'!O$7:O$567*('Charges by GXP_GIP_DETERMINED'!$D$7:$D$567=$D451)*('Charges by GXP_GIP_DETERMINED'!$E$7:$E$567=$E451))</f>
        <v>0</v>
      </c>
      <c r="Q451" s="24">
        <f t="shared" si="73"/>
        <v>53879.228648384742</v>
      </c>
      <c r="R451" s="23">
        <v>1595.0300000000002</v>
      </c>
      <c r="S451" s="23">
        <v>464</v>
      </c>
      <c r="T451" s="23">
        <v>70681.2</v>
      </c>
      <c r="U451" s="24">
        <f t="shared" si="74"/>
        <v>72740.23</v>
      </c>
      <c r="V451" s="23">
        <v>1999.8200000000002</v>
      </c>
      <c r="W451" s="23">
        <v>491.12</v>
      </c>
      <c r="X451" s="23">
        <v>71665.600000000006</v>
      </c>
      <c r="Y451" s="24">
        <f t="shared" si="75"/>
        <v>74156.540000000008</v>
      </c>
      <c r="Z451" s="23">
        <v>2619.4099999999994</v>
      </c>
      <c r="AA451" s="23">
        <v>473.53</v>
      </c>
      <c r="AB451" s="23">
        <v>72059.710000000006</v>
      </c>
      <c r="AC451" s="24">
        <f t="shared" si="76"/>
        <v>75152.650000000009</v>
      </c>
      <c r="AD451" s="23">
        <v>2994.44</v>
      </c>
      <c r="AE451" s="23">
        <v>519.27</v>
      </c>
      <c r="AF451" s="23">
        <v>72500.289999999994</v>
      </c>
      <c r="AG451" s="24">
        <f t="shared" si="77"/>
        <v>76014</v>
      </c>
      <c r="AH451" s="23">
        <v>3355.3100000000013</v>
      </c>
      <c r="AI451" s="23">
        <v>529.29</v>
      </c>
      <c r="AJ451" s="23">
        <v>74395.37</v>
      </c>
      <c r="AK451" s="24">
        <f t="shared" si="78"/>
        <v>78279.97</v>
      </c>
      <c r="AN451" s="35">
        <f t="shared" si="79"/>
        <v>0.39272662446209949</v>
      </c>
      <c r="AO451" s="35">
        <f t="shared" si="80"/>
        <v>1.9470793534747122E-2</v>
      </c>
      <c r="AP451" s="35">
        <f t="shared" si="81"/>
        <v>1.3432530697899292E-2</v>
      </c>
      <c r="AQ451" s="35">
        <f t="shared" si="82"/>
        <v>1.1461339021311856E-2</v>
      </c>
      <c r="AR451" s="35">
        <f t="shared" si="83"/>
        <v>2.9809903438840157E-2</v>
      </c>
    </row>
    <row r="452" spans="2:44" x14ac:dyDescent="0.3">
      <c r="B452" s="2" t="s">
        <v>106</v>
      </c>
      <c r="C452" s="2" t="s">
        <v>261</v>
      </c>
      <c r="D452" s="2" t="s">
        <v>427</v>
      </c>
      <c r="E452" s="2" t="s">
        <v>144</v>
      </c>
      <c r="F452" s="2" t="s">
        <v>145</v>
      </c>
      <c r="H452" s="23" cm="1">
        <f t="array" ref="H452">SUMPRODUCT('Charges by GXP_GIP_DETERMINED'!G$7:G$567*('Charges by GXP_GIP_DETERMINED'!$D$7:$D$567=$D452)*('Charges by GXP_GIP_DETERMINED'!$E$7:$E$567=$E452))</f>
        <v>225153.97778601071</v>
      </c>
      <c r="I452" s="23" cm="1">
        <f t="array" ref="I452">SUMPRODUCT('Charges by GXP_GIP_DETERMINED'!H$7:H$567*('Charges by GXP_GIP_DETERMINED'!$D$7:$D$567=$D452)*('Charges by GXP_GIP_DETERMINED'!$E$7:$E$567=$E452))</f>
        <v>30791.69</v>
      </c>
      <c r="J452" s="23" cm="1">
        <f t="array" ref="J452">SUMPRODUCT('Charges by GXP_GIP_DETERMINED'!I$7:I$567*('Charges by GXP_GIP_DETERMINED'!$D$7:$D$567=$D452)*('Charges by GXP_GIP_DETERMINED'!$E$7:$E$567=$E452))</f>
        <v>0</v>
      </c>
      <c r="K452" s="23" cm="1">
        <f t="array" ref="K452">SUMPRODUCT('Charges by GXP_GIP_DETERMINED'!J$7:J$567*('Charges by GXP_GIP_DETERMINED'!$D$7:$D$567=$D452)*('Charges by GXP_GIP_DETERMINED'!$E$7:$E$567=$E452))</f>
        <v>0</v>
      </c>
      <c r="L452" s="24">
        <f t="shared" si="72"/>
        <v>255945.66778601072</v>
      </c>
      <c r="M452" s="23">
        <v>249344.38281889184</v>
      </c>
      <c r="N452" s="23">
        <v>31030.83</v>
      </c>
      <c r="O452" s="23">
        <v>0</v>
      </c>
      <c r="P452" s="23" cm="1">
        <f t="array" ref="P452">SUMPRODUCT('Charges by GXP_GIP_DETERMINED'!O$7:O$567*('Charges by GXP_GIP_DETERMINED'!$D$7:$D$567=$D452)*('Charges by GXP_GIP_DETERMINED'!$E$7:$E$567=$E452))</f>
        <v>0</v>
      </c>
      <c r="Q452" s="24">
        <f t="shared" si="73"/>
        <v>280375.21281889186</v>
      </c>
      <c r="R452" s="23">
        <v>277537.81</v>
      </c>
      <c r="S452" s="23">
        <v>38329.81</v>
      </c>
      <c r="T452" s="23">
        <v>0</v>
      </c>
      <c r="U452" s="24">
        <f t="shared" si="74"/>
        <v>315867.62</v>
      </c>
      <c r="V452" s="23">
        <v>344667.28000000026</v>
      </c>
      <c r="W452" s="23">
        <v>40570.58</v>
      </c>
      <c r="X452" s="23">
        <v>0</v>
      </c>
      <c r="Y452" s="24">
        <f t="shared" si="75"/>
        <v>385237.86000000028</v>
      </c>
      <c r="Z452" s="23">
        <v>451411.85000000009</v>
      </c>
      <c r="AA452" s="23">
        <v>39117.230000000003</v>
      </c>
      <c r="AB452" s="23">
        <v>0</v>
      </c>
      <c r="AC452" s="24">
        <f t="shared" si="76"/>
        <v>490529.08000000007</v>
      </c>
      <c r="AD452" s="23">
        <v>514358.48000000004</v>
      </c>
      <c r="AE452" s="23">
        <v>42895.95</v>
      </c>
      <c r="AF452" s="23">
        <v>0</v>
      </c>
      <c r="AG452" s="24">
        <f t="shared" si="77"/>
        <v>557254.43000000005</v>
      </c>
      <c r="AH452" s="23">
        <v>579165.9800000001</v>
      </c>
      <c r="AI452" s="23">
        <v>43723.199999999997</v>
      </c>
      <c r="AJ452" s="23">
        <v>0</v>
      </c>
      <c r="AK452" s="24">
        <f t="shared" si="78"/>
        <v>622889.18000000005</v>
      </c>
      <c r="AN452" s="35">
        <f t="shared" si="79"/>
        <v>0.23411981430405926</v>
      </c>
      <c r="AO452" s="35">
        <f t="shared" si="80"/>
        <v>0.21961807924471732</v>
      </c>
      <c r="AP452" s="35">
        <f t="shared" si="81"/>
        <v>0.27331482944069863</v>
      </c>
      <c r="AQ452" s="35">
        <f t="shared" si="82"/>
        <v>0.13602730749418557</v>
      </c>
      <c r="AR452" s="35">
        <f t="shared" si="83"/>
        <v>0.11778237456093432</v>
      </c>
    </row>
    <row r="453" spans="2:44" x14ac:dyDescent="0.3">
      <c r="B453" s="2" t="s">
        <v>106</v>
      </c>
      <c r="C453" s="2" t="s">
        <v>261</v>
      </c>
      <c r="D453" s="2" t="s">
        <v>427</v>
      </c>
      <c r="E453" s="2" t="s">
        <v>146</v>
      </c>
      <c r="H453" s="23" cm="1">
        <f t="array" ref="H453">SUMPRODUCT('Charges by GXP_GIP_DETERMINED'!G$7:G$567*('Charges by GXP_GIP_DETERMINED'!$D$7:$D$567=$D453)*('Charges by GXP_GIP_DETERMINED'!$E$7:$E$567=$E453))</f>
        <v>80607.386377650211</v>
      </c>
      <c r="I453" s="23" cm="1">
        <f t="array" ref="I453">SUMPRODUCT('Charges by GXP_GIP_DETERMINED'!H$7:H$567*('Charges by GXP_GIP_DETERMINED'!$D$7:$D$567=$D453)*('Charges by GXP_GIP_DETERMINED'!$E$7:$E$567=$E453))</f>
        <v>0</v>
      </c>
      <c r="J453" s="23" cm="1">
        <f t="array" ref="J453">SUMPRODUCT('Charges by GXP_GIP_DETERMINED'!I$7:I$567*('Charges by GXP_GIP_DETERMINED'!$D$7:$D$567=$D453)*('Charges by GXP_GIP_DETERMINED'!$E$7:$E$567=$E453))</f>
        <v>0</v>
      </c>
      <c r="K453" s="23" cm="1">
        <f t="array" ref="K453">SUMPRODUCT('Charges by GXP_GIP_DETERMINED'!J$7:J$567*('Charges by GXP_GIP_DETERMINED'!$D$7:$D$567=$D453)*('Charges by GXP_GIP_DETERMINED'!$E$7:$E$567=$E453))</f>
        <v>0</v>
      </c>
      <c r="L453" s="24">
        <f t="shared" si="72"/>
        <v>80607.386377650211</v>
      </c>
      <c r="M453" s="23">
        <v>80425.929978848362</v>
      </c>
      <c r="N453" s="23">
        <v>0</v>
      </c>
      <c r="O453" s="23">
        <v>0</v>
      </c>
      <c r="P453" s="23" cm="1">
        <f t="array" ref="P453">SUMPRODUCT('Charges by GXP_GIP_DETERMINED'!O$7:O$567*('Charges by GXP_GIP_DETERMINED'!$D$7:$D$567=$D453)*('Charges by GXP_GIP_DETERMINED'!$E$7:$E$567=$E453))</f>
        <v>0</v>
      </c>
      <c r="Q453" s="24">
        <f t="shared" si="73"/>
        <v>80425.929978848362</v>
      </c>
      <c r="R453" s="23">
        <v>79597.040000000008</v>
      </c>
      <c r="S453" s="23">
        <v>0</v>
      </c>
      <c r="T453" s="23">
        <v>0</v>
      </c>
      <c r="U453" s="24">
        <f t="shared" si="74"/>
        <v>79597.040000000008</v>
      </c>
      <c r="V453" s="23">
        <v>79835.990000000005</v>
      </c>
      <c r="W453" s="23">
        <v>0</v>
      </c>
      <c r="X453" s="23">
        <v>0</v>
      </c>
      <c r="Y453" s="24">
        <f t="shared" si="75"/>
        <v>79835.990000000005</v>
      </c>
      <c r="Z453" s="23">
        <v>84420.89</v>
      </c>
      <c r="AA453" s="23">
        <v>0</v>
      </c>
      <c r="AB453" s="23">
        <v>0</v>
      </c>
      <c r="AC453" s="24">
        <f t="shared" si="76"/>
        <v>84420.89</v>
      </c>
      <c r="AD453" s="23">
        <v>85866.969999999987</v>
      </c>
      <c r="AE453" s="23">
        <v>0</v>
      </c>
      <c r="AF453" s="23">
        <v>0</v>
      </c>
      <c r="AG453" s="24">
        <f t="shared" si="77"/>
        <v>85866.969999999987</v>
      </c>
      <c r="AH453" s="23">
        <v>86699.809999999983</v>
      </c>
      <c r="AI453" s="23">
        <v>0</v>
      </c>
      <c r="AJ453" s="23">
        <v>0</v>
      </c>
      <c r="AK453" s="24">
        <f t="shared" si="78"/>
        <v>86699.809999999983</v>
      </c>
      <c r="AN453" s="35">
        <f t="shared" si="79"/>
        <v>-1.2534166198078567E-2</v>
      </c>
      <c r="AO453" s="35">
        <f t="shared" si="80"/>
        <v>3.001996054124545E-3</v>
      </c>
      <c r="AP453" s="35">
        <f t="shared" si="81"/>
        <v>5.7428986601155696E-2</v>
      </c>
      <c r="AQ453" s="35">
        <f t="shared" si="82"/>
        <v>1.712940955727893E-2</v>
      </c>
      <c r="AR453" s="35">
        <f t="shared" si="83"/>
        <v>9.699189339043901E-3</v>
      </c>
    </row>
    <row r="454" spans="2:44" x14ac:dyDescent="0.3">
      <c r="B454" s="2" t="s">
        <v>104</v>
      </c>
      <c r="C454" s="2" t="s">
        <v>428</v>
      </c>
      <c r="D454" s="2" t="s">
        <v>429</v>
      </c>
      <c r="E454" s="2" t="s">
        <v>142</v>
      </c>
      <c r="F454" s="2" t="s">
        <v>143</v>
      </c>
      <c r="H454" s="23" cm="1">
        <f t="array" ref="H454">SUMPRODUCT('Charges by GXP_GIP_DETERMINED'!G$7:G$567*('Charges by GXP_GIP_DETERMINED'!$D$7:$D$567=$D454)*('Charges by GXP_GIP_DETERMINED'!$E$7:$E$567=$E454))</f>
        <v>425809.96253427747</v>
      </c>
      <c r="I454" s="23" cm="1">
        <f t="array" ref="I454">SUMPRODUCT('Charges by GXP_GIP_DETERMINED'!H$7:H$567*('Charges by GXP_GIP_DETERMINED'!$D$7:$D$567=$D454)*('Charges by GXP_GIP_DETERMINED'!$E$7:$E$567=$E454))</f>
        <v>409465.75</v>
      </c>
      <c r="J454" s="23" cm="1">
        <f t="array" ref="J454">SUMPRODUCT('Charges by GXP_GIP_DETERMINED'!I$7:I$567*('Charges by GXP_GIP_DETERMINED'!$D$7:$D$567=$D454)*('Charges by GXP_GIP_DETERMINED'!$E$7:$E$567=$E454))</f>
        <v>3933841.37</v>
      </c>
      <c r="K454" s="23" cm="1">
        <f t="array" ref="K454">SUMPRODUCT('Charges by GXP_GIP_DETERMINED'!J$7:J$567*('Charges by GXP_GIP_DETERMINED'!$D$7:$D$567=$D454)*('Charges by GXP_GIP_DETERMINED'!$E$7:$E$567=$E454))</f>
        <v>0</v>
      </c>
      <c r="L454" s="24">
        <f t="shared" si="72"/>
        <v>4769117.0825342778</v>
      </c>
      <c r="M454" s="23">
        <v>542084.04873366735</v>
      </c>
      <c r="N454" s="23">
        <v>422102.39</v>
      </c>
      <c r="O454" s="23">
        <v>4048885.98</v>
      </c>
      <c r="P454" s="23" cm="1">
        <f t="array" ref="P454">SUMPRODUCT('Charges by GXP_GIP_DETERMINED'!O$7:O$567*('Charges by GXP_GIP_DETERMINED'!$D$7:$D$567=$D454)*('Charges by GXP_GIP_DETERMINED'!$E$7:$E$567=$E454))</f>
        <v>0</v>
      </c>
      <c r="Q454" s="24">
        <f t="shared" si="73"/>
        <v>5013072.4187336676</v>
      </c>
      <c r="R454" s="23">
        <v>806350.4800000001</v>
      </c>
      <c r="S454" s="23">
        <v>521388.13</v>
      </c>
      <c r="T454" s="23">
        <v>5494408.6200000001</v>
      </c>
      <c r="U454" s="24">
        <f t="shared" si="74"/>
        <v>6822147.2300000004</v>
      </c>
      <c r="V454" s="23">
        <v>1247185.58</v>
      </c>
      <c r="W454" s="23">
        <v>551868.48</v>
      </c>
      <c r="X454" s="23">
        <v>5570931.2300000004</v>
      </c>
      <c r="Y454" s="24">
        <f t="shared" si="75"/>
        <v>7369985.290000001</v>
      </c>
      <c r="Z454" s="23">
        <v>1934168.45</v>
      </c>
      <c r="AA454" s="23">
        <v>532099.15</v>
      </c>
      <c r="AB454" s="23">
        <v>5601566.96</v>
      </c>
      <c r="AC454" s="24">
        <f t="shared" si="76"/>
        <v>8067834.5600000005</v>
      </c>
      <c r="AD454" s="23">
        <v>2478279.3699999996</v>
      </c>
      <c r="AE454" s="23">
        <v>583499.77</v>
      </c>
      <c r="AF454" s="23">
        <v>5635815.71</v>
      </c>
      <c r="AG454" s="24">
        <f t="shared" si="77"/>
        <v>8697594.8499999996</v>
      </c>
      <c r="AH454" s="23">
        <v>2959675.8200000003</v>
      </c>
      <c r="AI454" s="23">
        <v>594752.64</v>
      </c>
      <c r="AJ454" s="23">
        <v>5783130.0199999996</v>
      </c>
      <c r="AK454" s="24">
        <f t="shared" si="78"/>
        <v>9337558.4800000004</v>
      </c>
      <c r="AN454" s="35">
        <f t="shared" si="79"/>
        <v>0.43048432486265487</v>
      </c>
      <c r="AO454" s="35">
        <f t="shared" si="80"/>
        <v>8.0302878482439333E-2</v>
      </c>
      <c r="AP454" s="35">
        <f t="shared" si="81"/>
        <v>9.46880139566737E-2</v>
      </c>
      <c r="AQ454" s="35">
        <f t="shared" si="82"/>
        <v>7.805815616526468E-2</v>
      </c>
      <c r="AR454" s="35">
        <f t="shared" si="83"/>
        <v>7.3579379246436316E-2</v>
      </c>
    </row>
    <row r="455" spans="2:44" x14ac:dyDescent="0.3">
      <c r="B455" s="2" t="s">
        <v>104</v>
      </c>
      <c r="C455" s="2" t="s">
        <v>428</v>
      </c>
      <c r="D455" s="2" t="s">
        <v>429</v>
      </c>
      <c r="E455" s="2" t="s">
        <v>144</v>
      </c>
      <c r="F455" s="2" t="s">
        <v>145</v>
      </c>
      <c r="H455" s="23" cm="1">
        <f t="array" ref="H455">SUMPRODUCT('Charges by GXP_GIP_DETERMINED'!G$7:G$567*('Charges by GXP_GIP_DETERMINED'!$D$7:$D$567=$D455)*('Charges by GXP_GIP_DETERMINED'!$E$7:$E$567=$E455))</f>
        <v>0</v>
      </c>
      <c r="I455" s="23" cm="1">
        <f t="array" ref="I455">SUMPRODUCT('Charges by GXP_GIP_DETERMINED'!H$7:H$567*('Charges by GXP_GIP_DETERMINED'!$D$7:$D$567=$D455)*('Charges by GXP_GIP_DETERMINED'!$E$7:$E$567=$E455))</f>
        <v>0</v>
      </c>
      <c r="J455" s="23" cm="1">
        <f t="array" ref="J455">SUMPRODUCT('Charges by GXP_GIP_DETERMINED'!I$7:I$567*('Charges by GXP_GIP_DETERMINED'!$D$7:$D$567=$D455)*('Charges by GXP_GIP_DETERMINED'!$E$7:$E$567=$E455))</f>
        <v>0</v>
      </c>
      <c r="K455" s="23" cm="1">
        <f t="array" ref="K455">SUMPRODUCT('Charges by GXP_GIP_DETERMINED'!J$7:J$567*('Charges by GXP_GIP_DETERMINED'!$D$7:$D$567=$D455)*('Charges by GXP_GIP_DETERMINED'!$E$7:$E$567=$E455))</f>
        <v>0</v>
      </c>
      <c r="L455" s="24">
        <f t="shared" ref="L455:L518" si="84">SUM(H455:K455)</f>
        <v>0</v>
      </c>
      <c r="M455" s="23">
        <v>0</v>
      </c>
      <c r="N455" s="23">
        <v>0</v>
      </c>
      <c r="O455" s="23">
        <v>0</v>
      </c>
      <c r="P455" s="23" cm="1">
        <f t="array" ref="P455">SUMPRODUCT('Charges by GXP_GIP_DETERMINED'!O$7:O$567*('Charges by GXP_GIP_DETERMINED'!$D$7:$D$567=$D455)*('Charges by GXP_GIP_DETERMINED'!$E$7:$E$567=$E455))</f>
        <v>0</v>
      </c>
      <c r="Q455" s="24">
        <f t="shared" ref="Q455:Q518" si="85">SUM(M455:P455)</f>
        <v>0</v>
      </c>
      <c r="R455" s="23">
        <v>0</v>
      </c>
      <c r="S455" s="23">
        <v>0</v>
      </c>
      <c r="T455" s="23">
        <v>0</v>
      </c>
      <c r="U455" s="24">
        <f t="shared" ref="U455:U518" si="86">SUM(R455:T455)</f>
        <v>0</v>
      </c>
      <c r="V455" s="23">
        <v>0</v>
      </c>
      <c r="W455" s="23">
        <v>0</v>
      </c>
      <c r="X455" s="23">
        <v>0</v>
      </c>
      <c r="Y455" s="24">
        <f t="shared" ref="Y455:Y518" si="87">SUM(V455:X455)</f>
        <v>0</v>
      </c>
      <c r="Z455" s="23">
        <v>0</v>
      </c>
      <c r="AA455" s="23">
        <v>0</v>
      </c>
      <c r="AB455" s="23">
        <v>0</v>
      </c>
      <c r="AC455" s="24">
        <f t="shared" ref="AC455:AC518" si="88">SUM(Z455:AB455)</f>
        <v>0</v>
      </c>
      <c r="AD455" s="23">
        <v>0</v>
      </c>
      <c r="AE455" s="23">
        <v>0</v>
      </c>
      <c r="AF455" s="23">
        <v>0</v>
      </c>
      <c r="AG455" s="24">
        <f t="shared" ref="AG455:AG518" si="89">SUM(AD455:AF455)</f>
        <v>0</v>
      </c>
      <c r="AH455" s="23">
        <v>0</v>
      </c>
      <c r="AI455" s="23">
        <v>0</v>
      </c>
      <c r="AJ455" s="23">
        <v>0</v>
      </c>
      <c r="AK455" s="24">
        <f t="shared" ref="AK455:AK518" si="90">SUM(AH455:AJ455)</f>
        <v>0</v>
      </c>
      <c r="AN455" s="35" t="str">
        <f t="shared" ref="AN455:AN518" si="91">IFERROR(U455/L455-1,"-")</f>
        <v>-</v>
      </c>
      <c r="AO455" s="35" t="str">
        <f t="shared" ref="AO455:AO518" si="92">IFERROR(Y455/U455-1,"'-")</f>
        <v>'-</v>
      </c>
      <c r="AP455" s="35" t="str">
        <f t="shared" ref="AP455:AP518" si="93">IFERROR(AC455/Y455-1,"'-")</f>
        <v>'-</v>
      </c>
      <c r="AQ455" s="35" t="str">
        <f t="shared" ref="AQ455:AQ518" si="94">IFERROR(AG455/AC455-1,"'-")</f>
        <v>'-</v>
      </c>
      <c r="AR455" s="35" t="str">
        <f t="shared" ref="AR455:AR518" si="95">IFERROR(AK455/AG455-1,"'-")</f>
        <v>'-</v>
      </c>
    </row>
    <row r="456" spans="2:44" x14ac:dyDescent="0.3">
      <c r="B456" s="2" t="s">
        <v>104</v>
      </c>
      <c r="C456" s="2" t="s">
        <v>428</v>
      </c>
      <c r="D456" s="2" t="s">
        <v>429</v>
      </c>
      <c r="E456" s="2" t="s">
        <v>146</v>
      </c>
      <c r="H456" s="23" cm="1">
        <f t="array" ref="H456">SUMPRODUCT('Charges by GXP_GIP_DETERMINED'!G$7:G$567*('Charges by GXP_GIP_DETERMINED'!$D$7:$D$567=$D456)*('Charges by GXP_GIP_DETERMINED'!$E$7:$E$567=$E456))</f>
        <v>874985.00362682971</v>
      </c>
      <c r="I456" s="23" cm="1">
        <f t="array" ref="I456">SUMPRODUCT('Charges by GXP_GIP_DETERMINED'!H$7:H$567*('Charges by GXP_GIP_DETERMINED'!$D$7:$D$567=$D456)*('Charges by GXP_GIP_DETERMINED'!$E$7:$E$567=$E456))</f>
        <v>0</v>
      </c>
      <c r="J456" s="23" cm="1">
        <f t="array" ref="J456">SUMPRODUCT('Charges by GXP_GIP_DETERMINED'!I$7:I$567*('Charges by GXP_GIP_DETERMINED'!$D$7:$D$567=$D456)*('Charges by GXP_GIP_DETERMINED'!$E$7:$E$567=$E456))</f>
        <v>0</v>
      </c>
      <c r="K456" s="23" cm="1">
        <f t="array" ref="K456">SUMPRODUCT('Charges by GXP_GIP_DETERMINED'!J$7:J$567*('Charges by GXP_GIP_DETERMINED'!$D$7:$D$567=$D456)*('Charges by GXP_GIP_DETERMINED'!$E$7:$E$567=$E456))</f>
        <v>0</v>
      </c>
      <c r="L456" s="24">
        <f t="shared" si="84"/>
        <v>874985.00362682971</v>
      </c>
      <c r="M456" s="23">
        <v>847056.75147976773</v>
      </c>
      <c r="N456" s="23">
        <v>0</v>
      </c>
      <c r="O456" s="23">
        <v>0</v>
      </c>
      <c r="P456" s="23" cm="1">
        <f t="array" ref="P456">SUMPRODUCT('Charges by GXP_GIP_DETERMINED'!O$7:O$567*('Charges by GXP_GIP_DETERMINED'!$D$7:$D$567=$D456)*('Charges by GXP_GIP_DETERMINED'!$E$7:$E$567=$E456))</f>
        <v>0</v>
      </c>
      <c r="Q456" s="24">
        <f t="shared" si="85"/>
        <v>847056.75147976773</v>
      </c>
      <c r="R456" s="23">
        <v>841380.69</v>
      </c>
      <c r="S456" s="23">
        <v>0</v>
      </c>
      <c r="T456" s="23">
        <v>0</v>
      </c>
      <c r="U456" s="24">
        <f t="shared" si="86"/>
        <v>841380.69</v>
      </c>
      <c r="V456" s="23">
        <v>860803.88</v>
      </c>
      <c r="W456" s="23">
        <v>0</v>
      </c>
      <c r="X456" s="23">
        <v>0</v>
      </c>
      <c r="Y456" s="24">
        <f t="shared" si="87"/>
        <v>860803.88</v>
      </c>
      <c r="Z456" s="23">
        <v>911751.04</v>
      </c>
      <c r="AA456" s="23">
        <v>0</v>
      </c>
      <c r="AB456" s="23">
        <v>0</v>
      </c>
      <c r="AC456" s="24">
        <f t="shared" si="88"/>
        <v>911751.04</v>
      </c>
      <c r="AD456" s="23">
        <v>928877.18000000017</v>
      </c>
      <c r="AE456" s="23">
        <v>0</v>
      </c>
      <c r="AF456" s="23">
        <v>0</v>
      </c>
      <c r="AG456" s="24">
        <f t="shared" si="89"/>
        <v>928877.18000000017</v>
      </c>
      <c r="AH456" s="23">
        <v>940777.28</v>
      </c>
      <c r="AI456" s="23">
        <v>0</v>
      </c>
      <c r="AJ456" s="23">
        <v>0</v>
      </c>
      <c r="AK456" s="24">
        <f t="shared" si="90"/>
        <v>940777.28</v>
      </c>
      <c r="AN456" s="35">
        <f t="shared" si="91"/>
        <v>-3.8405588081554809E-2</v>
      </c>
      <c r="AO456" s="35">
        <f t="shared" si="92"/>
        <v>2.3084901080865139E-2</v>
      </c>
      <c r="AP456" s="35">
        <f t="shared" si="93"/>
        <v>5.9185560362483569E-2</v>
      </c>
      <c r="AQ456" s="35">
        <f t="shared" si="94"/>
        <v>1.8783789925811423E-2</v>
      </c>
      <c r="AR456" s="35">
        <f t="shared" si="95"/>
        <v>1.2811273929670408E-2</v>
      </c>
    </row>
    <row r="457" spans="2:44" x14ac:dyDescent="0.3">
      <c r="B457" s="2" t="s">
        <v>103</v>
      </c>
      <c r="C457" s="2" t="s">
        <v>430</v>
      </c>
      <c r="D457" s="2" t="s">
        <v>431</v>
      </c>
      <c r="E457" s="2" t="s">
        <v>142</v>
      </c>
      <c r="F457" s="2" t="s">
        <v>143</v>
      </c>
      <c r="H457" s="23" cm="1">
        <f t="array" ref="H457">SUMPRODUCT('Charges by GXP_GIP_DETERMINED'!G$7:G$567*('Charges by GXP_GIP_DETERMINED'!$D$7:$D$567=$D457)*('Charges by GXP_GIP_DETERMINED'!$E$7:$E$567=$E457))</f>
        <v>104.25000117136359</v>
      </c>
      <c r="I457" s="23" cm="1">
        <f t="array" ref="I457">SUMPRODUCT('Charges by GXP_GIP_DETERMINED'!H$7:H$567*('Charges by GXP_GIP_DETERMINED'!$D$7:$D$567=$D457)*('Charges by GXP_GIP_DETERMINED'!$E$7:$E$567=$E457))</f>
        <v>203.85</v>
      </c>
      <c r="J457" s="23" cm="1">
        <f t="array" ref="J457">SUMPRODUCT('Charges by GXP_GIP_DETERMINED'!I$7:I$567*('Charges by GXP_GIP_DETERMINED'!$D$7:$D$567=$D457)*('Charges by GXP_GIP_DETERMINED'!$E$7:$E$567=$E457))</f>
        <v>25718.959999999999</v>
      </c>
      <c r="K457" s="23" cm="1">
        <f t="array" ref="K457">SUMPRODUCT('Charges by GXP_GIP_DETERMINED'!J$7:J$567*('Charges by GXP_GIP_DETERMINED'!$D$7:$D$567=$D457)*('Charges by GXP_GIP_DETERMINED'!$E$7:$E$567=$E457))</f>
        <v>0</v>
      </c>
      <c r="L457" s="24">
        <f t="shared" si="84"/>
        <v>26027.060001171361</v>
      </c>
      <c r="M457" s="23">
        <v>132.71903511146309</v>
      </c>
      <c r="N457" s="23">
        <v>178.78</v>
      </c>
      <c r="O457" s="23">
        <v>27776.87</v>
      </c>
      <c r="P457" s="23" cm="1">
        <f t="array" ref="P457">SUMPRODUCT('Charges by GXP_GIP_DETERMINED'!O$7:O$567*('Charges by GXP_GIP_DETERMINED'!$D$7:$D$567=$D457)*('Charges by GXP_GIP_DETERMINED'!$E$7:$E$567=$E457))</f>
        <v>0</v>
      </c>
      <c r="Q457" s="24">
        <f t="shared" si="85"/>
        <v>28088.369035111464</v>
      </c>
      <c r="R457" s="23">
        <v>197.42</v>
      </c>
      <c r="S457" s="23">
        <v>220.83</v>
      </c>
      <c r="T457" s="23">
        <v>37693.699999999997</v>
      </c>
      <c r="U457" s="24">
        <f t="shared" si="86"/>
        <v>38111.949999999997</v>
      </c>
      <c r="V457" s="23">
        <v>305.35000000000002</v>
      </c>
      <c r="W457" s="23">
        <v>233.74</v>
      </c>
      <c r="X457" s="23">
        <v>38218.67</v>
      </c>
      <c r="Y457" s="24">
        <f t="shared" si="87"/>
        <v>38757.759999999995</v>
      </c>
      <c r="Z457" s="23">
        <v>473.53</v>
      </c>
      <c r="AA457" s="23">
        <v>225.37</v>
      </c>
      <c r="AB457" s="23">
        <v>38428.839999999997</v>
      </c>
      <c r="AC457" s="24">
        <f t="shared" si="88"/>
        <v>39127.74</v>
      </c>
      <c r="AD457" s="23">
        <v>606.77</v>
      </c>
      <c r="AE457" s="23">
        <v>247.14</v>
      </c>
      <c r="AF457" s="23">
        <v>38663.800000000003</v>
      </c>
      <c r="AG457" s="24">
        <f t="shared" si="89"/>
        <v>39517.710000000006</v>
      </c>
      <c r="AH457" s="23">
        <v>724.6</v>
      </c>
      <c r="AI457" s="23">
        <v>251.91</v>
      </c>
      <c r="AJ457" s="23">
        <v>39674.43</v>
      </c>
      <c r="AK457" s="24">
        <f t="shared" si="90"/>
        <v>40650.94</v>
      </c>
      <c r="AN457" s="35">
        <f t="shared" si="91"/>
        <v>0.46432021128336243</v>
      </c>
      <c r="AO457" s="35">
        <f t="shared" si="92"/>
        <v>1.6945078905697519E-2</v>
      </c>
      <c r="AP457" s="35">
        <f t="shared" si="93"/>
        <v>9.5459593124060937E-3</v>
      </c>
      <c r="AQ457" s="35">
        <f t="shared" si="94"/>
        <v>9.9665863655813425E-3</v>
      </c>
      <c r="AR457" s="35">
        <f t="shared" si="95"/>
        <v>2.8676509848369225E-2</v>
      </c>
    </row>
    <row r="458" spans="2:44" x14ac:dyDescent="0.3">
      <c r="B458" s="2" t="s">
        <v>103</v>
      </c>
      <c r="C458" s="2" t="s">
        <v>430</v>
      </c>
      <c r="D458" s="2" t="s">
        <v>431</v>
      </c>
      <c r="E458" s="2" t="s">
        <v>144</v>
      </c>
      <c r="F458" s="2" t="s">
        <v>145</v>
      </c>
      <c r="H458" s="23" cm="1">
        <f t="array" ref="H458">SUMPRODUCT('Charges by GXP_GIP_DETERMINED'!G$7:G$567*('Charges by GXP_GIP_DETERMINED'!$D$7:$D$567=$D458)*('Charges by GXP_GIP_DETERMINED'!$E$7:$E$567=$E458))</f>
        <v>24441.655806137649</v>
      </c>
      <c r="I458" s="23" cm="1">
        <f t="array" ref="I458">SUMPRODUCT('Charges by GXP_GIP_DETERMINED'!H$7:H$567*('Charges by GXP_GIP_DETERMINED'!$D$7:$D$567=$D458)*('Charges by GXP_GIP_DETERMINED'!$E$7:$E$567=$E458))</f>
        <v>44122.85</v>
      </c>
      <c r="J458" s="23" cm="1">
        <f t="array" ref="J458">SUMPRODUCT('Charges by GXP_GIP_DETERMINED'!I$7:I$567*('Charges by GXP_GIP_DETERMINED'!$D$7:$D$567=$D458)*('Charges by GXP_GIP_DETERMINED'!$E$7:$E$567=$E458))</f>
        <v>0</v>
      </c>
      <c r="K458" s="23" cm="1">
        <f t="array" ref="K458">SUMPRODUCT('Charges by GXP_GIP_DETERMINED'!J$7:J$567*('Charges by GXP_GIP_DETERMINED'!$D$7:$D$567=$D458)*('Charges by GXP_GIP_DETERMINED'!$E$7:$E$567=$E458))</f>
        <v>0</v>
      </c>
      <c r="L458" s="24">
        <f t="shared" si="84"/>
        <v>68564.505806137648</v>
      </c>
      <c r="M458" s="23">
        <v>29976.924594408363</v>
      </c>
      <c r="N458" s="23">
        <v>45661.13</v>
      </c>
      <c r="O458" s="23">
        <v>0</v>
      </c>
      <c r="P458" s="23" cm="1">
        <f t="array" ref="P458">SUMPRODUCT('Charges by GXP_GIP_DETERMINED'!O$7:O$567*('Charges by GXP_GIP_DETERMINED'!$D$7:$D$567=$D458)*('Charges by GXP_GIP_DETERMINED'!$E$7:$E$567=$E458))</f>
        <v>0</v>
      </c>
      <c r="Q458" s="24">
        <f t="shared" si="85"/>
        <v>75638.054594408357</v>
      </c>
      <c r="R458" s="23">
        <v>46011.659999999996</v>
      </c>
      <c r="S458" s="23">
        <v>56401.41</v>
      </c>
      <c r="T458" s="23">
        <v>0</v>
      </c>
      <c r="U458" s="24">
        <f t="shared" si="86"/>
        <v>102413.07</v>
      </c>
      <c r="V458" s="23">
        <v>73573.600000000006</v>
      </c>
      <c r="W458" s="23">
        <v>59698.64</v>
      </c>
      <c r="X458" s="23">
        <v>0</v>
      </c>
      <c r="Y458" s="24">
        <f t="shared" si="87"/>
        <v>133272.24</v>
      </c>
      <c r="Z458" s="23">
        <v>118626.55000000002</v>
      </c>
      <c r="AA458" s="23">
        <v>57560.08</v>
      </c>
      <c r="AB458" s="23">
        <v>0</v>
      </c>
      <c r="AC458" s="24">
        <f t="shared" si="88"/>
        <v>176186.63</v>
      </c>
      <c r="AD458" s="23">
        <v>153720.71</v>
      </c>
      <c r="AE458" s="23">
        <v>63120.37</v>
      </c>
      <c r="AF458" s="23">
        <v>0</v>
      </c>
      <c r="AG458" s="24">
        <f t="shared" si="89"/>
        <v>216841.08</v>
      </c>
      <c r="AH458" s="23">
        <v>190865.16</v>
      </c>
      <c r="AI458" s="23">
        <v>64337.65</v>
      </c>
      <c r="AJ458" s="23">
        <v>0</v>
      </c>
      <c r="AK458" s="24">
        <f t="shared" si="90"/>
        <v>255202.81</v>
      </c>
      <c r="AN458" s="35">
        <f t="shared" si="91"/>
        <v>0.49367473441094001</v>
      </c>
      <c r="AO458" s="35">
        <f t="shared" si="92"/>
        <v>0.3013206224557079</v>
      </c>
      <c r="AP458" s="35">
        <f t="shared" si="93"/>
        <v>0.3220054679053943</v>
      </c>
      <c r="AQ458" s="35">
        <f t="shared" si="94"/>
        <v>0.2307465101069246</v>
      </c>
      <c r="AR458" s="35">
        <f t="shared" si="95"/>
        <v>0.17691172724282689</v>
      </c>
    </row>
    <row r="459" spans="2:44" x14ac:dyDescent="0.3">
      <c r="B459" s="2" t="s">
        <v>103</v>
      </c>
      <c r="C459" s="2" t="s">
        <v>430</v>
      </c>
      <c r="D459" s="2" t="s">
        <v>431</v>
      </c>
      <c r="E459" s="2" t="s">
        <v>146</v>
      </c>
      <c r="H459" s="23" cm="1">
        <f t="array" ref="H459">SUMPRODUCT('Charges by GXP_GIP_DETERMINED'!G$7:G$567*('Charges by GXP_GIP_DETERMINED'!$D$7:$D$567=$D459)*('Charges by GXP_GIP_DETERMINED'!$E$7:$E$567=$E459))</f>
        <v>189423.56441688156</v>
      </c>
      <c r="I459" s="23" cm="1">
        <f t="array" ref="I459">SUMPRODUCT('Charges by GXP_GIP_DETERMINED'!H$7:H$567*('Charges by GXP_GIP_DETERMINED'!$D$7:$D$567=$D459)*('Charges by GXP_GIP_DETERMINED'!$E$7:$E$567=$E459))</f>
        <v>0</v>
      </c>
      <c r="J459" s="23" cm="1">
        <f t="array" ref="J459">SUMPRODUCT('Charges by GXP_GIP_DETERMINED'!I$7:I$567*('Charges by GXP_GIP_DETERMINED'!$D$7:$D$567=$D459)*('Charges by GXP_GIP_DETERMINED'!$E$7:$E$567=$E459))</f>
        <v>0</v>
      </c>
      <c r="K459" s="23" cm="1">
        <f t="array" ref="K459">SUMPRODUCT('Charges by GXP_GIP_DETERMINED'!J$7:J$567*('Charges by GXP_GIP_DETERMINED'!$D$7:$D$567=$D459)*('Charges by GXP_GIP_DETERMINED'!$E$7:$E$567=$E459))</f>
        <v>0</v>
      </c>
      <c r="L459" s="24">
        <f t="shared" si="84"/>
        <v>189423.56441688156</v>
      </c>
      <c r="M459" s="23">
        <v>173098.13672170078</v>
      </c>
      <c r="N459" s="23">
        <v>0</v>
      </c>
      <c r="O459" s="23">
        <v>0</v>
      </c>
      <c r="P459" s="23" cm="1">
        <f t="array" ref="P459">SUMPRODUCT('Charges by GXP_GIP_DETERMINED'!O$7:O$567*('Charges by GXP_GIP_DETERMINED'!$D$7:$D$567=$D459)*('Charges by GXP_GIP_DETERMINED'!$E$7:$E$567=$E459))</f>
        <v>0</v>
      </c>
      <c r="Q459" s="24">
        <f t="shared" si="85"/>
        <v>173098.13672170078</v>
      </c>
      <c r="R459" s="23">
        <v>171278.99</v>
      </c>
      <c r="S459" s="23">
        <v>0</v>
      </c>
      <c r="T459" s="23">
        <v>0</v>
      </c>
      <c r="U459" s="24">
        <f t="shared" si="86"/>
        <v>171278.99</v>
      </c>
      <c r="V459" s="23">
        <v>178068.83</v>
      </c>
      <c r="W459" s="23">
        <v>0</v>
      </c>
      <c r="X459" s="23">
        <v>0</v>
      </c>
      <c r="Y459" s="24">
        <f t="shared" si="87"/>
        <v>178068.83</v>
      </c>
      <c r="Z459" s="23">
        <v>188331.78999999998</v>
      </c>
      <c r="AA459" s="23">
        <v>0</v>
      </c>
      <c r="AB459" s="23">
        <v>0</v>
      </c>
      <c r="AC459" s="24">
        <f t="shared" si="88"/>
        <v>188331.78999999998</v>
      </c>
      <c r="AD459" s="23">
        <v>190986.39999999997</v>
      </c>
      <c r="AE459" s="23">
        <v>0</v>
      </c>
      <c r="AF459" s="23">
        <v>0</v>
      </c>
      <c r="AG459" s="24">
        <f t="shared" si="89"/>
        <v>190986.39999999997</v>
      </c>
      <c r="AH459" s="23">
        <v>191923.45</v>
      </c>
      <c r="AI459" s="23">
        <v>0</v>
      </c>
      <c r="AJ459" s="23">
        <v>0</v>
      </c>
      <c r="AK459" s="24">
        <f t="shared" si="90"/>
        <v>191923.45</v>
      </c>
      <c r="AN459" s="35">
        <f t="shared" si="91"/>
        <v>-9.5788369692744069E-2</v>
      </c>
      <c r="AO459" s="35">
        <f t="shared" si="92"/>
        <v>3.9641989948679512E-2</v>
      </c>
      <c r="AP459" s="35">
        <f t="shared" si="93"/>
        <v>5.7634792119429346E-2</v>
      </c>
      <c r="AQ459" s="35">
        <f t="shared" si="94"/>
        <v>1.4095389843637118E-2</v>
      </c>
      <c r="AR459" s="35">
        <f t="shared" si="95"/>
        <v>4.9063702965239653E-3</v>
      </c>
    </row>
    <row r="460" spans="2:44" x14ac:dyDescent="0.3">
      <c r="B460" s="2" t="s">
        <v>103</v>
      </c>
      <c r="C460" s="2" t="s">
        <v>432</v>
      </c>
      <c r="D460" s="2" t="s">
        <v>433</v>
      </c>
      <c r="E460" s="2" t="s">
        <v>142</v>
      </c>
      <c r="F460" s="2" t="s">
        <v>143</v>
      </c>
      <c r="H460" s="23" cm="1">
        <f t="array" ref="H460">SUMPRODUCT('Charges by GXP_GIP_DETERMINED'!G$7:G$567*('Charges by GXP_GIP_DETERMINED'!$D$7:$D$567=$D460)*('Charges by GXP_GIP_DETERMINED'!$E$7:$E$567=$E460))</f>
        <v>6.0123366566952194</v>
      </c>
      <c r="I460" s="23" cm="1">
        <f t="array" ref="I460">SUMPRODUCT('Charges by GXP_GIP_DETERMINED'!H$7:H$567*('Charges by GXP_GIP_DETERMINED'!$D$7:$D$567=$D460)*('Charges by GXP_GIP_DETERMINED'!$E$7:$E$567=$E460))</f>
        <v>78.98</v>
      </c>
      <c r="J460" s="23" cm="1">
        <f t="array" ref="J460">SUMPRODUCT('Charges by GXP_GIP_DETERMINED'!I$7:I$567*('Charges by GXP_GIP_DETERMINED'!$D$7:$D$567=$D460)*('Charges by GXP_GIP_DETERMINED'!$E$7:$E$567=$E460))</f>
        <v>3792.31</v>
      </c>
      <c r="K460" s="23" cm="1">
        <f t="array" ref="K460">SUMPRODUCT('Charges by GXP_GIP_DETERMINED'!J$7:J$567*('Charges by GXP_GIP_DETERMINED'!$D$7:$D$567=$D460)*('Charges by GXP_GIP_DETERMINED'!$E$7:$E$567=$E460))</f>
        <v>0</v>
      </c>
      <c r="L460" s="24">
        <f t="shared" si="84"/>
        <v>3877.3023366566954</v>
      </c>
      <c r="M460" s="23">
        <v>8.7835265445001252</v>
      </c>
      <c r="N460" s="23">
        <v>81.16</v>
      </c>
      <c r="O460" s="23">
        <v>2035.43</v>
      </c>
      <c r="P460" s="23" cm="1">
        <f t="array" ref="P460">SUMPRODUCT('Charges by GXP_GIP_DETERMINED'!O$7:O$567*('Charges by GXP_GIP_DETERMINED'!$D$7:$D$567=$D460)*('Charges by GXP_GIP_DETERMINED'!$E$7:$E$567=$E460))</f>
        <v>0</v>
      </c>
      <c r="Q460" s="24">
        <f t="shared" si="85"/>
        <v>2125.3735265445002</v>
      </c>
      <c r="R460" s="23">
        <v>10.95</v>
      </c>
      <c r="S460" s="23">
        <v>100.25</v>
      </c>
      <c r="T460" s="23">
        <v>2762.11</v>
      </c>
      <c r="U460" s="24">
        <f t="shared" si="86"/>
        <v>2873.31</v>
      </c>
      <c r="V460" s="23">
        <v>14.01</v>
      </c>
      <c r="W460" s="23">
        <v>106.11</v>
      </c>
      <c r="X460" s="23">
        <v>2800.58</v>
      </c>
      <c r="Y460" s="24">
        <f t="shared" si="87"/>
        <v>2920.7</v>
      </c>
      <c r="Z460" s="23">
        <v>18.760000000000002</v>
      </c>
      <c r="AA460" s="23">
        <v>102.31</v>
      </c>
      <c r="AB460" s="23">
        <v>2815.98</v>
      </c>
      <c r="AC460" s="24">
        <f t="shared" si="88"/>
        <v>2937.05</v>
      </c>
      <c r="AD460" s="23">
        <v>24.79</v>
      </c>
      <c r="AE460" s="23">
        <v>112.19</v>
      </c>
      <c r="AF460" s="23">
        <v>2833.2</v>
      </c>
      <c r="AG460" s="24">
        <f t="shared" si="89"/>
        <v>2970.18</v>
      </c>
      <c r="AH460" s="23">
        <v>30.69</v>
      </c>
      <c r="AI460" s="23">
        <v>114.36</v>
      </c>
      <c r="AJ460" s="23">
        <v>2907.26</v>
      </c>
      <c r="AK460" s="24">
        <f t="shared" si="90"/>
        <v>3052.3100000000004</v>
      </c>
      <c r="AN460" s="35">
        <f t="shared" si="91"/>
        <v>-0.25894094643194987</v>
      </c>
      <c r="AO460" s="35">
        <f t="shared" si="92"/>
        <v>1.6493173378438142E-2</v>
      </c>
      <c r="AP460" s="35">
        <f t="shared" si="93"/>
        <v>5.5979730886432932E-3</v>
      </c>
      <c r="AQ460" s="35">
        <f t="shared" si="94"/>
        <v>1.1280025876304389E-2</v>
      </c>
      <c r="AR460" s="35">
        <f t="shared" si="95"/>
        <v>2.7651522803332051E-2</v>
      </c>
    </row>
    <row r="461" spans="2:44" x14ac:dyDescent="0.3">
      <c r="B461" s="2" t="s">
        <v>103</v>
      </c>
      <c r="C461" s="2" t="s">
        <v>432</v>
      </c>
      <c r="D461" s="2" t="s">
        <v>433</v>
      </c>
      <c r="E461" s="2" t="s">
        <v>144</v>
      </c>
      <c r="F461" s="2" t="s">
        <v>145</v>
      </c>
      <c r="H461" s="23" cm="1">
        <f t="array" ref="H461">SUMPRODUCT('Charges by GXP_GIP_DETERMINED'!G$7:G$567*('Charges by GXP_GIP_DETERMINED'!$D$7:$D$567=$D461)*('Charges by GXP_GIP_DETERMINED'!$E$7:$E$567=$E461))</f>
        <v>15308.823992811562</v>
      </c>
      <c r="I461" s="23" cm="1">
        <f t="array" ref="I461">SUMPRODUCT('Charges by GXP_GIP_DETERMINED'!H$7:H$567*('Charges by GXP_GIP_DETERMINED'!$D$7:$D$567=$D461)*('Charges by GXP_GIP_DETERMINED'!$E$7:$E$567=$E461))</f>
        <v>95028.97</v>
      </c>
      <c r="J461" s="23" cm="1">
        <f t="array" ref="J461">SUMPRODUCT('Charges by GXP_GIP_DETERMINED'!I$7:I$567*('Charges by GXP_GIP_DETERMINED'!$D$7:$D$567=$D461)*('Charges by GXP_GIP_DETERMINED'!$E$7:$E$567=$E461))</f>
        <v>0</v>
      </c>
      <c r="K461" s="23" cm="1">
        <f t="array" ref="K461">SUMPRODUCT('Charges by GXP_GIP_DETERMINED'!J$7:J$567*('Charges by GXP_GIP_DETERMINED'!$D$7:$D$567=$D461)*('Charges by GXP_GIP_DETERMINED'!$E$7:$E$567=$E461))</f>
        <v>0</v>
      </c>
      <c r="L461" s="24">
        <f t="shared" si="84"/>
        <v>110337.79399281157</v>
      </c>
      <c r="M461" s="23">
        <v>22323.320034954035</v>
      </c>
      <c r="N461" s="23">
        <v>97587.6</v>
      </c>
      <c r="O461" s="23">
        <v>0</v>
      </c>
      <c r="P461" s="23" cm="1">
        <f t="array" ref="P461">SUMPRODUCT('Charges by GXP_GIP_DETERMINED'!O$7:O$567*('Charges by GXP_GIP_DETERMINED'!$D$7:$D$567=$D461)*('Charges by GXP_GIP_DETERMINED'!$E$7:$E$567=$E461))</f>
        <v>0</v>
      </c>
      <c r="Q461" s="24">
        <f t="shared" si="85"/>
        <v>119910.92003495403</v>
      </c>
      <c r="R461" s="23">
        <v>27900.52</v>
      </c>
      <c r="S461" s="23">
        <v>120541.88</v>
      </c>
      <c r="T461" s="23">
        <v>0</v>
      </c>
      <c r="U461" s="24">
        <f t="shared" si="86"/>
        <v>148442.4</v>
      </c>
      <c r="V461" s="23">
        <v>37607.269999999982</v>
      </c>
      <c r="W461" s="23">
        <v>127588.76</v>
      </c>
      <c r="X461" s="23">
        <v>0</v>
      </c>
      <c r="Y461" s="24">
        <f t="shared" si="87"/>
        <v>165196.02999999997</v>
      </c>
      <c r="Z461" s="23">
        <v>57562.85</v>
      </c>
      <c r="AA461" s="23">
        <v>123018.21</v>
      </c>
      <c r="AB461" s="23">
        <v>0</v>
      </c>
      <c r="AC461" s="24">
        <f t="shared" si="88"/>
        <v>180581.06</v>
      </c>
      <c r="AD461" s="23">
        <v>75886.610000000015</v>
      </c>
      <c r="AE461" s="23">
        <v>134901.73000000001</v>
      </c>
      <c r="AF461" s="23">
        <v>0</v>
      </c>
      <c r="AG461" s="24">
        <f t="shared" si="89"/>
        <v>210788.34000000003</v>
      </c>
      <c r="AH461" s="23">
        <v>115317.98999999998</v>
      </c>
      <c r="AI461" s="23">
        <v>137503.32999999999</v>
      </c>
      <c r="AJ461" s="23">
        <v>0</v>
      </c>
      <c r="AK461" s="24">
        <f t="shared" si="90"/>
        <v>252821.31999999995</v>
      </c>
      <c r="AN461" s="35">
        <f t="shared" si="91"/>
        <v>0.34534500490077691</v>
      </c>
      <c r="AO461" s="35">
        <f t="shared" si="92"/>
        <v>0.1128628343384368</v>
      </c>
      <c r="AP461" s="35">
        <f t="shared" si="93"/>
        <v>9.3131959648182994E-2</v>
      </c>
      <c r="AQ461" s="35">
        <f t="shared" si="94"/>
        <v>0.16727822951089122</v>
      </c>
      <c r="AR461" s="35">
        <f t="shared" si="95"/>
        <v>0.19940846822931446</v>
      </c>
    </row>
    <row r="462" spans="2:44" x14ac:dyDescent="0.3">
      <c r="B462" s="2" t="s">
        <v>103</v>
      </c>
      <c r="C462" s="2" t="s">
        <v>432</v>
      </c>
      <c r="D462" s="2" t="s">
        <v>433</v>
      </c>
      <c r="E462" s="2" t="s">
        <v>146</v>
      </c>
      <c r="H462" s="23" cm="1">
        <f t="array" ref="H462">SUMPRODUCT('Charges by GXP_GIP_DETERMINED'!G$7:G$567*('Charges by GXP_GIP_DETERMINED'!$D$7:$D$567=$D462)*('Charges by GXP_GIP_DETERMINED'!$E$7:$E$567=$E462))</f>
        <v>10541.879497126685</v>
      </c>
      <c r="I462" s="23" cm="1">
        <f t="array" ref="I462">SUMPRODUCT('Charges by GXP_GIP_DETERMINED'!H$7:H$567*('Charges by GXP_GIP_DETERMINED'!$D$7:$D$567=$D462)*('Charges by GXP_GIP_DETERMINED'!$E$7:$E$567=$E462))</f>
        <v>0</v>
      </c>
      <c r="J462" s="23" cm="1">
        <f t="array" ref="J462">SUMPRODUCT('Charges by GXP_GIP_DETERMINED'!I$7:I$567*('Charges by GXP_GIP_DETERMINED'!$D$7:$D$567=$D462)*('Charges by GXP_GIP_DETERMINED'!$E$7:$E$567=$E462))</f>
        <v>0</v>
      </c>
      <c r="K462" s="23" cm="1">
        <f t="array" ref="K462">SUMPRODUCT('Charges by GXP_GIP_DETERMINED'!J$7:J$567*('Charges by GXP_GIP_DETERMINED'!$D$7:$D$567=$D462)*('Charges by GXP_GIP_DETERMINED'!$E$7:$E$567=$E462))</f>
        <v>0</v>
      </c>
      <c r="L462" s="24">
        <f t="shared" si="84"/>
        <v>10541.879497126685</v>
      </c>
      <c r="M462" s="23">
        <v>18074.786087926866</v>
      </c>
      <c r="N462" s="23">
        <v>0</v>
      </c>
      <c r="O462" s="23">
        <v>0</v>
      </c>
      <c r="P462" s="23" cm="1">
        <f t="array" ref="P462">SUMPRODUCT('Charges by GXP_GIP_DETERMINED'!O$7:O$567*('Charges by GXP_GIP_DETERMINED'!$D$7:$D$567=$D462)*('Charges by GXP_GIP_DETERMINED'!$E$7:$E$567=$E462))</f>
        <v>0</v>
      </c>
      <c r="Q462" s="24">
        <f t="shared" si="85"/>
        <v>18074.786087926866</v>
      </c>
      <c r="R462" s="23">
        <v>22200.81</v>
      </c>
      <c r="S462" s="23">
        <v>0</v>
      </c>
      <c r="T462" s="23">
        <v>0</v>
      </c>
      <c r="U462" s="24">
        <f t="shared" si="86"/>
        <v>22200.81</v>
      </c>
      <c r="V462" s="23">
        <v>28146.550000000003</v>
      </c>
      <c r="W462" s="23">
        <v>0</v>
      </c>
      <c r="X462" s="23">
        <v>0</v>
      </c>
      <c r="Y462" s="24">
        <f t="shared" si="87"/>
        <v>28146.550000000003</v>
      </c>
      <c r="Z462" s="23">
        <v>34934.44</v>
      </c>
      <c r="AA462" s="23">
        <v>0</v>
      </c>
      <c r="AB462" s="23">
        <v>0</v>
      </c>
      <c r="AC462" s="24">
        <f t="shared" si="88"/>
        <v>34934.44</v>
      </c>
      <c r="AD462" s="23">
        <v>36873.630000000005</v>
      </c>
      <c r="AE462" s="23">
        <v>0</v>
      </c>
      <c r="AF462" s="23">
        <v>0</v>
      </c>
      <c r="AG462" s="24">
        <f t="shared" si="89"/>
        <v>36873.630000000005</v>
      </c>
      <c r="AH462" s="23">
        <v>38209.65</v>
      </c>
      <c r="AI462" s="23">
        <v>0</v>
      </c>
      <c r="AJ462" s="23">
        <v>0</v>
      </c>
      <c r="AK462" s="24">
        <f t="shared" si="90"/>
        <v>38209.65</v>
      </c>
      <c r="AN462" s="35">
        <f t="shared" si="91"/>
        <v>1.105963173459827</v>
      </c>
      <c r="AO462" s="35">
        <f t="shared" si="92"/>
        <v>0.26781635444832874</v>
      </c>
      <c r="AP462" s="35">
        <f t="shared" si="93"/>
        <v>0.24116241599769772</v>
      </c>
      <c r="AQ462" s="35">
        <f t="shared" si="94"/>
        <v>5.5509405618066276E-2</v>
      </c>
      <c r="AR462" s="35">
        <f t="shared" si="95"/>
        <v>3.6232396973121306E-2</v>
      </c>
    </row>
    <row r="463" spans="2:44" x14ac:dyDescent="0.3">
      <c r="B463" s="2" t="s">
        <v>103</v>
      </c>
      <c r="C463" s="2" t="s">
        <v>343</v>
      </c>
      <c r="D463" s="2" t="s">
        <v>434</v>
      </c>
      <c r="E463" s="2" t="s">
        <v>142</v>
      </c>
      <c r="F463" s="2" t="s">
        <v>143</v>
      </c>
      <c r="H463" s="23" cm="1">
        <f t="array" ref="H463">SUMPRODUCT('Charges by GXP_GIP_DETERMINED'!G$7:G$567*('Charges by GXP_GIP_DETERMINED'!$D$7:$D$567=$D463)*('Charges by GXP_GIP_DETERMINED'!$E$7:$E$567=$E463))</f>
        <v>5.4366359573237171</v>
      </c>
      <c r="I463" s="23" cm="1">
        <f t="array" ref="I463">SUMPRODUCT('Charges by GXP_GIP_DETERMINED'!H$7:H$567*('Charges by GXP_GIP_DETERMINED'!$D$7:$D$567=$D463)*('Charges by GXP_GIP_DETERMINED'!$E$7:$E$567=$E463))</f>
        <v>91.96</v>
      </c>
      <c r="J463" s="23" cm="1">
        <f t="array" ref="J463">SUMPRODUCT('Charges by GXP_GIP_DETERMINED'!I$7:I$567*('Charges by GXP_GIP_DETERMINED'!$D$7:$D$567=$D463)*('Charges by GXP_GIP_DETERMINED'!$E$7:$E$567=$E463))</f>
        <v>1794.35</v>
      </c>
      <c r="K463" s="23" cm="1">
        <f t="array" ref="K463">SUMPRODUCT('Charges by GXP_GIP_DETERMINED'!J$7:J$567*('Charges by GXP_GIP_DETERMINED'!$D$7:$D$567=$D463)*('Charges by GXP_GIP_DETERMINED'!$E$7:$E$567=$E463))</f>
        <v>0</v>
      </c>
      <c r="L463" s="24">
        <f t="shared" si="84"/>
        <v>1891.7466359573236</v>
      </c>
      <c r="M463" s="23">
        <v>7.5683809621172138</v>
      </c>
      <c r="N463" s="23">
        <v>101.85</v>
      </c>
      <c r="O463" s="23">
        <v>2588.39</v>
      </c>
      <c r="P463" s="23" cm="1">
        <f t="array" ref="P463">SUMPRODUCT('Charges by GXP_GIP_DETERMINED'!O$7:O$567*('Charges by GXP_GIP_DETERMINED'!$D$7:$D$567=$D463)*('Charges by GXP_GIP_DETERMINED'!$E$7:$E$567=$E463))</f>
        <v>0</v>
      </c>
      <c r="Q463" s="24">
        <f t="shared" si="85"/>
        <v>2697.8083809621171</v>
      </c>
      <c r="R463" s="23">
        <v>10.02</v>
      </c>
      <c r="S463" s="23">
        <v>125.81</v>
      </c>
      <c r="T463" s="23">
        <v>3512.49</v>
      </c>
      <c r="U463" s="24">
        <f t="shared" si="86"/>
        <v>3648.3199999999997</v>
      </c>
      <c r="V463" s="23">
        <v>14.45</v>
      </c>
      <c r="W463" s="23">
        <v>133.16</v>
      </c>
      <c r="X463" s="23">
        <v>3561.41</v>
      </c>
      <c r="Y463" s="24">
        <f t="shared" si="87"/>
        <v>3709.02</v>
      </c>
      <c r="Z463" s="23">
        <v>20.43</v>
      </c>
      <c r="AA463" s="23">
        <v>128.38999999999999</v>
      </c>
      <c r="AB463" s="23">
        <v>3580.99</v>
      </c>
      <c r="AC463" s="24">
        <f t="shared" si="88"/>
        <v>3729.81</v>
      </c>
      <c r="AD463" s="23">
        <v>24.7</v>
      </c>
      <c r="AE463" s="23">
        <v>140.79</v>
      </c>
      <c r="AF463" s="23">
        <v>3602.89</v>
      </c>
      <c r="AG463" s="24">
        <f t="shared" si="89"/>
        <v>3768.3799999999997</v>
      </c>
      <c r="AH463" s="23">
        <v>29.689999999999998</v>
      </c>
      <c r="AI463" s="23">
        <v>143.51</v>
      </c>
      <c r="AJ463" s="23">
        <v>3697.07</v>
      </c>
      <c r="AK463" s="24">
        <f t="shared" si="90"/>
        <v>3870.27</v>
      </c>
      <c r="AN463" s="35">
        <f t="shared" si="91"/>
        <v>0.92854578443786018</v>
      </c>
      <c r="AO463" s="35">
        <f t="shared" si="92"/>
        <v>1.6637794930269401E-2</v>
      </c>
      <c r="AP463" s="35">
        <f t="shared" si="93"/>
        <v>5.6052542180953235E-3</v>
      </c>
      <c r="AQ463" s="35">
        <f t="shared" si="94"/>
        <v>1.0341009327552886E-2</v>
      </c>
      <c r="AR463" s="35">
        <f t="shared" si="95"/>
        <v>2.7038143711621609E-2</v>
      </c>
    </row>
    <row r="464" spans="2:44" x14ac:dyDescent="0.3">
      <c r="B464" s="2" t="s">
        <v>103</v>
      </c>
      <c r="C464" s="2" t="s">
        <v>343</v>
      </c>
      <c r="D464" s="2" t="s">
        <v>434</v>
      </c>
      <c r="E464" s="2" t="s">
        <v>144</v>
      </c>
      <c r="F464" s="2" t="s">
        <v>145</v>
      </c>
      <c r="H464" s="23" cm="1">
        <f t="array" ref="H464">SUMPRODUCT('Charges by GXP_GIP_DETERMINED'!G$7:G$567*('Charges by GXP_GIP_DETERMINED'!$D$7:$D$567=$D464)*('Charges by GXP_GIP_DETERMINED'!$E$7:$E$567=$E464))</f>
        <v>43546.906612354389</v>
      </c>
      <c r="I464" s="23" cm="1">
        <f t="array" ref="I464">SUMPRODUCT('Charges by GXP_GIP_DETERMINED'!H$7:H$567*('Charges by GXP_GIP_DETERMINED'!$D$7:$D$567=$D464)*('Charges by GXP_GIP_DETERMINED'!$E$7:$E$567=$E464))</f>
        <v>33980.42</v>
      </c>
      <c r="J464" s="23" cm="1">
        <f t="array" ref="J464">SUMPRODUCT('Charges by GXP_GIP_DETERMINED'!I$7:I$567*('Charges by GXP_GIP_DETERMINED'!$D$7:$D$567=$D464)*('Charges by GXP_GIP_DETERMINED'!$E$7:$E$567=$E464))</f>
        <v>0</v>
      </c>
      <c r="K464" s="23" cm="1">
        <f t="array" ref="K464">SUMPRODUCT('Charges by GXP_GIP_DETERMINED'!J$7:J$567*('Charges by GXP_GIP_DETERMINED'!$D$7:$D$567=$D464)*('Charges by GXP_GIP_DETERMINED'!$E$7:$E$567=$E464))</f>
        <v>0</v>
      </c>
      <c r="L464" s="24">
        <f t="shared" si="84"/>
        <v>77527.326612354387</v>
      </c>
      <c r="M464" s="23">
        <v>59099.639852935441</v>
      </c>
      <c r="N464" s="23">
        <v>34752.269999999997</v>
      </c>
      <c r="O464" s="23">
        <v>0</v>
      </c>
      <c r="P464" s="23" cm="1">
        <f t="array" ref="P464">SUMPRODUCT('Charges by GXP_GIP_DETERMINED'!O$7:O$567*('Charges by GXP_GIP_DETERMINED'!$D$7:$D$567=$D464)*('Charges by GXP_GIP_DETERMINED'!$E$7:$E$567=$E464))</f>
        <v>0</v>
      </c>
      <c r="Q464" s="24">
        <f t="shared" si="85"/>
        <v>93851.909852935438</v>
      </c>
      <c r="R464" s="23">
        <v>76342.080000000002</v>
      </c>
      <c r="S464" s="23">
        <v>42926.6</v>
      </c>
      <c r="T464" s="23">
        <v>0</v>
      </c>
      <c r="U464" s="24">
        <f t="shared" si="86"/>
        <v>119268.68</v>
      </c>
      <c r="V464" s="23">
        <v>116059.95000000001</v>
      </c>
      <c r="W464" s="23">
        <v>45436.09</v>
      </c>
      <c r="X464" s="23">
        <v>0</v>
      </c>
      <c r="Y464" s="24">
        <f t="shared" si="87"/>
        <v>161496.04</v>
      </c>
      <c r="Z464" s="23">
        <v>175272.2</v>
      </c>
      <c r="AA464" s="23">
        <v>43808.45</v>
      </c>
      <c r="AB464" s="23">
        <v>0</v>
      </c>
      <c r="AC464" s="24">
        <f t="shared" si="88"/>
        <v>219080.65000000002</v>
      </c>
      <c r="AD464" s="23">
        <v>210168.98</v>
      </c>
      <c r="AE464" s="23">
        <v>48040.34</v>
      </c>
      <c r="AF464" s="23">
        <v>0</v>
      </c>
      <c r="AG464" s="24">
        <f t="shared" si="89"/>
        <v>258209.32</v>
      </c>
      <c r="AH464" s="23">
        <v>300485.05</v>
      </c>
      <c r="AI464" s="23">
        <v>48966.8</v>
      </c>
      <c r="AJ464" s="23">
        <v>0</v>
      </c>
      <c r="AK464" s="24">
        <f t="shared" si="90"/>
        <v>349451.85</v>
      </c>
      <c r="AN464" s="35">
        <f t="shared" si="91"/>
        <v>0.53840826469300573</v>
      </c>
      <c r="AO464" s="35">
        <f t="shared" si="92"/>
        <v>0.3540523798871591</v>
      </c>
      <c r="AP464" s="35">
        <f t="shared" si="93"/>
        <v>0.35656979576712855</v>
      </c>
      <c r="AQ464" s="35">
        <f t="shared" si="94"/>
        <v>0.17860395247138428</v>
      </c>
      <c r="AR464" s="35">
        <f t="shared" si="95"/>
        <v>0.35336652449260919</v>
      </c>
    </row>
    <row r="465" spans="2:44" x14ac:dyDescent="0.3">
      <c r="B465" s="2" t="s">
        <v>103</v>
      </c>
      <c r="C465" s="2" t="s">
        <v>343</v>
      </c>
      <c r="D465" s="2" t="s">
        <v>434</v>
      </c>
      <c r="E465" s="2" t="s">
        <v>146</v>
      </c>
      <c r="H465" s="23" cm="1">
        <f t="array" ref="H465">SUMPRODUCT('Charges by GXP_GIP_DETERMINED'!G$7:G$567*('Charges by GXP_GIP_DETERMINED'!$D$7:$D$567=$D465)*('Charges by GXP_GIP_DETERMINED'!$E$7:$E$567=$E465))</f>
        <v>619010.75962816912</v>
      </c>
      <c r="I465" s="23" cm="1">
        <f t="array" ref="I465">SUMPRODUCT('Charges by GXP_GIP_DETERMINED'!H$7:H$567*('Charges by GXP_GIP_DETERMINED'!$D$7:$D$567=$D465)*('Charges by GXP_GIP_DETERMINED'!$E$7:$E$567=$E465))</f>
        <v>0</v>
      </c>
      <c r="J465" s="23" cm="1">
        <f t="array" ref="J465">SUMPRODUCT('Charges by GXP_GIP_DETERMINED'!I$7:I$567*('Charges by GXP_GIP_DETERMINED'!$D$7:$D$567=$D465)*('Charges by GXP_GIP_DETERMINED'!$E$7:$E$567=$E465))</f>
        <v>0</v>
      </c>
      <c r="K465" s="23" cm="1">
        <f t="array" ref="K465">SUMPRODUCT('Charges by GXP_GIP_DETERMINED'!J$7:J$567*('Charges by GXP_GIP_DETERMINED'!$D$7:$D$567=$D465)*('Charges by GXP_GIP_DETERMINED'!$E$7:$E$567=$E465))</f>
        <v>0</v>
      </c>
      <c r="L465" s="24">
        <f t="shared" si="84"/>
        <v>619010.75962816912</v>
      </c>
      <c r="M465" s="23">
        <v>562821.58137578261</v>
      </c>
      <c r="N465" s="23">
        <v>0</v>
      </c>
      <c r="O465" s="23">
        <v>0</v>
      </c>
      <c r="P465" s="23" cm="1">
        <f t="array" ref="P465">SUMPRODUCT('Charges by GXP_GIP_DETERMINED'!O$7:O$567*('Charges by GXP_GIP_DETERMINED'!$D$7:$D$567=$D465)*('Charges by GXP_GIP_DETERMINED'!$E$7:$E$567=$E465))</f>
        <v>0</v>
      </c>
      <c r="Q465" s="24">
        <f t="shared" si="85"/>
        <v>562821.58137578261</v>
      </c>
      <c r="R465" s="23">
        <v>560793.53</v>
      </c>
      <c r="S465" s="23">
        <v>0</v>
      </c>
      <c r="T465" s="23">
        <v>0</v>
      </c>
      <c r="U465" s="24">
        <f t="shared" si="86"/>
        <v>560793.53</v>
      </c>
      <c r="V465" s="23">
        <v>590226.38</v>
      </c>
      <c r="W465" s="23">
        <v>0</v>
      </c>
      <c r="X465" s="23">
        <v>0</v>
      </c>
      <c r="Y465" s="24">
        <f t="shared" si="87"/>
        <v>590226.38</v>
      </c>
      <c r="Z465" s="23">
        <v>628922.31000000006</v>
      </c>
      <c r="AA465" s="23">
        <v>0</v>
      </c>
      <c r="AB465" s="23">
        <v>0</v>
      </c>
      <c r="AC465" s="24">
        <f t="shared" si="88"/>
        <v>628922.31000000006</v>
      </c>
      <c r="AD465" s="23">
        <v>638571.44000000006</v>
      </c>
      <c r="AE465" s="23">
        <v>0</v>
      </c>
      <c r="AF465" s="23">
        <v>0</v>
      </c>
      <c r="AG465" s="24">
        <f t="shared" si="89"/>
        <v>638571.44000000006</v>
      </c>
      <c r="AH465" s="23">
        <v>641983.09000000008</v>
      </c>
      <c r="AI465" s="23">
        <v>0</v>
      </c>
      <c r="AJ465" s="23">
        <v>0</v>
      </c>
      <c r="AK465" s="24">
        <f t="shared" si="90"/>
        <v>641983.09000000008</v>
      </c>
      <c r="AN465" s="35">
        <f t="shared" si="91"/>
        <v>-9.4048816959400483E-2</v>
      </c>
      <c r="AO465" s="35">
        <f t="shared" si="92"/>
        <v>5.2484289538789808E-2</v>
      </c>
      <c r="AP465" s="35">
        <f t="shared" si="93"/>
        <v>6.5561166547655869E-2</v>
      </c>
      <c r="AQ465" s="35">
        <f t="shared" si="94"/>
        <v>1.5342324237154203E-2</v>
      </c>
      <c r="AR465" s="35">
        <f t="shared" si="95"/>
        <v>5.3426285397293327E-3</v>
      </c>
    </row>
    <row r="466" spans="2:44" x14ac:dyDescent="0.3">
      <c r="B466" s="2" t="s">
        <v>103</v>
      </c>
      <c r="C466" s="2" t="s">
        <v>293</v>
      </c>
      <c r="D466" s="2" t="s">
        <v>435</v>
      </c>
      <c r="E466" s="2" t="s">
        <v>142</v>
      </c>
      <c r="F466" s="2" t="s">
        <v>143</v>
      </c>
      <c r="H466" s="23" cm="1">
        <f t="array" ref="H466">SUMPRODUCT('Charges by GXP_GIP_DETERMINED'!G$7:G$567*('Charges by GXP_GIP_DETERMINED'!$D$7:$D$567=$D466)*('Charges by GXP_GIP_DETERMINED'!$E$7:$E$567=$E466))</f>
        <v>9.7484123334470425</v>
      </c>
      <c r="I466" s="23" cm="1">
        <f t="array" ref="I466">SUMPRODUCT('Charges by GXP_GIP_DETERMINED'!H$7:H$567*('Charges by GXP_GIP_DETERMINED'!$D$7:$D$567=$D466)*('Charges by GXP_GIP_DETERMINED'!$E$7:$E$567=$E466))</f>
        <v>165.47</v>
      </c>
      <c r="J466" s="23" cm="1">
        <f t="array" ref="J466">SUMPRODUCT('Charges by GXP_GIP_DETERMINED'!I$7:I$567*('Charges by GXP_GIP_DETERMINED'!$D$7:$D$567=$D466)*('Charges by GXP_GIP_DETERMINED'!$E$7:$E$567=$E466))</f>
        <v>509.03</v>
      </c>
      <c r="K466" s="23" cm="1">
        <f t="array" ref="K466">SUMPRODUCT('Charges by GXP_GIP_DETERMINED'!J$7:J$567*('Charges by GXP_GIP_DETERMINED'!$D$7:$D$567=$D466)*('Charges by GXP_GIP_DETERMINED'!$E$7:$E$567=$E466))</f>
        <v>0</v>
      </c>
      <c r="L466" s="24">
        <f t="shared" si="84"/>
        <v>684.24841233344705</v>
      </c>
      <c r="M466" s="23">
        <v>11.044902352270595</v>
      </c>
      <c r="N466" s="23">
        <v>1356.03</v>
      </c>
      <c r="O466" s="23">
        <v>1523.18</v>
      </c>
      <c r="P466" s="23" cm="1">
        <f t="array" ref="P466">SUMPRODUCT('Charges by GXP_GIP_DETERMINED'!O$7:O$567*('Charges by GXP_GIP_DETERMINED'!$D$7:$D$567=$D466)*('Charges by GXP_GIP_DETERMINED'!$E$7:$E$567=$E466))</f>
        <v>0</v>
      </c>
      <c r="Q466" s="24">
        <f t="shared" si="85"/>
        <v>2890.2549023522706</v>
      </c>
      <c r="R466" s="23">
        <v>12.429999999999998</v>
      </c>
      <c r="S466" s="23">
        <v>1674.99</v>
      </c>
      <c r="T466" s="23">
        <v>2066.98</v>
      </c>
      <c r="U466" s="24">
        <f t="shared" si="86"/>
        <v>3754.4</v>
      </c>
      <c r="V466" s="23">
        <v>15.579999999999998</v>
      </c>
      <c r="W466" s="23">
        <v>1772.91</v>
      </c>
      <c r="X466" s="23">
        <v>2095.77</v>
      </c>
      <c r="Y466" s="24">
        <f t="shared" si="87"/>
        <v>3884.26</v>
      </c>
      <c r="Z466" s="23">
        <v>20.39</v>
      </c>
      <c r="AA466" s="23">
        <v>1709.4</v>
      </c>
      <c r="AB466" s="23">
        <v>2107.29</v>
      </c>
      <c r="AC466" s="24">
        <f t="shared" si="88"/>
        <v>3837.08</v>
      </c>
      <c r="AD466" s="23">
        <v>23.31</v>
      </c>
      <c r="AE466" s="23">
        <v>1874.53</v>
      </c>
      <c r="AF466" s="23">
        <v>2120.1799999999998</v>
      </c>
      <c r="AG466" s="24">
        <f t="shared" si="89"/>
        <v>4018.0199999999995</v>
      </c>
      <c r="AH466" s="23">
        <v>26.130000000000006</v>
      </c>
      <c r="AI466" s="23">
        <v>1910.68</v>
      </c>
      <c r="AJ466" s="23">
        <v>2175.6</v>
      </c>
      <c r="AK466" s="24">
        <f t="shared" si="90"/>
        <v>4112.41</v>
      </c>
      <c r="AN466" s="35">
        <f t="shared" si="91"/>
        <v>4.4868961802872418</v>
      </c>
      <c r="AO466" s="35">
        <f t="shared" si="92"/>
        <v>3.4588749200937574E-2</v>
      </c>
      <c r="AP466" s="35">
        <f t="shared" si="93"/>
        <v>-1.2146457755145224E-2</v>
      </c>
      <c r="AQ466" s="35">
        <f t="shared" si="94"/>
        <v>4.7155649608556338E-2</v>
      </c>
      <c r="AR466" s="35">
        <f t="shared" si="95"/>
        <v>2.3491670026530631E-2</v>
      </c>
    </row>
    <row r="467" spans="2:44" x14ac:dyDescent="0.3">
      <c r="B467" s="2" t="s">
        <v>103</v>
      </c>
      <c r="C467" s="2" t="s">
        <v>293</v>
      </c>
      <c r="D467" s="2" t="s">
        <v>435</v>
      </c>
      <c r="E467" s="2" t="s">
        <v>144</v>
      </c>
      <c r="F467" s="2" t="s">
        <v>145</v>
      </c>
      <c r="H467" s="23" cm="1">
        <f t="array" ref="H467">SUMPRODUCT('Charges by GXP_GIP_DETERMINED'!G$7:G$567*('Charges by GXP_GIP_DETERMINED'!$D$7:$D$567=$D467)*('Charges by GXP_GIP_DETERMINED'!$E$7:$E$567=$E467))</f>
        <v>108325.18867400015</v>
      </c>
      <c r="I467" s="23" cm="1">
        <f t="array" ref="I467">SUMPRODUCT('Charges by GXP_GIP_DETERMINED'!H$7:H$567*('Charges by GXP_GIP_DETERMINED'!$D$7:$D$567=$D467)*('Charges by GXP_GIP_DETERMINED'!$E$7:$E$567=$E467))</f>
        <v>72151.740000000005</v>
      </c>
      <c r="J467" s="23" cm="1">
        <f t="array" ref="J467">SUMPRODUCT('Charges by GXP_GIP_DETERMINED'!I$7:I$567*('Charges by GXP_GIP_DETERMINED'!$D$7:$D$567=$D467)*('Charges by GXP_GIP_DETERMINED'!$E$7:$E$567=$E467))</f>
        <v>0</v>
      </c>
      <c r="K467" s="23" cm="1">
        <f t="array" ref="K467">SUMPRODUCT('Charges by GXP_GIP_DETERMINED'!J$7:J$567*('Charges by GXP_GIP_DETERMINED'!$D$7:$D$567=$D467)*('Charges by GXP_GIP_DETERMINED'!$E$7:$E$567=$E467))</f>
        <v>0</v>
      </c>
      <c r="L467" s="24">
        <f t="shared" si="84"/>
        <v>180476.92867400014</v>
      </c>
      <c r="M467" s="23">
        <v>119963.5802091845</v>
      </c>
      <c r="N467" s="23">
        <v>72554.05</v>
      </c>
      <c r="O467" s="23">
        <v>0</v>
      </c>
      <c r="P467" s="23" cm="1">
        <f t="array" ref="P467">SUMPRODUCT('Charges by GXP_GIP_DETERMINED'!O$7:O$567*('Charges by GXP_GIP_DETERMINED'!$D$7:$D$567=$D467)*('Charges by GXP_GIP_DETERMINED'!$E$7:$E$567=$E467))</f>
        <v>0</v>
      </c>
      <c r="Q467" s="24">
        <f t="shared" si="85"/>
        <v>192517.63020918448</v>
      </c>
      <c r="R467" s="23">
        <v>133527.91999999998</v>
      </c>
      <c r="S467" s="23">
        <v>89620.01</v>
      </c>
      <c r="T467" s="23">
        <v>0</v>
      </c>
      <c r="U467" s="24">
        <f t="shared" si="86"/>
        <v>223147.93</v>
      </c>
      <c r="V467" s="23">
        <v>165541.65999999997</v>
      </c>
      <c r="W467" s="23">
        <v>94859.199999999997</v>
      </c>
      <c r="X467" s="23">
        <v>0</v>
      </c>
      <c r="Y467" s="24">
        <f t="shared" si="87"/>
        <v>260400.86</v>
      </c>
      <c r="Z467" s="23">
        <v>215770.39</v>
      </c>
      <c r="AA467" s="23">
        <v>91461.1</v>
      </c>
      <c r="AB467" s="23">
        <v>0</v>
      </c>
      <c r="AC467" s="24">
        <f t="shared" si="88"/>
        <v>307231.49</v>
      </c>
      <c r="AD467" s="23">
        <v>245571.28999999998</v>
      </c>
      <c r="AE467" s="23">
        <v>100296.21</v>
      </c>
      <c r="AF467" s="23">
        <v>0</v>
      </c>
      <c r="AG467" s="24">
        <f t="shared" si="89"/>
        <v>345867.5</v>
      </c>
      <c r="AH467" s="23">
        <v>273277.39999999991</v>
      </c>
      <c r="AI467" s="23">
        <v>102230.44</v>
      </c>
      <c r="AJ467" s="23">
        <v>0</v>
      </c>
      <c r="AK467" s="24">
        <f t="shared" si="90"/>
        <v>375507.83999999991</v>
      </c>
      <c r="AN467" s="35">
        <f t="shared" si="91"/>
        <v>0.23643466031648575</v>
      </c>
      <c r="AO467" s="35">
        <f t="shared" si="92"/>
        <v>0.16694275407349735</v>
      </c>
      <c r="AP467" s="35">
        <f t="shared" si="93"/>
        <v>0.17984053508886255</v>
      </c>
      <c r="AQ467" s="35">
        <f t="shared" si="94"/>
        <v>0.12575537097450518</v>
      </c>
      <c r="AR467" s="35">
        <f t="shared" si="95"/>
        <v>8.5698540626106601E-2</v>
      </c>
    </row>
    <row r="468" spans="2:44" x14ac:dyDescent="0.3">
      <c r="B468" s="2" t="s">
        <v>103</v>
      </c>
      <c r="C468" s="2" t="s">
        <v>293</v>
      </c>
      <c r="D468" s="2" t="s">
        <v>435</v>
      </c>
      <c r="E468" s="2" t="s">
        <v>146</v>
      </c>
      <c r="H468" s="23" cm="1">
        <f t="array" ref="H468">SUMPRODUCT('Charges by GXP_GIP_DETERMINED'!G$7:G$567*('Charges by GXP_GIP_DETERMINED'!$D$7:$D$567=$D468)*('Charges by GXP_GIP_DETERMINED'!$E$7:$E$567=$E468))</f>
        <v>0</v>
      </c>
      <c r="I468" s="23" cm="1">
        <f t="array" ref="I468">SUMPRODUCT('Charges by GXP_GIP_DETERMINED'!H$7:H$567*('Charges by GXP_GIP_DETERMINED'!$D$7:$D$567=$D468)*('Charges by GXP_GIP_DETERMINED'!$E$7:$E$567=$E468))</f>
        <v>0</v>
      </c>
      <c r="J468" s="23" cm="1">
        <f t="array" ref="J468">SUMPRODUCT('Charges by GXP_GIP_DETERMINED'!I$7:I$567*('Charges by GXP_GIP_DETERMINED'!$D$7:$D$567=$D468)*('Charges by GXP_GIP_DETERMINED'!$E$7:$E$567=$E468))</f>
        <v>0</v>
      </c>
      <c r="K468" s="23" cm="1">
        <f t="array" ref="K468">SUMPRODUCT('Charges by GXP_GIP_DETERMINED'!J$7:J$567*('Charges by GXP_GIP_DETERMINED'!$D$7:$D$567=$D468)*('Charges by GXP_GIP_DETERMINED'!$E$7:$E$567=$E468))</f>
        <v>0</v>
      </c>
      <c r="L468" s="24">
        <f t="shared" si="84"/>
        <v>0</v>
      </c>
      <c r="M468" s="23">
        <v>0.21662793446180184</v>
      </c>
      <c r="N468" s="23">
        <v>0</v>
      </c>
      <c r="O468" s="23">
        <v>0</v>
      </c>
      <c r="P468" s="23" cm="1">
        <f t="array" ref="P468">SUMPRODUCT('Charges by GXP_GIP_DETERMINED'!O$7:O$567*('Charges by GXP_GIP_DETERMINED'!$D$7:$D$567=$D468)*('Charges by GXP_GIP_DETERMINED'!$E$7:$E$567=$E468))</f>
        <v>0</v>
      </c>
      <c r="Q468" s="24">
        <f t="shared" si="85"/>
        <v>0.21662793446180184</v>
      </c>
      <c r="R468" s="23">
        <v>0.84</v>
      </c>
      <c r="S468" s="23">
        <v>0</v>
      </c>
      <c r="T468" s="23">
        <v>0</v>
      </c>
      <c r="U468" s="24">
        <f t="shared" si="86"/>
        <v>0.84</v>
      </c>
      <c r="V468" s="23">
        <v>0.9</v>
      </c>
      <c r="W468" s="23">
        <v>0</v>
      </c>
      <c r="X468" s="23">
        <v>0</v>
      </c>
      <c r="Y468" s="24">
        <f t="shared" si="87"/>
        <v>0.9</v>
      </c>
      <c r="Z468" s="23">
        <v>1.78</v>
      </c>
      <c r="AA468" s="23">
        <v>0</v>
      </c>
      <c r="AB468" s="23">
        <v>0</v>
      </c>
      <c r="AC468" s="24">
        <f t="shared" si="88"/>
        <v>1.78</v>
      </c>
      <c r="AD468" s="23">
        <v>2.15</v>
      </c>
      <c r="AE468" s="23">
        <v>0</v>
      </c>
      <c r="AF468" s="23">
        <v>0</v>
      </c>
      <c r="AG468" s="24">
        <f t="shared" si="89"/>
        <v>2.15</v>
      </c>
      <c r="AH468" s="23">
        <v>2.2400000000000002</v>
      </c>
      <c r="AI468" s="23">
        <v>0</v>
      </c>
      <c r="AJ468" s="23">
        <v>0</v>
      </c>
      <c r="AK468" s="24">
        <f t="shared" si="90"/>
        <v>2.2400000000000002</v>
      </c>
      <c r="AN468" s="35" t="str">
        <f t="shared" si="91"/>
        <v>-</v>
      </c>
      <c r="AO468" s="35">
        <f t="shared" si="92"/>
        <v>7.1428571428571397E-2</v>
      </c>
      <c r="AP468" s="35">
        <f t="shared" si="93"/>
        <v>0.97777777777777786</v>
      </c>
      <c r="AQ468" s="35">
        <f t="shared" si="94"/>
        <v>0.2078651685393258</v>
      </c>
      <c r="AR468" s="35">
        <f t="shared" si="95"/>
        <v>4.1860465116279277E-2</v>
      </c>
    </row>
    <row r="469" spans="2:44" x14ac:dyDescent="0.3">
      <c r="B469" s="2" t="s">
        <v>103</v>
      </c>
      <c r="C469" s="2" t="s">
        <v>255</v>
      </c>
      <c r="D469" s="2" t="s">
        <v>436</v>
      </c>
      <c r="E469" s="2" t="s">
        <v>142</v>
      </c>
      <c r="F469" s="2" t="s">
        <v>143</v>
      </c>
      <c r="H469" s="23" cm="1">
        <f t="array" ref="H469">SUMPRODUCT('Charges by GXP_GIP_DETERMINED'!G$7:G$567*('Charges by GXP_GIP_DETERMINED'!$D$7:$D$567=$D469)*('Charges by GXP_GIP_DETERMINED'!$E$7:$E$567=$E469))</f>
        <v>8.9627525548985421E-5</v>
      </c>
      <c r="I469" s="23" cm="1">
        <f t="array" ref="I469">SUMPRODUCT('Charges by GXP_GIP_DETERMINED'!H$7:H$567*('Charges by GXP_GIP_DETERMINED'!$D$7:$D$567=$D469)*('Charges by GXP_GIP_DETERMINED'!$E$7:$E$567=$E469))</f>
        <v>0</v>
      </c>
      <c r="J469" s="23" cm="1">
        <f t="array" ref="J469">SUMPRODUCT('Charges by GXP_GIP_DETERMINED'!I$7:I$567*('Charges by GXP_GIP_DETERMINED'!$D$7:$D$567=$D469)*('Charges by GXP_GIP_DETERMINED'!$E$7:$E$567=$E469))</f>
        <v>0</v>
      </c>
      <c r="K469" s="23" cm="1">
        <f t="array" ref="K469">SUMPRODUCT('Charges by GXP_GIP_DETERMINED'!J$7:J$567*('Charges by GXP_GIP_DETERMINED'!$D$7:$D$567=$D469)*('Charges by GXP_GIP_DETERMINED'!$E$7:$E$567=$E469))</f>
        <v>0</v>
      </c>
      <c r="L469" s="24">
        <f t="shared" si="84"/>
        <v>8.9627525548985421E-5</v>
      </c>
      <c r="M469" s="23">
        <v>1.3083289675323091E-4</v>
      </c>
      <c r="N469" s="23">
        <v>0</v>
      </c>
      <c r="O469" s="23">
        <v>0</v>
      </c>
      <c r="P469" s="23" cm="1">
        <f t="array" ref="P469">SUMPRODUCT('Charges by GXP_GIP_DETERMINED'!O$7:O$567*('Charges by GXP_GIP_DETERMINED'!$D$7:$D$567=$D469)*('Charges by GXP_GIP_DETERMINED'!$E$7:$E$567=$E469))</f>
        <v>0</v>
      </c>
      <c r="Q469" s="24">
        <f t="shared" si="85"/>
        <v>1.3083289675323091E-4</v>
      </c>
      <c r="R469" s="23">
        <v>0</v>
      </c>
      <c r="S469" s="23">
        <v>0</v>
      </c>
      <c r="T469" s="23">
        <v>0</v>
      </c>
      <c r="U469" s="24">
        <f t="shared" si="86"/>
        <v>0</v>
      </c>
      <c r="V469" s="23">
        <v>0</v>
      </c>
      <c r="W469" s="23">
        <v>0</v>
      </c>
      <c r="X469" s="23">
        <v>0</v>
      </c>
      <c r="Y469" s="24">
        <f t="shared" si="87"/>
        <v>0</v>
      </c>
      <c r="Z469" s="23">
        <v>0</v>
      </c>
      <c r="AA469" s="23">
        <v>0</v>
      </c>
      <c r="AB469" s="23">
        <v>0</v>
      </c>
      <c r="AC469" s="24">
        <f t="shared" si="88"/>
        <v>0</v>
      </c>
      <c r="AD469" s="23">
        <v>0</v>
      </c>
      <c r="AE469" s="23">
        <v>0</v>
      </c>
      <c r="AF469" s="23">
        <v>0</v>
      </c>
      <c r="AG469" s="24">
        <f t="shared" si="89"/>
        <v>0</v>
      </c>
      <c r="AH469" s="23">
        <v>0</v>
      </c>
      <c r="AI469" s="23">
        <v>0</v>
      </c>
      <c r="AJ469" s="23">
        <v>0</v>
      </c>
      <c r="AK469" s="24">
        <f t="shared" si="90"/>
        <v>0</v>
      </c>
      <c r="AN469" s="35">
        <f t="shared" si="91"/>
        <v>-1</v>
      </c>
      <c r="AO469" s="35" t="str">
        <f t="shared" si="92"/>
        <v>'-</v>
      </c>
      <c r="AP469" s="35" t="str">
        <f t="shared" si="93"/>
        <v>'-</v>
      </c>
      <c r="AQ469" s="35" t="str">
        <f t="shared" si="94"/>
        <v>'-</v>
      </c>
      <c r="AR469" s="35" t="str">
        <f t="shared" si="95"/>
        <v>'-</v>
      </c>
    </row>
    <row r="470" spans="2:44" x14ac:dyDescent="0.3">
      <c r="B470" s="2" t="s">
        <v>103</v>
      </c>
      <c r="C470" s="2" t="s">
        <v>255</v>
      </c>
      <c r="D470" s="2" t="s">
        <v>436</v>
      </c>
      <c r="E470" s="2" t="s">
        <v>144</v>
      </c>
      <c r="F470" s="2" t="s">
        <v>145</v>
      </c>
      <c r="H470" s="23" cm="1">
        <f t="array" ref="H470">SUMPRODUCT('Charges by GXP_GIP_DETERMINED'!G$7:G$567*('Charges by GXP_GIP_DETERMINED'!$D$7:$D$567=$D470)*('Charges by GXP_GIP_DETERMINED'!$E$7:$E$567=$E470))</f>
        <v>53645.298169732996</v>
      </c>
      <c r="I470" s="23" cm="1">
        <f t="array" ref="I470">SUMPRODUCT('Charges by GXP_GIP_DETERMINED'!H$7:H$567*('Charges by GXP_GIP_DETERMINED'!$D$7:$D$567=$D470)*('Charges by GXP_GIP_DETERMINED'!$E$7:$E$567=$E470))</f>
        <v>477837.23</v>
      </c>
      <c r="J470" s="23" cm="1">
        <f t="array" ref="J470">SUMPRODUCT('Charges by GXP_GIP_DETERMINED'!I$7:I$567*('Charges by GXP_GIP_DETERMINED'!$D$7:$D$567=$D470)*('Charges by GXP_GIP_DETERMINED'!$E$7:$E$567=$E470))</f>
        <v>0</v>
      </c>
      <c r="K470" s="23" cm="1">
        <f t="array" ref="K470">SUMPRODUCT('Charges by GXP_GIP_DETERMINED'!J$7:J$567*('Charges by GXP_GIP_DETERMINED'!$D$7:$D$567=$D470)*('Charges by GXP_GIP_DETERMINED'!$E$7:$E$567=$E470))</f>
        <v>0</v>
      </c>
      <c r="L470" s="24">
        <f t="shared" si="84"/>
        <v>531482.52816973301</v>
      </c>
      <c r="M470" s="23">
        <v>77445.460918197554</v>
      </c>
      <c r="N470" s="23">
        <v>482450.12</v>
      </c>
      <c r="O470" s="23">
        <v>0</v>
      </c>
      <c r="P470" s="23" cm="1">
        <f t="array" ref="P470">SUMPRODUCT('Charges by GXP_GIP_DETERMINED'!O$7:O$567*('Charges by GXP_GIP_DETERMINED'!$D$7:$D$567=$D470)*('Charges by GXP_GIP_DETERMINED'!$E$7:$E$567=$E470))</f>
        <v>0</v>
      </c>
      <c r="Q470" s="24">
        <f t="shared" si="85"/>
        <v>559895.58091819752</v>
      </c>
      <c r="R470" s="23">
        <v>106872.90999999999</v>
      </c>
      <c r="S470" s="23">
        <v>595930.68000000005</v>
      </c>
      <c r="T470" s="23">
        <v>0</v>
      </c>
      <c r="U470" s="24">
        <f t="shared" si="86"/>
        <v>702803.59000000008</v>
      </c>
      <c r="V470" s="23">
        <v>159748.93000000005</v>
      </c>
      <c r="W470" s="23">
        <v>630768.79</v>
      </c>
      <c r="X470" s="23">
        <v>0</v>
      </c>
      <c r="Y470" s="24">
        <f t="shared" si="87"/>
        <v>790517.72000000009</v>
      </c>
      <c r="Z470" s="23">
        <v>215578.16999999995</v>
      </c>
      <c r="AA470" s="23">
        <v>608173.05000000005</v>
      </c>
      <c r="AB470" s="23">
        <v>0</v>
      </c>
      <c r="AC470" s="24">
        <f t="shared" si="88"/>
        <v>823751.22</v>
      </c>
      <c r="AD470" s="23">
        <v>264387.34999999998</v>
      </c>
      <c r="AE470" s="23">
        <v>666922.39</v>
      </c>
      <c r="AF470" s="23">
        <v>0</v>
      </c>
      <c r="AG470" s="24">
        <f t="shared" si="89"/>
        <v>931309.74</v>
      </c>
      <c r="AH470" s="23">
        <v>405236.76</v>
      </c>
      <c r="AI470" s="23">
        <v>679784.08</v>
      </c>
      <c r="AJ470" s="23">
        <v>0</v>
      </c>
      <c r="AK470" s="24">
        <f t="shared" si="90"/>
        <v>1085020.8399999999</v>
      </c>
      <c r="AN470" s="35">
        <f t="shared" si="91"/>
        <v>0.32234561391932415</v>
      </c>
      <c r="AO470" s="35">
        <f t="shared" si="92"/>
        <v>0.12480603578020988</v>
      </c>
      <c r="AP470" s="35">
        <f t="shared" si="93"/>
        <v>4.204017083892797E-2</v>
      </c>
      <c r="AQ470" s="35">
        <f t="shared" si="94"/>
        <v>0.1305716063158</v>
      </c>
      <c r="AR470" s="35">
        <f t="shared" si="95"/>
        <v>0.16504831142429577</v>
      </c>
    </row>
    <row r="471" spans="2:44" x14ac:dyDescent="0.3">
      <c r="B471" s="2" t="s">
        <v>103</v>
      </c>
      <c r="C471" s="2" t="s">
        <v>255</v>
      </c>
      <c r="D471" s="2" t="s">
        <v>436</v>
      </c>
      <c r="E471" s="2" t="s">
        <v>146</v>
      </c>
      <c r="H471" s="23" cm="1">
        <f t="array" ref="H471">SUMPRODUCT('Charges by GXP_GIP_DETERMINED'!G$7:G$567*('Charges by GXP_GIP_DETERMINED'!$D$7:$D$567=$D471)*('Charges by GXP_GIP_DETERMINED'!$E$7:$E$567=$E471))</f>
        <v>142748.35423155068</v>
      </c>
      <c r="I471" s="23" cm="1">
        <f t="array" ref="I471">SUMPRODUCT('Charges by GXP_GIP_DETERMINED'!H$7:H$567*('Charges by GXP_GIP_DETERMINED'!$D$7:$D$567=$D471)*('Charges by GXP_GIP_DETERMINED'!$E$7:$E$567=$E471))</f>
        <v>0</v>
      </c>
      <c r="J471" s="23" cm="1">
        <f t="array" ref="J471">SUMPRODUCT('Charges by GXP_GIP_DETERMINED'!I$7:I$567*('Charges by GXP_GIP_DETERMINED'!$D$7:$D$567=$D471)*('Charges by GXP_GIP_DETERMINED'!$E$7:$E$567=$E471))</f>
        <v>0</v>
      </c>
      <c r="K471" s="23" cm="1">
        <f t="array" ref="K471">SUMPRODUCT('Charges by GXP_GIP_DETERMINED'!J$7:J$567*('Charges by GXP_GIP_DETERMINED'!$D$7:$D$567=$D471)*('Charges by GXP_GIP_DETERMINED'!$E$7:$E$567=$E471))</f>
        <v>0</v>
      </c>
      <c r="L471" s="24">
        <f t="shared" si="84"/>
        <v>142748.35423155068</v>
      </c>
      <c r="M471" s="23">
        <v>145412.78383837271</v>
      </c>
      <c r="N471" s="23">
        <v>0</v>
      </c>
      <c r="O471" s="23">
        <v>0</v>
      </c>
      <c r="P471" s="23" cm="1">
        <f t="array" ref="P471">SUMPRODUCT('Charges by GXP_GIP_DETERMINED'!O$7:O$567*('Charges by GXP_GIP_DETERMINED'!$D$7:$D$567=$D471)*('Charges by GXP_GIP_DETERMINED'!$E$7:$E$567=$E471))</f>
        <v>0</v>
      </c>
      <c r="Q471" s="24">
        <f t="shared" si="85"/>
        <v>145412.78383837271</v>
      </c>
      <c r="R471" s="23">
        <v>145316.38</v>
      </c>
      <c r="S471" s="23">
        <v>0</v>
      </c>
      <c r="T471" s="23">
        <v>0</v>
      </c>
      <c r="U471" s="24">
        <f t="shared" si="86"/>
        <v>145316.38</v>
      </c>
      <c r="V471" s="23">
        <v>145136.85</v>
      </c>
      <c r="W471" s="23">
        <v>0</v>
      </c>
      <c r="X471" s="23">
        <v>0</v>
      </c>
      <c r="Y471" s="24">
        <f t="shared" si="87"/>
        <v>145136.85</v>
      </c>
      <c r="Z471" s="23">
        <v>154046.76999999999</v>
      </c>
      <c r="AA471" s="23">
        <v>0</v>
      </c>
      <c r="AB471" s="23">
        <v>0</v>
      </c>
      <c r="AC471" s="24">
        <f t="shared" si="88"/>
        <v>154046.76999999999</v>
      </c>
      <c r="AD471" s="23">
        <v>157331.21</v>
      </c>
      <c r="AE471" s="23">
        <v>0</v>
      </c>
      <c r="AF471" s="23">
        <v>0</v>
      </c>
      <c r="AG471" s="24">
        <f t="shared" si="89"/>
        <v>157331.21</v>
      </c>
      <c r="AH471" s="23">
        <v>160310.85</v>
      </c>
      <c r="AI471" s="23">
        <v>0</v>
      </c>
      <c r="AJ471" s="23">
        <v>0</v>
      </c>
      <c r="AK471" s="24">
        <f t="shared" si="90"/>
        <v>160310.85</v>
      </c>
      <c r="AN471" s="35">
        <f t="shared" si="91"/>
        <v>1.7989880039413597E-2</v>
      </c>
      <c r="AO471" s="35">
        <f t="shared" si="92"/>
        <v>-1.2354422811798882E-3</v>
      </c>
      <c r="AP471" s="35">
        <f t="shared" si="93"/>
        <v>6.1389784882336818E-2</v>
      </c>
      <c r="AQ471" s="35">
        <f t="shared" si="94"/>
        <v>2.1321057234760632E-2</v>
      </c>
      <c r="AR471" s="35">
        <f t="shared" si="95"/>
        <v>1.8938645421973321E-2</v>
      </c>
    </row>
    <row r="472" spans="2:44" x14ac:dyDescent="0.3">
      <c r="B472" s="2" t="s">
        <v>102</v>
      </c>
      <c r="C472" s="2" t="s">
        <v>437</v>
      </c>
      <c r="D472" s="2" t="s">
        <v>438</v>
      </c>
      <c r="E472" s="2" t="s">
        <v>142</v>
      </c>
      <c r="F472" s="2" t="s">
        <v>143</v>
      </c>
      <c r="H472" s="23" cm="1">
        <f t="array" ref="H472">SUMPRODUCT('Charges by GXP_GIP_DETERMINED'!G$7:G$567*('Charges by GXP_GIP_DETERMINED'!$D$7:$D$567=$D472)*('Charges by GXP_GIP_DETERMINED'!$E$7:$E$567=$E472))</f>
        <v>49704.370896901186</v>
      </c>
      <c r="I472" s="23" cm="1">
        <f t="array" ref="I472">SUMPRODUCT('Charges by GXP_GIP_DETERMINED'!H$7:H$567*('Charges by GXP_GIP_DETERMINED'!$D$7:$D$567=$D472)*('Charges by GXP_GIP_DETERMINED'!$E$7:$E$567=$E472))</f>
        <v>636916.46</v>
      </c>
      <c r="J472" s="23" cm="1">
        <f t="array" ref="J472">SUMPRODUCT('Charges by GXP_GIP_DETERMINED'!I$7:I$567*('Charges by GXP_GIP_DETERMINED'!$D$7:$D$567=$D472)*('Charges by GXP_GIP_DETERMINED'!$E$7:$E$567=$E472))</f>
        <v>967215.27</v>
      </c>
      <c r="K472" s="23" cm="1">
        <f t="array" ref="K472">SUMPRODUCT('Charges by GXP_GIP_DETERMINED'!J$7:J$567*('Charges by GXP_GIP_DETERMINED'!$D$7:$D$567=$D472)*('Charges by GXP_GIP_DETERMINED'!$E$7:$E$567=$E472))</f>
        <v>0</v>
      </c>
      <c r="L472" s="24">
        <f t="shared" si="84"/>
        <v>1653836.1008969012</v>
      </c>
      <c r="M472" s="23">
        <v>69193.657919483827</v>
      </c>
      <c r="N472" s="23">
        <v>653169.31000000006</v>
      </c>
      <c r="O472" s="23">
        <v>994553.5</v>
      </c>
      <c r="P472" s="23" cm="1">
        <f t="array" ref="P472">SUMPRODUCT('Charges by GXP_GIP_DETERMINED'!O$7:O$567*('Charges by GXP_GIP_DETERMINED'!$D$7:$D$567=$D472)*('Charges by GXP_GIP_DETERMINED'!$E$7:$E$567=$E472))</f>
        <v>0</v>
      </c>
      <c r="Q472" s="24">
        <f t="shared" si="85"/>
        <v>1716916.4679194838</v>
      </c>
      <c r="R472" s="23">
        <v>91608.459999999992</v>
      </c>
      <c r="S472" s="23">
        <v>806805.96</v>
      </c>
      <c r="T472" s="23">
        <v>1349626.38</v>
      </c>
      <c r="U472" s="24">
        <f t="shared" si="86"/>
        <v>2248040.7999999998</v>
      </c>
      <c r="V472" s="23">
        <v>132219.04999999999</v>
      </c>
      <c r="W472" s="23">
        <v>853971.84</v>
      </c>
      <c r="X472" s="23">
        <v>1368423.11</v>
      </c>
      <c r="Y472" s="24">
        <f t="shared" si="87"/>
        <v>2354614</v>
      </c>
      <c r="Z472" s="23">
        <v>186839.34000000003</v>
      </c>
      <c r="AA472" s="23">
        <v>823380.4</v>
      </c>
      <c r="AB472" s="23">
        <v>1375948.36</v>
      </c>
      <c r="AC472" s="24">
        <f t="shared" si="88"/>
        <v>2386168.1</v>
      </c>
      <c r="AD472" s="23">
        <v>225762.81999999998</v>
      </c>
      <c r="AE472" s="23">
        <v>902918.7</v>
      </c>
      <c r="AF472" s="23">
        <v>1384361.1</v>
      </c>
      <c r="AG472" s="24">
        <f t="shared" si="89"/>
        <v>2513042.62</v>
      </c>
      <c r="AH472" s="23">
        <v>271409.07</v>
      </c>
      <c r="AI472" s="23">
        <v>920331.62</v>
      </c>
      <c r="AJ472" s="23">
        <v>1420546.85</v>
      </c>
      <c r="AK472" s="24">
        <f t="shared" si="90"/>
        <v>2612287.54</v>
      </c>
      <c r="AN472" s="35">
        <f t="shared" si="91"/>
        <v>0.35928874619489326</v>
      </c>
      <c r="AO472" s="35">
        <f t="shared" si="92"/>
        <v>4.7407146703031477E-2</v>
      </c>
      <c r="AP472" s="35">
        <f t="shared" si="93"/>
        <v>1.3400965083873562E-2</v>
      </c>
      <c r="AQ472" s="35">
        <f t="shared" si="94"/>
        <v>5.3170822290349085E-2</v>
      </c>
      <c r="AR472" s="35">
        <f t="shared" si="95"/>
        <v>3.9491936670775551E-2</v>
      </c>
    </row>
    <row r="473" spans="2:44" x14ac:dyDescent="0.3">
      <c r="B473" s="2" t="s">
        <v>102</v>
      </c>
      <c r="C473" s="2" t="s">
        <v>437</v>
      </c>
      <c r="D473" s="2" t="s">
        <v>438</v>
      </c>
      <c r="E473" s="2" t="s">
        <v>144</v>
      </c>
      <c r="F473" s="2" t="s">
        <v>145</v>
      </c>
      <c r="H473" s="23" cm="1">
        <f t="array" ref="H473">SUMPRODUCT('Charges by GXP_GIP_DETERMINED'!G$7:G$567*('Charges by GXP_GIP_DETERMINED'!$D$7:$D$567=$D473)*('Charges by GXP_GIP_DETERMINED'!$E$7:$E$567=$E473))</f>
        <v>0</v>
      </c>
      <c r="I473" s="23" cm="1">
        <f t="array" ref="I473">SUMPRODUCT('Charges by GXP_GIP_DETERMINED'!H$7:H$567*('Charges by GXP_GIP_DETERMINED'!$D$7:$D$567=$D473)*('Charges by GXP_GIP_DETERMINED'!$E$7:$E$567=$E473))</f>
        <v>0</v>
      </c>
      <c r="J473" s="23" cm="1">
        <f t="array" ref="J473">SUMPRODUCT('Charges by GXP_GIP_DETERMINED'!I$7:I$567*('Charges by GXP_GIP_DETERMINED'!$D$7:$D$567=$D473)*('Charges by GXP_GIP_DETERMINED'!$E$7:$E$567=$E473))</f>
        <v>0</v>
      </c>
      <c r="K473" s="23" cm="1">
        <f t="array" ref="K473">SUMPRODUCT('Charges by GXP_GIP_DETERMINED'!J$7:J$567*('Charges by GXP_GIP_DETERMINED'!$D$7:$D$567=$D473)*('Charges by GXP_GIP_DETERMINED'!$E$7:$E$567=$E473))</f>
        <v>0</v>
      </c>
      <c r="L473" s="24">
        <f t="shared" si="84"/>
        <v>0</v>
      </c>
      <c r="M473" s="23">
        <v>0</v>
      </c>
      <c r="N473" s="23">
        <v>0</v>
      </c>
      <c r="O473" s="23">
        <v>0</v>
      </c>
      <c r="P473" s="23" cm="1">
        <f t="array" ref="P473">SUMPRODUCT('Charges by GXP_GIP_DETERMINED'!O$7:O$567*('Charges by GXP_GIP_DETERMINED'!$D$7:$D$567=$D473)*('Charges by GXP_GIP_DETERMINED'!$E$7:$E$567=$E473))</f>
        <v>0</v>
      </c>
      <c r="Q473" s="24">
        <f t="shared" si="85"/>
        <v>0</v>
      </c>
      <c r="R473" s="23">
        <v>0</v>
      </c>
      <c r="S473" s="23">
        <v>0</v>
      </c>
      <c r="T473" s="23">
        <v>0</v>
      </c>
      <c r="U473" s="24">
        <f t="shared" si="86"/>
        <v>0</v>
      </c>
      <c r="V473" s="23">
        <v>0</v>
      </c>
      <c r="W473" s="23">
        <v>0</v>
      </c>
      <c r="X473" s="23">
        <v>0</v>
      </c>
      <c r="Y473" s="24">
        <f t="shared" si="87"/>
        <v>0</v>
      </c>
      <c r="Z473" s="23">
        <v>0</v>
      </c>
      <c r="AA473" s="23">
        <v>0</v>
      </c>
      <c r="AB473" s="23">
        <v>0</v>
      </c>
      <c r="AC473" s="24">
        <f t="shared" si="88"/>
        <v>0</v>
      </c>
      <c r="AD473" s="23">
        <v>0</v>
      </c>
      <c r="AE473" s="23">
        <v>0</v>
      </c>
      <c r="AF473" s="23">
        <v>0</v>
      </c>
      <c r="AG473" s="24">
        <f t="shared" si="89"/>
        <v>0</v>
      </c>
      <c r="AH473" s="23">
        <v>0</v>
      </c>
      <c r="AI473" s="23">
        <v>0</v>
      </c>
      <c r="AJ473" s="23">
        <v>0</v>
      </c>
      <c r="AK473" s="24">
        <f t="shared" si="90"/>
        <v>0</v>
      </c>
      <c r="AN473" s="35" t="str">
        <f t="shared" si="91"/>
        <v>-</v>
      </c>
      <c r="AO473" s="35" t="str">
        <f t="shared" si="92"/>
        <v>'-</v>
      </c>
      <c r="AP473" s="35" t="str">
        <f t="shared" si="93"/>
        <v>'-</v>
      </c>
      <c r="AQ473" s="35" t="str">
        <f t="shared" si="94"/>
        <v>'-</v>
      </c>
      <c r="AR473" s="35" t="str">
        <f t="shared" si="95"/>
        <v>'-</v>
      </c>
    </row>
    <row r="474" spans="2:44" x14ac:dyDescent="0.3">
      <c r="B474" s="2" t="s">
        <v>102</v>
      </c>
      <c r="C474" s="2" t="s">
        <v>437</v>
      </c>
      <c r="D474" s="2" t="s">
        <v>438</v>
      </c>
      <c r="E474" s="2" t="s">
        <v>146</v>
      </c>
      <c r="H474" s="23" cm="1">
        <f t="array" ref="H474">SUMPRODUCT('Charges by GXP_GIP_DETERMINED'!G$7:G$567*('Charges by GXP_GIP_DETERMINED'!$D$7:$D$567=$D474)*('Charges by GXP_GIP_DETERMINED'!$E$7:$E$567=$E474))</f>
        <v>221728.22732700658</v>
      </c>
      <c r="I474" s="23" cm="1">
        <f t="array" ref="I474">SUMPRODUCT('Charges by GXP_GIP_DETERMINED'!H$7:H$567*('Charges by GXP_GIP_DETERMINED'!$D$7:$D$567=$D474)*('Charges by GXP_GIP_DETERMINED'!$E$7:$E$567=$E474))</f>
        <v>0</v>
      </c>
      <c r="J474" s="23" cm="1">
        <f t="array" ref="J474">SUMPRODUCT('Charges by GXP_GIP_DETERMINED'!I$7:I$567*('Charges by GXP_GIP_DETERMINED'!$D$7:$D$567=$D474)*('Charges by GXP_GIP_DETERMINED'!$E$7:$E$567=$E474))</f>
        <v>0</v>
      </c>
      <c r="K474" s="23" cm="1">
        <f t="array" ref="K474">SUMPRODUCT('Charges by GXP_GIP_DETERMINED'!J$7:J$567*('Charges by GXP_GIP_DETERMINED'!$D$7:$D$567=$D474)*('Charges by GXP_GIP_DETERMINED'!$E$7:$E$567=$E474))</f>
        <v>0</v>
      </c>
      <c r="L474" s="24">
        <f t="shared" si="84"/>
        <v>221728.22732700658</v>
      </c>
      <c r="M474" s="23">
        <v>211642.84757363459</v>
      </c>
      <c r="N474" s="23">
        <v>0</v>
      </c>
      <c r="O474" s="23">
        <v>0</v>
      </c>
      <c r="P474" s="23" cm="1">
        <f t="array" ref="P474">SUMPRODUCT('Charges by GXP_GIP_DETERMINED'!O$7:O$567*('Charges by GXP_GIP_DETERMINED'!$D$7:$D$567=$D474)*('Charges by GXP_GIP_DETERMINED'!$E$7:$E$567=$E474))</f>
        <v>0</v>
      </c>
      <c r="Q474" s="24">
        <f t="shared" si="85"/>
        <v>211642.84757363459</v>
      </c>
      <c r="R474" s="23">
        <v>209831.95</v>
      </c>
      <c r="S474" s="23">
        <v>0</v>
      </c>
      <c r="T474" s="23">
        <v>0</v>
      </c>
      <c r="U474" s="24">
        <f t="shared" si="86"/>
        <v>209831.95</v>
      </c>
      <c r="V474" s="23">
        <v>215210.66</v>
      </c>
      <c r="W474" s="23">
        <v>0</v>
      </c>
      <c r="X474" s="23">
        <v>0</v>
      </c>
      <c r="Y474" s="24">
        <f t="shared" si="87"/>
        <v>215210.66</v>
      </c>
      <c r="Z474" s="23">
        <v>227573.72</v>
      </c>
      <c r="AA474" s="23">
        <v>0</v>
      </c>
      <c r="AB474" s="23">
        <v>0</v>
      </c>
      <c r="AC474" s="24">
        <f t="shared" si="88"/>
        <v>227573.72</v>
      </c>
      <c r="AD474" s="23">
        <v>231623.06</v>
      </c>
      <c r="AE474" s="23">
        <v>0</v>
      </c>
      <c r="AF474" s="23">
        <v>0</v>
      </c>
      <c r="AG474" s="24">
        <f t="shared" si="89"/>
        <v>231623.06</v>
      </c>
      <c r="AH474" s="23">
        <v>234249.95</v>
      </c>
      <c r="AI474" s="23">
        <v>0</v>
      </c>
      <c r="AJ474" s="23">
        <v>0</v>
      </c>
      <c r="AK474" s="24">
        <f t="shared" si="90"/>
        <v>234249.95</v>
      </c>
      <c r="AN474" s="35">
        <f t="shared" si="91"/>
        <v>-5.3652516282745699E-2</v>
      </c>
      <c r="AO474" s="35">
        <f t="shared" si="92"/>
        <v>2.5633417599178809E-2</v>
      </c>
      <c r="AP474" s="35">
        <f t="shared" si="93"/>
        <v>5.7446317947261516E-2</v>
      </c>
      <c r="AQ474" s="35">
        <f t="shared" si="94"/>
        <v>1.7793530817178604E-2</v>
      </c>
      <c r="AR474" s="35">
        <f t="shared" si="95"/>
        <v>1.1341228287028216E-2</v>
      </c>
    </row>
    <row r="475" spans="2:44" x14ac:dyDescent="0.3">
      <c r="B475" s="2" t="s">
        <v>102</v>
      </c>
      <c r="C475" s="2" t="s">
        <v>439</v>
      </c>
      <c r="D475" s="2" t="s">
        <v>440</v>
      </c>
      <c r="E475" s="2" t="s">
        <v>142</v>
      </c>
      <c r="F475" s="2" t="s">
        <v>143</v>
      </c>
      <c r="H475" s="23" cm="1">
        <f t="array" ref="H475">SUMPRODUCT('Charges by GXP_GIP_DETERMINED'!G$7:G$567*('Charges by GXP_GIP_DETERMINED'!$D$7:$D$567=$D475)*('Charges by GXP_GIP_DETERMINED'!$E$7:$E$567=$E475))</f>
        <v>32095.066290896739</v>
      </c>
      <c r="I475" s="23" cm="1">
        <f t="array" ref="I475">SUMPRODUCT('Charges by GXP_GIP_DETERMINED'!H$7:H$567*('Charges by GXP_GIP_DETERMINED'!$D$7:$D$567=$D475)*('Charges by GXP_GIP_DETERMINED'!$E$7:$E$567=$E475))</f>
        <v>889008.15</v>
      </c>
      <c r="J475" s="23" cm="1">
        <f t="array" ref="J475">SUMPRODUCT('Charges by GXP_GIP_DETERMINED'!I$7:I$567*('Charges by GXP_GIP_DETERMINED'!$D$7:$D$567=$D475)*('Charges by GXP_GIP_DETERMINED'!$E$7:$E$567=$E475))</f>
        <v>1179530.82</v>
      </c>
      <c r="K475" s="23" cm="1">
        <f t="array" ref="K475">SUMPRODUCT('Charges by GXP_GIP_DETERMINED'!J$7:J$567*('Charges by GXP_GIP_DETERMINED'!$D$7:$D$567=$D475)*('Charges by GXP_GIP_DETERMINED'!$E$7:$E$567=$E475))</f>
        <v>0</v>
      </c>
      <c r="L475" s="24">
        <f t="shared" si="84"/>
        <v>2100634.0362908971</v>
      </c>
      <c r="M475" s="23">
        <v>45701.867970013336</v>
      </c>
      <c r="N475" s="23">
        <v>914973.9</v>
      </c>
      <c r="O475" s="23">
        <v>1153623.69</v>
      </c>
      <c r="P475" s="23" cm="1">
        <f t="array" ref="P475">SUMPRODUCT('Charges by GXP_GIP_DETERMINED'!O$7:O$567*('Charges by GXP_GIP_DETERMINED'!$D$7:$D$567=$D475)*('Charges by GXP_GIP_DETERMINED'!$E$7:$E$567=$E475))</f>
        <v>0</v>
      </c>
      <c r="Q475" s="24">
        <f t="shared" si="85"/>
        <v>2114299.4579700134</v>
      </c>
      <c r="R475" s="23">
        <v>62005.64</v>
      </c>
      <c r="S475" s="23">
        <v>1130191.49</v>
      </c>
      <c r="T475" s="23">
        <v>1565487.39</v>
      </c>
      <c r="U475" s="24">
        <f t="shared" si="86"/>
        <v>2757684.5199999996</v>
      </c>
      <c r="V475" s="23">
        <v>88552.98</v>
      </c>
      <c r="W475" s="23">
        <v>1196262.49</v>
      </c>
      <c r="X475" s="23">
        <v>1587290.5</v>
      </c>
      <c r="Y475" s="24">
        <f t="shared" si="87"/>
        <v>2872105.9699999997</v>
      </c>
      <c r="Z475" s="23">
        <v>127768.09999999999</v>
      </c>
      <c r="AA475" s="23">
        <v>1153409.32</v>
      </c>
      <c r="AB475" s="23">
        <v>1596019.34</v>
      </c>
      <c r="AC475" s="24">
        <f t="shared" si="88"/>
        <v>2877196.7600000002</v>
      </c>
      <c r="AD475" s="23">
        <v>157414.05000000002</v>
      </c>
      <c r="AE475" s="23">
        <v>1264828.33</v>
      </c>
      <c r="AF475" s="23">
        <v>1605777.62</v>
      </c>
      <c r="AG475" s="24">
        <f t="shared" si="89"/>
        <v>3028020</v>
      </c>
      <c r="AH475" s="23">
        <v>187489.78999999998</v>
      </c>
      <c r="AI475" s="23">
        <v>1289220.72</v>
      </c>
      <c r="AJ475" s="23">
        <v>1647750.97</v>
      </c>
      <c r="AK475" s="24">
        <f t="shared" si="90"/>
        <v>3124461.48</v>
      </c>
      <c r="AN475" s="35">
        <f t="shared" si="91"/>
        <v>0.31278674550530505</v>
      </c>
      <c r="AO475" s="35">
        <f t="shared" si="92"/>
        <v>4.1491856363613522E-2</v>
      </c>
      <c r="AP475" s="35">
        <f t="shared" si="93"/>
        <v>1.7724937913765615E-3</v>
      </c>
      <c r="AQ475" s="35">
        <f t="shared" si="94"/>
        <v>5.2420203615132666E-2</v>
      </c>
      <c r="AR475" s="35">
        <f t="shared" si="95"/>
        <v>3.1849683951889363E-2</v>
      </c>
    </row>
    <row r="476" spans="2:44" x14ac:dyDescent="0.3">
      <c r="B476" s="2" t="s">
        <v>102</v>
      </c>
      <c r="C476" s="2" t="s">
        <v>439</v>
      </c>
      <c r="D476" s="2" t="s">
        <v>440</v>
      </c>
      <c r="E476" s="2" t="s">
        <v>144</v>
      </c>
      <c r="F476" s="2" t="s">
        <v>145</v>
      </c>
      <c r="H476" s="23" cm="1">
        <f t="array" ref="H476">SUMPRODUCT('Charges by GXP_GIP_DETERMINED'!G$7:G$567*('Charges by GXP_GIP_DETERMINED'!$D$7:$D$567=$D476)*('Charges by GXP_GIP_DETERMINED'!$E$7:$E$567=$E476))</f>
        <v>0</v>
      </c>
      <c r="I476" s="23" cm="1">
        <f t="array" ref="I476">SUMPRODUCT('Charges by GXP_GIP_DETERMINED'!H$7:H$567*('Charges by GXP_GIP_DETERMINED'!$D$7:$D$567=$D476)*('Charges by GXP_GIP_DETERMINED'!$E$7:$E$567=$E476))</f>
        <v>0</v>
      </c>
      <c r="J476" s="23" cm="1">
        <f t="array" ref="J476">SUMPRODUCT('Charges by GXP_GIP_DETERMINED'!I$7:I$567*('Charges by GXP_GIP_DETERMINED'!$D$7:$D$567=$D476)*('Charges by GXP_GIP_DETERMINED'!$E$7:$E$567=$E476))</f>
        <v>0</v>
      </c>
      <c r="K476" s="23" cm="1">
        <f t="array" ref="K476">SUMPRODUCT('Charges by GXP_GIP_DETERMINED'!J$7:J$567*('Charges by GXP_GIP_DETERMINED'!$D$7:$D$567=$D476)*('Charges by GXP_GIP_DETERMINED'!$E$7:$E$567=$E476))</f>
        <v>0</v>
      </c>
      <c r="L476" s="24">
        <f t="shared" si="84"/>
        <v>0</v>
      </c>
      <c r="M476" s="23">
        <v>0</v>
      </c>
      <c r="N476" s="23">
        <v>0</v>
      </c>
      <c r="O476" s="23">
        <v>0</v>
      </c>
      <c r="P476" s="23" cm="1">
        <f t="array" ref="P476">SUMPRODUCT('Charges by GXP_GIP_DETERMINED'!O$7:O$567*('Charges by GXP_GIP_DETERMINED'!$D$7:$D$567=$D476)*('Charges by GXP_GIP_DETERMINED'!$E$7:$E$567=$E476))</f>
        <v>0</v>
      </c>
      <c r="Q476" s="24">
        <f t="shared" si="85"/>
        <v>0</v>
      </c>
      <c r="R476" s="23">
        <v>0</v>
      </c>
      <c r="S476" s="23">
        <v>0</v>
      </c>
      <c r="T476" s="23">
        <v>0</v>
      </c>
      <c r="U476" s="24">
        <f t="shared" si="86"/>
        <v>0</v>
      </c>
      <c r="V476" s="23">
        <v>0</v>
      </c>
      <c r="W476" s="23">
        <v>0</v>
      </c>
      <c r="X476" s="23">
        <v>0</v>
      </c>
      <c r="Y476" s="24">
        <f t="shared" si="87"/>
        <v>0</v>
      </c>
      <c r="Z476" s="23">
        <v>0</v>
      </c>
      <c r="AA476" s="23">
        <v>0</v>
      </c>
      <c r="AB476" s="23">
        <v>0</v>
      </c>
      <c r="AC476" s="24">
        <f t="shared" si="88"/>
        <v>0</v>
      </c>
      <c r="AD476" s="23">
        <v>0</v>
      </c>
      <c r="AE476" s="23">
        <v>0</v>
      </c>
      <c r="AF476" s="23">
        <v>0</v>
      </c>
      <c r="AG476" s="24">
        <f t="shared" si="89"/>
        <v>0</v>
      </c>
      <c r="AH476" s="23">
        <v>0</v>
      </c>
      <c r="AI476" s="23">
        <v>0</v>
      </c>
      <c r="AJ476" s="23">
        <v>0</v>
      </c>
      <c r="AK476" s="24">
        <f t="shared" si="90"/>
        <v>0</v>
      </c>
      <c r="AN476" s="35" t="str">
        <f t="shared" si="91"/>
        <v>-</v>
      </c>
      <c r="AO476" s="35" t="str">
        <f t="shared" si="92"/>
        <v>'-</v>
      </c>
      <c r="AP476" s="35" t="str">
        <f t="shared" si="93"/>
        <v>'-</v>
      </c>
      <c r="AQ476" s="35" t="str">
        <f t="shared" si="94"/>
        <v>'-</v>
      </c>
      <c r="AR476" s="35" t="str">
        <f t="shared" si="95"/>
        <v>'-</v>
      </c>
    </row>
    <row r="477" spans="2:44" x14ac:dyDescent="0.3">
      <c r="B477" s="2" t="s">
        <v>102</v>
      </c>
      <c r="C477" s="2" t="s">
        <v>439</v>
      </c>
      <c r="D477" s="2" t="s">
        <v>440</v>
      </c>
      <c r="E477" s="2" t="s">
        <v>146</v>
      </c>
      <c r="H477" s="23" cm="1">
        <f t="array" ref="H477">SUMPRODUCT('Charges by GXP_GIP_DETERMINED'!G$7:G$567*('Charges by GXP_GIP_DETERMINED'!$D$7:$D$567=$D477)*('Charges by GXP_GIP_DETERMINED'!$E$7:$E$567=$E477))</f>
        <v>229404.91084822363</v>
      </c>
      <c r="I477" s="23" cm="1">
        <f t="array" ref="I477">SUMPRODUCT('Charges by GXP_GIP_DETERMINED'!H$7:H$567*('Charges by GXP_GIP_DETERMINED'!$D$7:$D$567=$D477)*('Charges by GXP_GIP_DETERMINED'!$E$7:$E$567=$E477))</f>
        <v>0</v>
      </c>
      <c r="J477" s="23" cm="1">
        <f t="array" ref="J477">SUMPRODUCT('Charges by GXP_GIP_DETERMINED'!I$7:I$567*('Charges by GXP_GIP_DETERMINED'!$D$7:$D$567=$D477)*('Charges by GXP_GIP_DETERMINED'!$E$7:$E$567=$E477))</f>
        <v>0</v>
      </c>
      <c r="K477" s="23" cm="1">
        <f t="array" ref="K477">SUMPRODUCT('Charges by GXP_GIP_DETERMINED'!J$7:J$567*('Charges by GXP_GIP_DETERMINED'!$D$7:$D$567=$D477)*('Charges by GXP_GIP_DETERMINED'!$E$7:$E$567=$E477))</f>
        <v>0</v>
      </c>
      <c r="L477" s="24">
        <f t="shared" si="84"/>
        <v>229404.91084822363</v>
      </c>
      <c r="M477" s="23">
        <v>222446.91603092258</v>
      </c>
      <c r="N477" s="23">
        <v>0</v>
      </c>
      <c r="O477" s="23">
        <v>0</v>
      </c>
      <c r="P477" s="23" cm="1">
        <f t="array" ref="P477">SUMPRODUCT('Charges by GXP_GIP_DETERMINED'!O$7:O$567*('Charges by GXP_GIP_DETERMINED'!$D$7:$D$567=$D477)*('Charges by GXP_GIP_DETERMINED'!$E$7:$E$567=$E477))</f>
        <v>0</v>
      </c>
      <c r="Q477" s="24">
        <f t="shared" si="85"/>
        <v>222446.91603092258</v>
      </c>
      <c r="R477" s="23">
        <v>220774.71000000002</v>
      </c>
      <c r="S477" s="23">
        <v>0</v>
      </c>
      <c r="T477" s="23">
        <v>0</v>
      </c>
      <c r="U477" s="24">
        <f t="shared" si="86"/>
        <v>220774.71000000002</v>
      </c>
      <c r="V477" s="23">
        <v>225787.95</v>
      </c>
      <c r="W477" s="23">
        <v>0</v>
      </c>
      <c r="X477" s="23">
        <v>0</v>
      </c>
      <c r="Y477" s="24">
        <f t="shared" si="87"/>
        <v>225787.95</v>
      </c>
      <c r="Z477" s="23">
        <v>239023.29</v>
      </c>
      <c r="AA477" s="23">
        <v>0</v>
      </c>
      <c r="AB477" s="23">
        <v>0</v>
      </c>
      <c r="AC477" s="24">
        <f t="shared" si="88"/>
        <v>239023.29</v>
      </c>
      <c r="AD477" s="23">
        <v>243447.78999999998</v>
      </c>
      <c r="AE477" s="23">
        <v>0</v>
      </c>
      <c r="AF477" s="23">
        <v>0</v>
      </c>
      <c r="AG477" s="24">
        <f t="shared" si="89"/>
        <v>243447.78999999998</v>
      </c>
      <c r="AH477" s="23">
        <v>246432.16</v>
      </c>
      <c r="AI477" s="23">
        <v>0</v>
      </c>
      <c r="AJ477" s="23">
        <v>0</v>
      </c>
      <c r="AK477" s="24">
        <f t="shared" si="90"/>
        <v>246432.16</v>
      </c>
      <c r="AN477" s="35">
        <f t="shared" si="91"/>
        <v>-3.7619948135868109E-2</v>
      </c>
      <c r="AO477" s="35">
        <f t="shared" si="92"/>
        <v>2.2707492176073929E-2</v>
      </c>
      <c r="AP477" s="35">
        <f t="shared" si="93"/>
        <v>5.8618451516123882E-2</v>
      </c>
      <c r="AQ477" s="35">
        <f t="shared" si="94"/>
        <v>1.8510748471414429E-2</v>
      </c>
      <c r="AR477" s="35">
        <f t="shared" si="95"/>
        <v>1.225876809150761E-2</v>
      </c>
    </row>
    <row r="478" spans="2:44" x14ac:dyDescent="0.3">
      <c r="B478" s="2" t="s">
        <v>102</v>
      </c>
      <c r="C478" s="2" t="s">
        <v>441</v>
      </c>
      <c r="D478" s="2" t="s">
        <v>442</v>
      </c>
      <c r="E478" s="2" t="s">
        <v>142</v>
      </c>
      <c r="F478" s="2" t="s">
        <v>143</v>
      </c>
      <c r="H478" s="23" cm="1">
        <f t="array" ref="H478">SUMPRODUCT('Charges by GXP_GIP_DETERMINED'!G$7:G$567*('Charges by GXP_GIP_DETERMINED'!$D$7:$D$567=$D478)*('Charges by GXP_GIP_DETERMINED'!$E$7:$E$567=$E478))</f>
        <v>78512.372966529525</v>
      </c>
      <c r="I478" s="23" cm="1">
        <f t="array" ref="I478">SUMPRODUCT('Charges by GXP_GIP_DETERMINED'!H$7:H$567*('Charges by GXP_GIP_DETERMINED'!$D$7:$D$567=$D478)*('Charges by GXP_GIP_DETERMINED'!$E$7:$E$567=$E478))</f>
        <v>747411.72</v>
      </c>
      <c r="J478" s="23" cm="1">
        <f t="array" ref="J478">SUMPRODUCT('Charges by GXP_GIP_DETERMINED'!I$7:I$567*('Charges by GXP_GIP_DETERMINED'!$D$7:$D$567=$D478)*('Charges by GXP_GIP_DETERMINED'!$E$7:$E$567=$E478))</f>
        <v>1529100.87</v>
      </c>
      <c r="K478" s="23" cm="1">
        <f t="array" ref="K478">SUMPRODUCT('Charges by GXP_GIP_DETERMINED'!J$7:J$567*('Charges by GXP_GIP_DETERMINED'!$D$7:$D$567=$D478)*('Charges by GXP_GIP_DETERMINED'!$E$7:$E$567=$E478))</f>
        <v>0</v>
      </c>
      <c r="L478" s="24">
        <f t="shared" si="84"/>
        <v>2355024.9629665297</v>
      </c>
      <c r="M478" s="23">
        <v>109297.39567941288</v>
      </c>
      <c r="N478" s="23">
        <v>770165.15</v>
      </c>
      <c r="O478" s="23">
        <v>1592161.22</v>
      </c>
      <c r="P478" s="23" cm="1">
        <f t="array" ref="P478">SUMPRODUCT('Charges by GXP_GIP_DETERMINED'!O$7:O$567*('Charges by GXP_GIP_DETERMINED'!$D$7:$D$567=$D478)*('Charges by GXP_GIP_DETERMINED'!$E$7:$E$567=$E478))</f>
        <v>0</v>
      </c>
      <c r="Q478" s="24">
        <f t="shared" si="85"/>
        <v>2471623.765679413</v>
      </c>
      <c r="R478" s="23">
        <v>144703.57</v>
      </c>
      <c r="S478" s="23">
        <v>951321.23</v>
      </c>
      <c r="T478" s="23">
        <v>2160590.44</v>
      </c>
      <c r="U478" s="24">
        <f t="shared" si="86"/>
        <v>3256615.24</v>
      </c>
      <c r="V478" s="23">
        <v>208851.43999999997</v>
      </c>
      <c r="W478" s="23">
        <v>1006935.48</v>
      </c>
      <c r="X478" s="23">
        <v>2190681.7599999998</v>
      </c>
      <c r="Y478" s="24">
        <f t="shared" si="87"/>
        <v>3406468.6799999997</v>
      </c>
      <c r="Z478" s="23">
        <v>295129</v>
      </c>
      <c r="AA478" s="23">
        <v>970864.49</v>
      </c>
      <c r="AB478" s="23">
        <v>2202728.7799999998</v>
      </c>
      <c r="AC478" s="24">
        <f t="shared" si="88"/>
        <v>3468722.2699999996</v>
      </c>
      <c r="AD478" s="23">
        <v>356611.95999999996</v>
      </c>
      <c r="AE478" s="23">
        <v>1064649.71</v>
      </c>
      <c r="AF478" s="23">
        <v>2216196.5699999998</v>
      </c>
      <c r="AG478" s="24">
        <f t="shared" si="89"/>
        <v>3637458.2399999998</v>
      </c>
      <c r="AH478" s="23">
        <v>428714.19999999995</v>
      </c>
      <c r="AI478" s="23">
        <v>1085181.6299999999</v>
      </c>
      <c r="AJ478" s="23">
        <v>2274125.62</v>
      </c>
      <c r="AK478" s="24">
        <f t="shared" si="90"/>
        <v>3788021.45</v>
      </c>
      <c r="AN478" s="35">
        <f t="shared" si="91"/>
        <v>0.3828368239026112</v>
      </c>
      <c r="AO478" s="35">
        <f t="shared" si="92"/>
        <v>4.6015088967034101E-2</v>
      </c>
      <c r="AP478" s="35">
        <f t="shared" si="93"/>
        <v>1.8275110047393683E-2</v>
      </c>
      <c r="AQ478" s="35">
        <f t="shared" si="94"/>
        <v>4.8644992843431156E-2</v>
      </c>
      <c r="AR478" s="35">
        <f t="shared" si="95"/>
        <v>4.1392422968407949E-2</v>
      </c>
    </row>
    <row r="479" spans="2:44" x14ac:dyDescent="0.3">
      <c r="B479" s="2" t="s">
        <v>102</v>
      </c>
      <c r="C479" s="2" t="s">
        <v>441</v>
      </c>
      <c r="D479" s="2" t="s">
        <v>442</v>
      </c>
      <c r="E479" s="2" t="s">
        <v>144</v>
      </c>
      <c r="F479" s="2" t="s">
        <v>145</v>
      </c>
      <c r="H479" s="23" cm="1">
        <f t="array" ref="H479">SUMPRODUCT('Charges by GXP_GIP_DETERMINED'!G$7:G$567*('Charges by GXP_GIP_DETERMINED'!$D$7:$D$567=$D479)*('Charges by GXP_GIP_DETERMINED'!$E$7:$E$567=$E479))</f>
        <v>0</v>
      </c>
      <c r="I479" s="23" cm="1">
        <f t="array" ref="I479">SUMPRODUCT('Charges by GXP_GIP_DETERMINED'!H$7:H$567*('Charges by GXP_GIP_DETERMINED'!$D$7:$D$567=$D479)*('Charges by GXP_GIP_DETERMINED'!$E$7:$E$567=$E479))</f>
        <v>0</v>
      </c>
      <c r="J479" s="23" cm="1">
        <f t="array" ref="J479">SUMPRODUCT('Charges by GXP_GIP_DETERMINED'!I$7:I$567*('Charges by GXP_GIP_DETERMINED'!$D$7:$D$567=$D479)*('Charges by GXP_GIP_DETERMINED'!$E$7:$E$567=$E479))</f>
        <v>0</v>
      </c>
      <c r="K479" s="23" cm="1">
        <f t="array" ref="K479">SUMPRODUCT('Charges by GXP_GIP_DETERMINED'!J$7:J$567*('Charges by GXP_GIP_DETERMINED'!$D$7:$D$567=$D479)*('Charges by GXP_GIP_DETERMINED'!$E$7:$E$567=$E479))</f>
        <v>0</v>
      </c>
      <c r="L479" s="24">
        <f t="shared" si="84"/>
        <v>0</v>
      </c>
      <c r="M479" s="23">
        <v>0</v>
      </c>
      <c r="N479" s="23">
        <v>0</v>
      </c>
      <c r="O479" s="23">
        <v>0</v>
      </c>
      <c r="P479" s="23" cm="1">
        <f t="array" ref="P479">SUMPRODUCT('Charges by GXP_GIP_DETERMINED'!O$7:O$567*('Charges by GXP_GIP_DETERMINED'!$D$7:$D$567=$D479)*('Charges by GXP_GIP_DETERMINED'!$E$7:$E$567=$E479))</f>
        <v>0</v>
      </c>
      <c r="Q479" s="24">
        <f t="shared" si="85"/>
        <v>0</v>
      </c>
      <c r="R479" s="23">
        <v>0</v>
      </c>
      <c r="S479" s="23">
        <v>0</v>
      </c>
      <c r="T479" s="23">
        <v>0</v>
      </c>
      <c r="U479" s="24">
        <f t="shared" si="86"/>
        <v>0</v>
      </c>
      <c r="V479" s="23">
        <v>0</v>
      </c>
      <c r="W479" s="23">
        <v>0</v>
      </c>
      <c r="X479" s="23">
        <v>0</v>
      </c>
      <c r="Y479" s="24">
        <f t="shared" si="87"/>
        <v>0</v>
      </c>
      <c r="Z479" s="23">
        <v>0</v>
      </c>
      <c r="AA479" s="23">
        <v>0</v>
      </c>
      <c r="AB479" s="23">
        <v>0</v>
      </c>
      <c r="AC479" s="24">
        <f t="shared" si="88"/>
        <v>0</v>
      </c>
      <c r="AD479" s="23">
        <v>0</v>
      </c>
      <c r="AE479" s="23">
        <v>0</v>
      </c>
      <c r="AF479" s="23">
        <v>0</v>
      </c>
      <c r="AG479" s="24">
        <f t="shared" si="89"/>
        <v>0</v>
      </c>
      <c r="AH479" s="23">
        <v>0</v>
      </c>
      <c r="AI479" s="23">
        <v>0</v>
      </c>
      <c r="AJ479" s="23">
        <v>0</v>
      </c>
      <c r="AK479" s="24">
        <f t="shared" si="90"/>
        <v>0</v>
      </c>
      <c r="AN479" s="35" t="str">
        <f t="shared" si="91"/>
        <v>-</v>
      </c>
      <c r="AO479" s="35" t="str">
        <f t="shared" si="92"/>
        <v>'-</v>
      </c>
      <c r="AP479" s="35" t="str">
        <f t="shared" si="93"/>
        <v>'-</v>
      </c>
      <c r="AQ479" s="35" t="str">
        <f t="shared" si="94"/>
        <v>'-</v>
      </c>
      <c r="AR479" s="35" t="str">
        <f t="shared" si="95"/>
        <v>'-</v>
      </c>
    </row>
    <row r="480" spans="2:44" x14ac:dyDescent="0.3">
      <c r="B480" s="2" t="s">
        <v>102</v>
      </c>
      <c r="C480" s="2" t="s">
        <v>441</v>
      </c>
      <c r="D480" s="2" t="s">
        <v>442</v>
      </c>
      <c r="E480" s="2" t="s">
        <v>146</v>
      </c>
      <c r="H480" s="23" cm="1">
        <f t="array" ref="H480">SUMPRODUCT('Charges by GXP_GIP_DETERMINED'!G$7:G$567*('Charges by GXP_GIP_DETERMINED'!$D$7:$D$567=$D480)*('Charges by GXP_GIP_DETERMINED'!$E$7:$E$567=$E480))</f>
        <v>371302.63479798974</v>
      </c>
      <c r="I480" s="23" cm="1">
        <f t="array" ref="I480">SUMPRODUCT('Charges by GXP_GIP_DETERMINED'!H$7:H$567*('Charges by GXP_GIP_DETERMINED'!$D$7:$D$567=$D480)*('Charges by GXP_GIP_DETERMINED'!$E$7:$E$567=$E480))</f>
        <v>0</v>
      </c>
      <c r="J480" s="23" cm="1">
        <f t="array" ref="J480">SUMPRODUCT('Charges by GXP_GIP_DETERMINED'!I$7:I$567*('Charges by GXP_GIP_DETERMINED'!$D$7:$D$567=$D480)*('Charges by GXP_GIP_DETERMINED'!$E$7:$E$567=$E480))</f>
        <v>0</v>
      </c>
      <c r="K480" s="23" cm="1">
        <f t="array" ref="K480">SUMPRODUCT('Charges by GXP_GIP_DETERMINED'!J$7:J$567*('Charges by GXP_GIP_DETERMINED'!$D$7:$D$567=$D480)*('Charges by GXP_GIP_DETERMINED'!$E$7:$E$567=$E480))</f>
        <v>0</v>
      </c>
      <c r="L480" s="24">
        <f t="shared" si="84"/>
        <v>371302.63479798974</v>
      </c>
      <c r="M480" s="23">
        <v>354908.56560230406</v>
      </c>
      <c r="N480" s="23">
        <v>0</v>
      </c>
      <c r="O480" s="23">
        <v>0</v>
      </c>
      <c r="P480" s="23" cm="1">
        <f t="array" ref="P480">SUMPRODUCT('Charges by GXP_GIP_DETERMINED'!O$7:O$567*('Charges by GXP_GIP_DETERMINED'!$D$7:$D$567=$D480)*('Charges by GXP_GIP_DETERMINED'!$E$7:$E$567=$E480))</f>
        <v>0</v>
      </c>
      <c r="Q480" s="24">
        <f t="shared" si="85"/>
        <v>354908.56560230406</v>
      </c>
      <c r="R480" s="23">
        <v>352027.12</v>
      </c>
      <c r="S480" s="23">
        <v>0</v>
      </c>
      <c r="T480" s="23">
        <v>0</v>
      </c>
      <c r="U480" s="24">
        <f t="shared" si="86"/>
        <v>352027.12</v>
      </c>
      <c r="V480" s="23">
        <v>360889.94999999995</v>
      </c>
      <c r="W480" s="23">
        <v>0</v>
      </c>
      <c r="X480" s="23">
        <v>0</v>
      </c>
      <c r="Y480" s="24">
        <f t="shared" si="87"/>
        <v>360889.94999999995</v>
      </c>
      <c r="Z480" s="23">
        <v>381747.67000000004</v>
      </c>
      <c r="AA480" s="23">
        <v>0</v>
      </c>
      <c r="AB480" s="23">
        <v>0</v>
      </c>
      <c r="AC480" s="24">
        <f t="shared" si="88"/>
        <v>381747.67000000004</v>
      </c>
      <c r="AD480" s="23">
        <v>388592.19</v>
      </c>
      <c r="AE480" s="23">
        <v>0</v>
      </c>
      <c r="AF480" s="23">
        <v>0</v>
      </c>
      <c r="AG480" s="24">
        <f t="shared" si="89"/>
        <v>388592.19</v>
      </c>
      <c r="AH480" s="23">
        <v>393121.19000000006</v>
      </c>
      <c r="AI480" s="23">
        <v>0</v>
      </c>
      <c r="AJ480" s="23">
        <v>0</v>
      </c>
      <c r="AK480" s="24">
        <f t="shared" si="90"/>
        <v>393121.19000000006</v>
      </c>
      <c r="AN480" s="35">
        <f t="shared" si="91"/>
        <v>-5.1913218467939948E-2</v>
      </c>
      <c r="AO480" s="35">
        <f t="shared" si="92"/>
        <v>2.5176554579090293E-2</v>
      </c>
      <c r="AP480" s="35">
        <f t="shared" si="93"/>
        <v>5.779523647028717E-2</v>
      </c>
      <c r="AQ480" s="35">
        <f t="shared" si="94"/>
        <v>1.7929434906570618E-2</v>
      </c>
      <c r="AR480" s="35">
        <f t="shared" si="95"/>
        <v>1.165489198328995E-2</v>
      </c>
    </row>
    <row r="481" spans="2:44" x14ac:dyDescent="0.3">
      <c r="B481" s="2" t="s">
        <v>102</v>
      </c>
      <c r="C481" s="2" t="s">
        <v>443</v>
      </c>
      <c r="D481" s="2" t="s">
        <v>444</v>
      </c>
      <c r="E481" s="2" t="s">
        <v>142</v>
      </c>
      <c r="F481" s="2" t="s">
        <v>143</v>
      </c>
      <c r="H481" s="23" cm="1">
        <f t="array" ref="H481">SUMPRODUCT('Charges by GXP_GIP_DETERMINED'!G$7:G$567*('Charges by GXP_GIP_DETERMINED'!$D$7:$D$567=$D481)*('Charges by GXP_GIP_DETERMINED'!$E$7:$E$567=$E481))</f>
        <v>134089.93476906591</v>
      </c>
      <c r="I481" s="23" cm="1">
        <f t="array" ref="I481">SUMPRODUCT('Charges by GXP_GIP_DETERMINED'!H$7:H$567*('Charges by GXP_GIP_DETERMINED'!$D$7:$D$567=$D481)*('Charges by GXP_GIP_DETERMINED'!$E$7:$E$567=$E481))</f>
        <v>244117.39</v>
      </c>
      <c r="J481" s="23" cm="1">
        <f t="array" ref="J481">SUMPRODUCT('Charges by GXP_GIP_DETERMINED'!I$7:I$567*('Charges by GXP_GIP_DETERMINED'!$D$7:$D$567=$D481)*('Charges by GXP_GIP_DETERMINED'!$E$7:$E$567=$E481))</f>
        <v>2655731.52</v>
      </c>
      <c r="K481" s="23" cm="1">
        <f t="array" ref="K481">SUMPRODUCT('Charges by GXP_GIP_DETERMINED'!J$7:J$567*('Charges by GXP_GIP_DETERMINED'!$D$7:$D$567=$D481)*('Charges by GXP_GIP_DETERMINED'!$E$7:$E$567=$E481))</f>
        <v>0</v>
      </c>
      <c r="L481" s="24">
        <f t="shared" si="84"/>
        <v>3033938.8447690662</v>
      </c>
      <c r="M481" s="23">
        <v>186667.14441918785</v>
      </c>
      <c r="N481" s="23">
        <v>250228.8</v>
      </c>
      <c r="O481" s="23">
        <v>2715138.36</v>
      </c>
      <c r="P481" s="23" cm="1">
        <f t="array" ref="P481">SUMPRODUCT('Charges by GXP_GIP_DETERMINED'!O$7:O$567*('Charges by GXP_GIP_DETERMINED'!$D$7:$D$567=$D481)*('Charges by GXP_GIP_DETERMINED'!$E$7:$E$567=$E481))</f>
        <v>0</v>
      </c>
      <c r="Q481" s="24">
        <f t="shared" si="85"/>
        <v>3152034.3044191878</v>
      </c>
      <c r="R481" s="23">
        <v>247136.68</v>
      </c>
      <c r="S481" s="23">
        <v>309086.92</v>
      </c>
      <c r="T481" s="23">
        <v>3684489.93</v>
      </c>
      <c r="U481" s="24">
        <f t="shared" si="86"/>
        <v>4240713.53</v>
      </c>
      <c r="V481" s="23">
        <v>356693.76999999996</v>
      </c>
      <c r="W481" s="23">
        <v>327156.14</v>
      </c>
      <c r="X481" s="23">
        <v>3735805.14</v>
      </c>
      <c r="Y481" s="24">
        <f t="shared" si="87"/>
        <v>4419655.05</v>
      </c>
      <c r="Z481" s="23">
        <v>504045.73</v>
      </c>
      <c r="AA481" s="23">
        <v>315436.57</v>
      </c>
      <c r="AB481" s="23">
        <v>3756349.13</v>
      </c>
      <c r="AC481" s="24">
        <f t="shared" si="88"/>
        <v>4575831.43</v>
      </c>
      <c r="AD481" s="23">
        <v>609051.46</v>
      </c>
      <c r="AE481" s="23">
        <v>345907.65</v>
      </c>
      <c r="AF481" s="23">
        <v>3779315.96</v>
      </c>
      <c r="AG481" s="24">
        <f t="shared" si="89"/>
        <v>4734275.07</v>
      </c>
      <c r="AH481" s="23">
        <v>732193.6</v>
      </c>
      <c r="AI481" s="23">
        <v>352578.53</v>
      </c>
      <c r="AJ481" s="23">
        <v>3878103.32</v>
      </c>
      <c r="AK481" s="24">
        <f t="shared" si="90"/>
        <v>4962875.4499999993</v>
      </c>
      <c r="AN481" s="35">
        <f t="shared" si="91"/>
        <v>0.3977584081207115</v>
      </c>
      <c r="AO481" s="35">
        <f t="shared" si="92"/>
        <v>4.2196087694704509E-2</v>
      </c>
      <c r="AP481" s="35">
        <f t="shared" si="93"/>
        <v>3.5336780412308366E-2</v>
      </c>
      <c r="AQ481" s="35">
        <f t="shared" si="94"/>
        <v>3.4626196883306148E-2</v>
      </c>
      <c r="AR481" s="35">
        <f t="shared" si="95"/>
        <v>4.828624797249037E-2</v>
      </c>
    </row>
    <row r="482" spans="2:44" x14ac:dyDescent="0.3">
      <c r="B482" s="2" t="s">
        <v>102</v>
      </c>
      <c r="C482" s="2" t="s">
        <v>443</v>
      </c>
      <c r="D482" s="2" t="s">
        <v>444</v>
      </c>
      <c r="E482" s="2" t="s">
        <v>144</v>
      </c>
      <c r="F482" s="2" t="s">
        <v>145</v>
      </c>
      <c r="H482" s="23" cm="1">
        <f t="array" ref="H482">SUMPRODUCT('Charges by GXP_GIP_DETERMINED'!G$7:G$567*('Charges by GXP_GIP_DETERMINED'!$D$7:$D$567=$D482)*('Charges by GXP_GIP_DETERMINED'!$E$7:$E$567=$E482))</f>
        <v>0</v>
      </c>
      <c r="I482" s="23" cm="1">
        <f t="array" ref="I482">SUMPRODUCT('Charges by GXP_GIP_DETERMINED'!H$7:H$567*('Charges by GXP_GIP_DETERMINED'!$D$7:$D$567=$D482)*('Charges by GXP_GIP_DETERMINED'!$E$7:$E$567=$E482))</f>
        <v>0</v>
      </c>
      <c r="J482" s="23" cm="1">
        <f t="array" ref="J482">SUMPRODUCT('Charges by GXP_GIP_DETERMINED'!I$7:I$567*('Charges by GXP_GIP_DETERMINED'!$D$7:$D$567=$D482)*('Charges by GXP_GIP_DETERMINED'!$E$7:$E$567=$E482))</f>
        <v>0</v>
      </c>
      <c r="K482" s="23" cm="1">
        <f t="array" ref="K482">SUMPRODUCT('Charges by GXP_GIP_DETERMINED'!J$7:J$567*('Charges by GXP_GIP_DETERMINED'!$D$7:$D$567=$D482)*('Charges by GXP_GIP_DETERMINED'!$E$7:$E$567=$E482))</f>
        <v>0</v>
      </c>
      <c r="L482" s="24">
        <f t="shared" si="84"/>
        <v>0</v>
      </c>
      <c r="M482" s="23">
        <v>0</v>
      </c>
      <c r="N482" s="23">
        <v>0</v>
      </c>
      <c r="O482" s="23">
        <v>0</v>
      </c>
      <c r="P482" s="23" cm="1">
        <f t="array" ref="P482">SUMPRODUCT('Charges by GXP_GIP_DETERMINED'!O$7:O$567*('Charges by GXP_GIP_DETERMINED'!$D$7:$D$567=$D482)*('Charges by GXP_GIP_DETERMINED'!$E$7:$E$567=$E482))</f>
        <v>0</v>
      </c>
      <c r="Q482" s="24">
        <f t="shared" si="85"/>
        <v>0</v>
      </c>
      <c r="R482" s="23">
        <v>0</v>
      </c>
      <c r="S482" s="23">
        <v>0</v>
      </c>
      <c r="T482" s="23">
        <v>0</v>
      </c>
      <c r="U482" s="24">
        <f t="shared" si="86"/>
        <v>0</v>
      </c>
      <c r="V482" s="23">
        <v>0</v>
      </c>
      <c r="W482" s="23">
        <v>0</v>
      </c>
      <c r="X482" s="23">
        <v>0</v>
      </c>
      <c r="Y482" s="24">
        <f t="shared" si="87"/>
        <v>0</v>
      </c>
      <c r="Z482" s="23">
        <v>0</v>
      </c>
      <c r="AA482" s="23">
        <v>0</v>
      </c>
      <c r="AB482" s="23">
        <v>0</v>
      </c>
      <c r="AC482" s="24">
        <f t="shared" si="88"/>
        <v>0</v>
      </c>
      <c r="AD482" s="23">
        <v>0</v>
      </c>
      <c r="AE482" s="23">
        <v>0</v>
      </c>
      <c r="AF482" s="23">
        <v>0</v>
      </c>
      <c r="AG482" s="24">
        <f t="shared" si="89"/>
        <v>0</v>
      </c>
      <c r="AH482" s="23">
        <v>0</v>
      </c>
      <c r="AI482" s="23">
        <v>0</v>
      </c>
      <c r="AJ482" s="23">
        <v>0</v>
      </c>
      <c r="AK482" s="24">
        <f t="shared" si="90"/>
        <v>0</v>
      </c>
      <c r="AN482" s="35" t="str">
        <f t="shared" si="91"/>
        <v>-</v>
      </c>
      <c r="AO482" s="35" t="str">
        <f t="shared" si="92"/>
        <v>'-</v>
      </c>
      <c r="AP482" s="35" t="str">
        <f t="shared" si="93"/>
        <v>'-</v>
      </c>
      <c r="AQ482" s="35" t="str">
        <f t="shared" si="94"/>
        <v>'-</v>
      </c>
      <c r="AR482" s="35" t="str">
        <f t="shared" si="95"/>
        <v>'-</v>
      </c>
    </row>
    <row r="483" spans="2:44" x14ac:dyDescent="0.3">
      <c r="B483" s="2" t="s">
        <v>102</v>
      </c>
      <c r="C483" s="2" t="s">
        <v>443</v>
      </c>
      <c r="D483" s="2" t="s">
        <v>444</v>
      </c>
      <c r="E483" s="2" t="s">
        <v>146</v>
      </c>
      <c r="H483" s="23" cm="1">
        <f t="array" ref="H483">SUMPRODUCT('Charges by GXP_GIP_DETERMINED'!G$7:G$567*('Charges by GXP_GIP_DETERMINED'!$D$7:$D$567=$D483)*('Charges by GXP_GIP_DETERMINED'!$E$7:$E$567=$E483))</f>
        <v>610843.90979708324</v>
      </c>
      <c r="I483" s="23" cm="1">
        <f t="array" ref="I483">SUMPRODUCT('Charges by GXP_GIP_DETERMINED'!H$7:H$567*('Charges by GXP_GIP_DETERMINED'!$D$7:$D$567=$D483)*('Charges by GXP_GIP_DETERMINED'!$E$7:$E$567=$E483))</f>
        <v>0</v>
      </c>
      <c r="J483" s="23" cm="1">
        <f t="array" ref="J483">SUMPRODUCT('Charges by GXP_GIP_DETERMINED'!I$7:I$567*('Charges by GXP_GIP_DETERMINED'!$D$7:$D$567=$D483)*('Charges by GXP_GIP_DETERMINED'!$E$7:$E$567=$E483))</f>
        <v>0</v>
      </c>
      <c r="K483" s="23" cm="1">
        <f t="array" ref="K483">SUMPRODUCT('Charges by GXP_GIP_DETERMINED'!J$7:J$567*('Charges by GXP_GIP_DETERMINED'!$D$7:$D$567=$D483)*('Charges by GXP_GIP_DETERMINED'!$E$7:$E$567=$E483))</f>
        <v>0</v>
      </c>
      <c r="L483" s="24">
        <f t="shared" si="84"/>
        <v>610843.90979708324</v>
      </c>
      <c r="M483" s="23">
        <v>586566.83947398397</v>
      </c>
      <c r="N483" s="23">
        <v>0</v>
      </c>
      <c r="O483" s="23">
        <v>0</v>
      </c>
      <c r="P483" s="23" cm="1">
        <f t="array" ref="P483">SUMPRODUCT('Charges by GXP_GIP_DETERMINED'!O$7:O$567*('Charges by GXP_GIP_DETERMINED'!$D$7:$D$567=$D483)*('Charges by GXP_GIP_DETERMINED'!$E$7:$E$567=$E483))</f>
        <v>0</v>
      </c>
      <c r="Q483" s="24">
        <f t="shared" si="85"/>
        <v>586566.83947398397</v>
      </c>
      <c r="R483" s="23">
        <v>581921.45000000007</v>
      </c>
      <c r="S483" s="23">
        <v>0</v>
      </c>
      <c r="T483" s="23">
        <v>0</v>
      </c>
      <c r="U483" s="24">
        <f t="shared" si="86"/>
        <v>581921.45000000007</v>
      </c>
      <c r="V483" s="23">
        <v>596052.19999999995</v>
      </c>
      <c r="W483" s="23">
        <v>0</v>
      </c>
      <c r="X483" s="23">
        <v>0</v>
      </c>
      <c r="Y483" s="24">
        <f t="shared" si="87"/>
        <v>596052.19999999995</v>
      </c>
      <c r="Z483" s="23">
        <v>630651.64999999991</v>
      </c>
      <c r="AA483" s="23">
        <v>0</v>
      </c>
      <c r="AB483" s="23">
        <v>0</v>
      </c>
      <c r="AC483" s="24">
        <f t="shared" si="88"/>
        <v>630651.64999999991</v>
      </c>
      <c r="AD483" s="23">
        <v>642077.63</v>
      </c>
      <c r="AE483" s="23">
        <v>0</v>
      </c>
      <c r="AF483" s="23">
        <v>0</v>
      </c>
      <c r="AG483" s="24">
        <f t="shared" si="89"/>
        <v>642077.63</v>
      </c>
      <c r="AH483" s="23">
        <v>649687.85</v>
      </c>
      <c r="AI483" s="23">
        <v>0</v>
      </c>
      <c r="AJ483" s="23">
        <v>0</v>
      </c>
      <c r="AK483" s="24">
        <f t="shared" si="90"/>
        <v>649687.85</v>
      </c>
      <c r="AN483" s="35">
        <f t="shared" si="91"/>
        <v>-4.7348364014451638E-2</v>
      </c>
      <c r="AO483" s="35">
        <f t="shared" si="92"/>
        <v>2.4282916534525301E-2</v>
      </c>
      <c r="AP483" s="35">
        <f t="shared" si="93"/>
        <v>5.804768441421726E-2</v>
      </c>
      <c r="AQ483" s="35">
        <f t="shared" si="94"/>
        <v>1.8117735837209104E-2</v>
      </c>
      <c r="AR483" s="35">
        <f t="shared" si="95"/>
        <v>1.1852492042122575E-2</v>
      </c>
    </row>
    <row r="484" spans="2:44" x14ac:dyDescent="0.3">
      <c r="B484" s="2" t="s">
        <v>102</v>
      </c>
      <c r="C484" s="2" t="s">
        <v>445</v>
      </c>
      <c r="D484" s="2" t="s">
        <v>446</v>
      </c>
      <c r="E484" s="2" t="s">
        <v>142</v>
      </c>
      <c r="F484" s="2" t="s">
        <v>143</v>
      </c>
      <c r="H484" s="23" cm="1">
        <f t="array" ref="H484">SUMPRODUCT('Charges by GXP_GIP_DETERMINED'!G$7:G$567*('Charges by GXP_GIP_DETERMINED'!$D$7:$D$567=$D484)*('Charges by GXP_GIP_DETERMINED'!$E$7:$E$567=$E484))</f>
        <v>32416.501217135032</v>
      </c>
      <c r="I484" s="23" cm="1">
        <f t="array" ref="I484">SUMPRODUCT('Charges by GXP_GIP_DETERMINED'!H$7:H$567*('Charges by GXP_GIP_DETERMINED'!$D$7:$D$567=$D484)*('Charges by GXP_GIP_DETERMINED'!$E$7:$E$567=$E484))</f>
        <v>228789.14</v>
      </c>
      <c r="J484" s="23" cm="1">
        <f t="array" ref="J484">SUMPRODUCT('Charges by GXP_GIP_DETERMINED'!I$7:I$567*('Charges by GXP_GIP_DETERMINED'!$D$7:$D$567=$D484)*('Charges by GXP_GIP_DETERMINED'!$E$7:$E$567=$E484))</f>
        <v>817093.17</v>
      </c>
      <c r="K484" s="23" cm="1">
        <f t="array" ref="K484">SUMPRODUCT('Charges by GXP_GIP_DETERMINED'!J$7:J$567*('Charges by GXP_GIP_DETERMINED'!$D$7:$D$567=$D484)*('Charges by GXP_GIP_DETERMINED'!$E$7:$E$567=$E484))</f>
        <v>0</v>
      </c>
      <c r="L484" s="24">
        <f t="shared" si="84"/>
        <v>1078298.8112171351</v>
      </c>
      <c r="M484" s="23">
        <v>45127.145214817312</v>
      </c>
      <c r="N484" s="23">
        <v>232728.87</v>
      </c>
      <c r="O484" s="23">
        <v>841320.75</v>
      </c>
      <c r="P484" s="23" cm="1">
        <f t="array" ref="P484">SUMPRODUCT('Charges by GXP_GIP_DETERMINED'!O$7:O$567*('Charges by GXP_GIP_DETERMINED'!$D$7:$D$567=$D484)*('Charges by GXP_GIP_DETERMINED'!$E$7:$E$567=$E484))</f>
        <v>0</v>
      </c>
      <c r="Q484" s="24">
        <f t="shared" si="85"/>
        <v>1119176.7652148174</v>
      </c>
      <c r="R484" s="23">
        <v>59745.8</v>
      </c>
      <c r="S484" s="23">
        <v>287470.7</v>
      </c>
      <c r="T484" s="23">
        <v>1141686.8799999999</v>
      </c>
      <c r="U484" s="24">
        <f t="shared" si="86"/>
        <v>1488903.38</v>
      </c>
      <c r="V484" s="23">
        <v>86231.420000000013</v>
      </c>
      <c r="W484" s="23">
        <v>304276.24</v>
      </c>
      <c r="X484" s="23">
        <v>1157587.56</v>
      </c>
      <c r="Y484" s="24">
        <f t="shared" si="87"/>
        <v>1548095.2200000002</v>
      </c>
      <c r="Z484" s="23">
        <v>121854.05</v>
      </c>
      <c r="AA484" s="23">
        <v>293376.28999999998</v>
      </c>
      <c r="AB484" s="23">
        <v>1163953.3799999999</v>
      </c>
      <c r="AC484" s="24">
        <f t="shared" si="88"/>
        <v>1579183.7199999997</v>
      </c>
      <c r="AD484" s="23">
        <v>147239.37999999998</v>
      </c>
      <c r="AE484" s="23">
        <v>321716.34999999998</v>
      </c>
      <c r="AF484" s="23">
        <v>1171069.95</v>
      </c>
      <c r="AG484" s="24">
        <f t="shared" si="89"/>
        <v>1640025.68</v>
      </c>
      <c r="AH484" s="23">
        <v>177009.21999999997</v>
      </c>
      <c r="AI484" s="23">
        <v>327920.7</v>
      </c>
      <c r="AJ484" s="23">
        <v>1201680.49</v>
      </c>
      <c r="AK484" s="24">
        <f t="shared" si="90"/>
        <v>1706610.41</v>
      </c>
      <c r="AN484" s="35">
        <f t="shared" si="91"/>
        <v>0.38078922513082714</v>
      </c>
      <c r="AO484" s="35">
        <f t="shared" si="92"/>
        <v>3.9755326500770183E-2</v>
      </c>
      <c r="AP484" s="35">
        <f t="shared" si="93"/>
        <v>2.0081775073240937E-2</v>
      </c>
      <c r="AQ484" s="35">
        <f t="shared" si="94"/>
        <v>3.8527474181408339E-2</v>
      </c>
      <c r="AR484" s="35">
        <f t="shared" si="95"/>
        <v>4.0599809388350616E-2</v>
      </c>
    </row>
    <row r="485" spans="2:44" x14ac:dyDescent="0.3">
      <c r="B485" s="2" t="s">
        <v>102</v>
      </c>
      <c r="C485" s="2" t="s">
        <v>445</v>
      </c>
      <c r="D485" s="2" t="s">
        <v>446</v>
      </c>
      <c r="E485" s="2" t="s">
        <v>144</v>
      </c>
      <c r="F485" s="2" t="s">
        <v>145</v>
      </c>
      <c r="H485" s="23" cm="1">
        <f t="array" ref="H485">SUMPRODUCT('Charges by GXP_GIP_DETERMINED'!G$7:G$567*('Charges by GXP_GIP_DETERMINED'!$D$7:$D$567=$D485)*('Charges by GXP_GIP_DETERMINED'!$E$7:$E$567=$E485))</f>
        <v>7.4896291856348871E-2</v>
      </c>
      <c r="I485" s="23" cm="1">
        <f t="array" ref="I485">SUMPRODUCT('Charges by GXP_GIP_DETERMINED'!H$7:H$567*('Charges by GXP_GIP_DETERMINED'!$D$7:$D$567=$D485)*('Charges by GXP_GIP_DETERMINED'!$E$7:$E$567=$E485))</f>
        <v>0</v>
      </c>
      <c r="J485" s="23" cm="1">
        <f t="array" ref="J485">SUMPRODUCT('Charges by GXP_GIP_DETERMINED'!I$7:I$567*('Charges by GXP_GIP_DETERMINED'!$D$7:$D$567=$D485)*('Charges by GXP_GIP_DETERMINED'!$E$7:$E$567=$E485))</f>
        <v>0</v>
      </c>
      <c r="K485" s="23" cm="1">
        <f t="array" ref="K485">SUMPRODUCT('Charges by GXP_GIP_DETERMINED'!J$7:J$567*('Charges by GXP_GIP_DETERMINED'!$D$7:$D$567=$D485)*('Charges by GXP_GIP_DETERMINED'!$E$7:$E$567=$E485))</f>
        <v>0</v>
      </c>
      <c r="L485" s="24">
        <f t="shared" si="84"/>
        <v>7.4896291856348871E-2</v>
      </c>
      <c r="M485" s="23">
        <v>0.10164226567922857</v>
      </c>
      <c r="N485" s="23">
        <v>0</v>
      </c>
      <c r="O485" s="23">
        <v>0</v>
      </c>
      <c r="P485" s="23" cm="1">
        <f t="array" ref="P485">SUMPRODUCT('Charges by GXP_GIP_DETERMINED'!O$7:O$567*('Charges by GXP_GIP_DETERMINED'!$D$7:$D$567=$D485)*('Charges by GXP_GIP_DETERMINED'!$E$7:$E$567=$E485))</f>
        <v>0</v>
      </c>
      <c r="Q485" s="24">
        <f t="shared" si="85"/>
        <v>0.10164226567922857</v>
      </c>
      <c r="R485" s="23">
        <v>0.13</v>
      </c>
      <c r="S485" s="23">
        <v>0</v>
      </c>
      <c r="T485" s="23">
        <v>0</v>
      </c>
      <c r="U485" s="24">
        <f t="shared" si="86"/>
        <v>0.13</v>
      </c>
      <c r="V485" s="23">
        <v>0.2</v>
      </c>
      <c r="W485" s="23">
        <v>0</v>
      </c>
      <c r="X485" s="23">
        <v>0</v>
      </c>
      <c r="Y485" s="24">
        <f t="shared" si="87"/>
        <v>0.2</v>
      </c>
      <c r="Z485" s="23">
        <v>0.27</v>
      </c>
      <c r="AA485" s="23">
        <v>0</v>
      </c>
      <c r="AB485" s="23">
        <v>0</v>
      </c>
      <c r="AC485" s="24">
        <f t="shared" si="88"/>
        <v>0.27</v>
      </c>
      <c r="AD485" s="23">
        <v>0.31</v>
      </c>
      <c r="AE485" s="23">
        <v>0</v>
      </c>
      <c r="AF485" s="23">
        <v>0</v>
      </c>
      <c r="AG485" s="24">
        <f t="shared" si="89"/>
        <v>0.31</v>
      </c>
      <c r="AH485" s="23">
        <v>0.38</v>
      </c>
      <c r="AI485" s="23">
        <v>0</v>
      </c>
      <c r="AJ485" s="23">
        <v>0</v>
      </c>
      <c r="AK485" s="24">
        <f t="shared" si="90"/>
        <v>0.38</v>
      </c>
      <c r="AN485" s="35">
        <f t="shared" si="91"/>
        <v>0.7357334626037304</v>
      </c>
      <c r="AO485" s="35">
        <f t="shared" si="92"/>
        <v>0.53846153846153855</v>
      </c>
      <c r="AP485" s="35">
        <f t="shared" si="93"/>
        <v>0.35000000000000009</v>
      </c>
      <c r="AQ485" s="35">
        <f t="shared" si="94"/>
        <v>0.14814814814814814</v>
      </c>
      <c r="AR485" s="35">
        <f t="shared" si="95"/>
        <v>0.22580645161290325</v>
      </c>
    </row>
    <row r="486" spans="2:44" x14ac:dyDescent="0.3">
      <c r="B486" s="2" t="s">
        <v>102</v>
      </c>
      <c r="C486" s="2" t="s">
        <v>445</v>
      </c>
      <c r="D486" s="2" t="s">
        <v>446</v>
      </c>
      <c r="E486" s="2" t="s">
        <v>146</v>
      </c>
      <c r="H486" s="23" cm="1">
        <f t="array" ref="H486">SUMPRODUCT('Charges by GXP_GIP_DETERMINED'!G$7:G$567*('Charges by GXP_GIP_DETERMINED'!$D$7:$D$567=$D486)*('Charges by GXP_GIP_DETERMINED'!$E$7:$E$567=$E486))</f>
        <v>134744.64430192928</v>
      </c>
      <c r="I486" s="23" cm="1">
        <f t="array" ref="I486">SUMPRODUCT('Charges by GXP_GIP_DETERMINED'!H$7:H$567*('Charges by GXP_GIP_DETERMINED'!$D$7:$D$567=$D486)*('Charges by GXP_GIP_DETERMINED'!$E$7:$E$567=$E486))</f>
        <v>0</v>
      </c>
      <c r="J486" s="23" cm="1">
        <f t="array" ref="J486">SUMPRODUCT('Charges by GXP_GIP_DETERMINED'!I$7:I$567*('Charges by GXP_GIP_DETERMINED'!$D$7:$D$567=$D486)*('Charges by GXP_GIP_DETERMINED'!$E$7:$E$567=$E486))</f>
        <v>0</v>
      </c>
      <c r="K486" s="23" cm="1">
        <f t="array" ref="K486">SUMPRODUCT('Charges by GXP_GIP_DETERMINED'!J$7:J$567*('Charges by GXP_GIP_DETERMINED'!$D$7:$D$567=$D486)*('Charges by GXP_GIP_DETERMINED'!$E$7:$E$567=$E486))</f>
        <v>0</v>
      </c>
      <c r="L486" s="24">
        <f t="shared" si="84"/>
        <v>134744.64430192928</v>
      </c>
      <c r="M486" s="23">
        <v>130055.79054904282</v>
      </c>
      <c r="N486" s="23">
        <v>0</v>
      </c>
      <c r="O486" s="23">
        <v>0</v>
      </c>
      <c r="P486" s="23" cm="1">
        <f t="array" ref="P486">SUMPRODUCT('Charges by GXP_GIP_DETERMINED'!O$7:O$567*('Charges by GXP_GIP_DETERMINED'!$D$7:$D$567=$D486)*('Charges by GXP_GIP_DETERMINED'!$E$7:$E$567=$E486))</f>
        <v>0</v>
      </c>
      <c r="Q486" s="24">
        <f t="shared" si="85"/>
        <v>130055.79054904282</v>
      </c>
      <c r="R486" s="23">
        <v>129082.01</v>
      </c>
      <c r="S486" s="23">
        <v>0</v>
      </c>
      <c r="T486" s="23">
        <v>0</v>
      </c>
      <c r="U486" s="24">
        <f t="shared" si="86"/>
        <v>129082.01</v>
      </c>
      <c r="V486" s="23">
        <v>132159.19</v>
      </c>
      <c r="W486" s="23">
        <v>0</v>
      </c>
      <c r="X486" s="23">
        <v>0</v>
      </c>
      <c r="Y486" s="24">
        <f t="shared" si="87"/>
        <v>132159.19</v>
      </c>
      <c r="Z486" s="23">
        <v>139893.51</v>
      </c>
      <c r="AA486" s="23">
        <v>0</v>
      </c>
      <c r="AB486" s="23">
        <v>0</v>
      </c>
      <c r="AC486" s="24">
        <f t="shared" si="88"/>
        <v>139893.51</v>
      </c>
      <c r="AD486" s="23">
        <v>142470.28</v>
      </c>
      <c r="AE486" s="23">
        <v>0</v>
      </c>
      <c r="AF486" s="23">
        <v>0</v>
      </c>
      <c r="AG486" s="24">
        <f t="shared" si="89"/>
        <v>142470.28</v>
      </c>
      <c r="AH486" s="23">
        <v>144212.19</v>
      </c>
      <c r="AI486" s="23">
        <v>0</v>
      </c>
      <c r="AJ486" s="23">
        <v>0</v>
      </c>
      <c r="AK486" s="24">
        <f t="shared" si="90"/>
        <v>144212.19</v>
      </c>
      <c r="AN486" s="35">
        <f t="shared" si="91"/>
        <v>-4.2024930424995E-2</v>
      </c>
      <c r="AO486" s="35">
        <f t="shared" si="92"/>
        <v>2.3838953236008598E-2</v>
      </c>
      <c r="AP486" s="35">
        <f t="shared" si="93"/>
        <v>5.8522755776575286E-2</v>
      </c>
      <c r="AQ486" s="35">
        <f t="shared" si="94"/>
        <v>1.8419510669222428E-2</v>
      </c>
      <c r="AR486" s="35">
        <f t="shared" si="95"/>
        <v>1.2226479796347833E-2</v>
      </c>
    </row>
    <row r="487" spans="2:44" x14ac:dyDescent="0.3">
      <c r="B487" s="2" t="s">
        <v>101</v>
      </c>
      <c r="C487" s="2" t="s">
        <v>281</v>
      </c>
      <c r="D487" s="2" t="s">
        <v>447</v>
      </c>
      <c r="E487" s="2" t="s">
        <v>142</v>
      </c>
      <c r="F487" s="2" t="s">
        <v>143</v>
      </c>
      <c r="H487" s="23" cm="1">
        <f t="array" ref="H487">SUMPRODUCT('Charges by GXP_GIP_DETERMINED'!G$7:G$567*('Charges by GXP_GIP_DETERMINED'!$D$7:$D$567=$D487)*('Charges by GXP_GIP_DETERMINED'!$E$7:$E$567=$E487))</f>
        <v>1546.4426635353384</v>
      </c>
      <c r="I487" s="23" cm="1">
        <f t="array" ref="I487">SUMPRODUCT('Charges by GXP_GIP_DETERMINED'!H$7:H$567*('Charges by GXP_GIP_DETERMINED'!$D$7:$D$567=$D487)*('Charges by GXP_GIP_DETERMINED'!$E$7:$E$567=$E487))</f>
        <v>294362.93</v>
      </c>
      <c r="J487" s="23" cm="1">
        <f t="array" ref="J487">SUMPRODUCT('Charges by GXP_GIP_DETERMINED'!I$7:I$567*('Charges by GXP_GIP_DETERMINED'!$D$7:$D$567=$D487)*('Charges by GXP_GIP_DETERMINED'!$E$7:$E$567=$E487))</f>
        <v>186397.3</v>
      </c>
      <c r="K487" s="23" cm="1">
        <f t="array" ref="K487">SUMPRODUCT('Charges by GXP_GIP_DETERMINED'!J$7:J$567*('Charges by GXP_GIP_DETERMINED'!$D$7:$D$567=$D487)*('Charges by GXP_GIP_DETERMINED'!$E$7:$E$567=$E487))</f>
        <v>0</v>
      </c>
      <c r="L487" s="24">
        <f t="shared" si="84"/>
        <v>482306.67266353534</v>
      </c>
      <c r="M487" s="23">
        <v>2145.8578271635474</v>
      </c>
      <c r="N487" s="23">
        <v>300445.26</v>
      </c>
      <c r="O487" s="23">
        <v>141340.67000000001</v>
      </c>
      <c r="P487" s="23" cm="1">
        <f t="array" ref="P487">SUMPRODUCT('Charges by GXP_GIP_DETERMINED'!O$7:O$567*('Charges by GXP_GIP_DETERMINED'!$D$7:$D$567=$D487)*('Charges by GXP_GIP_DETERMINED'!$E$7:$E$567=$E487))</f>
        <v>0</v>
      </c>
      <c r="Q487" s="24">
        <f t="shared" si="85"/>
        <v>443931.78782716359</v>
      </c>
      <c r="R487" s="23">
        <v>2647.4300000000003</v>
      </c>
      <c r="S487" s="23">
        <v>371115.15</v>
      </c>
      <c r="T487" s="23">
        <v>191801.74</v>
      </c>
      <c r="U487" s="24">
        <f t="shared" si="86"/>
        <v>565564.32000000007</v>
      </c>
      <c r="V487" s="23">
        <v>3548.1100000000006</v>
      </c>
      <c r="W487" s="23">
        <v>392810.54</v>
      </c>
      <c r="X487" s="23">
        <v>194473.04</v>
      </c>
      <c r="Y487" s="24">
        <f t="shared" si="87"/>
        <v>590831.68999999994</v>
      </c>
      <c r="Z487" s="23">
        <v>4798.3599999999997</v>
      </c>
      <c r="AA487" s="23">
        <v>378739.07</v>
      </c>
      <c r="AB487" s="23">
        <v>195542.49</v>
      </c>
      <c r="AC487" s="24">
        <f t="shared" si="88"/>
        <v>579079.91999999993</v>
      </c>
      <c r="AD487" s="23">
        <v>5663.26</v>
      </c>
      <c r="AE487" s="23">
        <v>415325.15</v>
      </c>
      <c r="AF487" s="23">
        <v>196738.06</v>
      </c>
      <c r="AG487" s="24">
        <f t="shared" si="89"/>
        <v>617726.47</v>
      </c>
      <c r="AH487" s="23">
        <v>6817.3400000000011</v>
      </c>
      <c r="AI487" s="23">
        <v>423334.76</v>
      </c>
      <c r="AJ487" s="23">
        <v>201880.59</v>
      </c>
      <c r="AK487" s="24">
        <f t="shared" si="90"/>
        <v>632032.69000000006</v>
      </c>
      <c r="AN487" s="35">
        <f t="shared" si="91"/>
        <v>0.17262387616715924</v>
      </c>
      <c r="AO487" s="35">
        <f t="shared" si="92"/>
        <v>4.467638623313408E-2</v>
      </c>
      <c r="AP487" s="35">
        <f t="shared" si="93"/>
        <v>-1.9890216112138481E-2</v>
      </c>
      <c r="AQ487" s="35">
        <f t="shared" si="94"/>
        <v>6.673785200495308E-2</v>
      </c>
      <c r="AR487" s="35">
        <f t="shared" si="95"/>
        <v>2.3159473803996189E-2</v>
      </c>
    </row>
    <row r="488" spans="2:44" x14ac:dyDescent="0.3">
      <c r="B488" s="2" t="s">
        <v>101</v>
      </c>
      <c r="C488" s="2" t="s">
        <v>281</v>
      </c>
      <c r="D488" s="2" t="s">
        <v>447</v>
      </c>
      <c r="E488" s="2" t="s">
        <v>144</v>
      </c>
      <c r="F488" s="2" t="s">
        <v>145</v>
      </c>
      <c r="H488" s="23" cm="1">
        <f t="array" ref="H488">SUMPRODUCT('Charges by GXP_GIP_DETERMINED'!G$7:G$567*('Charges by GXP_GIP_DETERMINED'!$D$7:$D$567=$D488)*('Charges by GXP_GIP_DETERMINED'!$E$7:$E$567=$E488))</f>
        <v>0.5572474189730402</v>
      </c>
      <c r="I488" s="23" cm="1">
        <f t="array" ref="I488">SUMPRODUCT('Charges by GXP_GIP_DETERMINED'!H$7:H$567*('Charges by GXP_GIP_DETERMINED'!$D$7:$D$567=$D488)*('Charges by GXP_GIP_DETERMINED'!$E$7:$E$567=$E488))</f>
        <v>1297.3599999999999</v>
      </c>
      <c r="J488" s="23" cm="1">
        <f t="array" ref="J488">SUMPRODUCT('Charges by GXP_GIP_DETERMINED'!I$7:I$567*('Charges by GXP_GIP_DETERMINED'!$D$7:$D$567=$D488)*('Charges by GXP_GIP_DETERMINED'!$E$7:$E$567=$E488))</f>
        <v>0</v>
      </c>
      <c r="K488" s="23" cm="1">
        <f t="array" ref="K488">SUMPRODUCT('Charges by GXP_GIP_DETERMINED'!J$7:J$567*('Charges by GXP_GIP_DETERMINED'!$D$7:$D$567=$D488)*('Charges by GXP_GIP_DETERMINED'!$E$7:$E$567=$E488))</f>
        <v>0</v>
      </c>
      <c r="L488" s="24">
        <f t="shared" si="84"/>
        <v>1297.9172474189729</v>
      </c>
      <c r="M488" s="23">
        <v>0.74454323840245107</v>
      </c>
      <c r="N488" s="23">
        <v>4547.8100000000004</v>
      </c>
      <c r="O488" s="23">
        <v>0</v>
      </c>
      <c r="P488" s="23" cm="1">
        <f t="array" ref="P488">SUMPRODUCT('Charges by GXP_GIP_DETERMINED'!O$7:O$567*('Charges by GXP_GIP_DETERMINED'!$D$7:$D$567=$D488)*('Charges by GXP_GIP_DETERMINED'!$E$7:$E$567=$E488))</f>
        <v>0</v>
      </c>
      <c r="Q488" s="24">
        <f t="shared" si="85"/>
        <v>4548.5545432384024</v>
      </c>
      <c r="R488" s="23">
        <v>0.95000000000000018</v>
      </c>
      <c r="S488" s="23">
        <v>5617.53</v>
      </c>
      <c r="T488" s="23">
        <v>0</v>
      </c>
      <c r="U488" s="24">
        <f t="shared" si="86"/>
        <v>5618.48</v>
      </c>
      <c r="V488" s="23">
        <v>1.2700000000000002</v>
      </c>
      <c r="W488" s="23">
        <v>5945.93</v>
      </c>
      <c r="X488" s="23">
        <v>0</v>
      </c>
      <c r="Y488" s="24">
        <f t="shared" si="87"/>
        <v>5947.2000000000007</v>
      </c>
      <c r="Z488" s="23">
        <v>1.6800000000000002</v>
      </c>
      <c r="AA488" s="23">
        <v>5732.94</v>
      </c>
      <c r="AB488" s="23">
        <v>0</v>
      </c>
      <c r="AC488" s="24">
        <f t="shared" si="88"/>
        <v>5734.62</v>
      </c>
      <c r="AD488" s="23">
        <v>1.9900000000000004</v>
      </c>
      <c r="AE488" s="23">
        <v>6286.74</v>
      </c>
      <c r="AF488" s="23">
        <v>0</v>
      </c>
      <c r="AG488" s="24">
        <f t="shared" si="89"/>
        <v>6288.73</v>
      </c>
      <c r="AH488" s="23">
        <v>2.25</v>
      </c>
      <c r="AI488" s="23">
        <v>6407.98</v>
      </c>
      <c r="AJ488" s="23">
        <v>0</v>
      </c>
      <c r="AK488" s="24">
        <f t="shared" si="90"/>
        <v>6410.23</v>
      </c>
      <c r="AN488" s="35">
        <f t="shared" si="91"/>
        <v>3.328843006881109</v>
      </c>
      <c r="AO488" s="35">
        <f t="shared" si="92"/>
        <v>5.8506927140436815E-2</v>
      </c>
      <c r="AP488" s="35">
        <f t="shared" si="93"/>
        <v>-3.5744552058111556E-2</v>
      </c>
      <c r="AQ488" s="35">
        <f t="shared" si="94"/>
        <v>9.6625408483909991E-2</v>
      </c>
      <c r="AR488" s="35">
        <f t="shared" si="95"/>
        <v>1.9320276112983148E-2</v>
      </c>
    </row>
    <row r="489" spans="2:44" x14ac:dyDescent="0.3">
      <c r="B489" s="2" t="s">
        <v>101</v>
      </c>
      <c r="C489" s="2" t="s">
        <v>281</v>
      </c>
      <c r="D489" s="2" t="s">
        <v>447</v>
      </c>
      <c r="E489" s="2" t="s">
        <v>146</v>
      </c>
      <c r="H489" s="23" cm="1">
        <f t="array" ref="H489">SUMPRODUCT('Charges by GXP_GIP_DETERMINED'!G$7:G$567*('Charges by GXP_GIP_DETERMINED'!$D$7:$D$567=$D489)*('Charges by GXP_GIP_DETERMINED'!$E$7:$E$567=$E489))</f>
        <v>10833.261866372262</v>
      </c>
      <c r="I489" s="23" cm="1">
        <f t="array" ref="I489">SUMPRODUCT('Charges by GXP_GIP_DETERMINED'!H$7:H$567*('Charges by GXP_GIP_DETERMINED'!$D$7:$D$567=$D489)*('Charges by GXP_GIP_DETERMINED'!$E$7:$E$567=$E489))</f>
        <v>0</v>
      </c>
      <c r="J489" s="23" cm="1">
        <f t="array" ref="J489">SUMPRODUCT('Charges by GXP_GIP_DETERMINED'!I$7:I$567*('Charges by GXP_GIP_DETERMINED'!$D$7:$D$567=$D489)*('Charges by GXP_GIP_DETERMINED'!$E$7:$E$567=$E489))</f>
        <v>0</v>
      </c>
      <c r="K489" s="23" cm="1">
        <f t="array" ref="K489">SUMPRODUCT('Charges by GXP_GIP_DETERMINED'!J$7:J$567*('Charges by GXP_GIP_DETERMINED'!$D$7:$D$567=$D489)*('Charges by GXP_GIP_DETERMINED'!$E$7:$E$567=$E489))</f>
        <v>0</v>
      </c>
      <c r="L489" s="24">
        <f t="shared" si="84"/>
        <v>10833.261866372262</v>
      </c>
      <c r="M489" s="23">
        <v>10398.935066866408</v>
      </c>
      <c r="N489" s="23">
        <v>0</v>
      </c>
      <c r="O489" s="23">
        <v>0</v>
      </c>
      <c r="P489" s="23" cm="1">
        <f t="array" ref="P489">SUMPRODUCT('Charges by GXP_GIP_DETERMINED'!O$7:O$567*('Charges by GXP_GIP_DETERMINED'!$D$7:$D$567=$D489)*('Charges by GXP_GIP_DETERMINED'!$E$7:$E$567=$E489))</f>
        <v>0</v>
      </c>
      <c r="Q489" s="24">
        <f t="shared" si="85"/>
        <v>10398.935066866408</v>
      </c>
      <c r="R489" s="23">
        <v>10781.76</v>
      </c>
      <c r="S489" s="23">
        <v>0</v>
      </c>
      <c r="T489" s="23">
        <v>0</v>
      </c>
      <c r="U489" s="24">
        <f t="shared" si="86"/>
        <v>10781.76</v>
      </c>
      <c r="V489" s="23">
        <v>11196.02</v>
      </c>
      <c r="W489" s="23">
        <v>0</v>
      </c>
      <c r="X489" s="23">
        <v>0</v>
      </c>
      <c r="Y489" s="24">
        <f t="shared" si="87"/>
        <v>11196.02</v>
      </c>
      <c r="Z489" s="23">
        <v>12479.160000000003</v>
      </c>
      <c r="AA489" s="23">
        <v>0</v>
      </c>
      <c r="AB489" s="23">
        <v>0</v>
      </c>
      <c r="AC489" s="24">
        <f t="shared" si="88"/>
        <v>12479.160000000003</v>
      </c>
      <c r="AD489" s="23">
        <v>12936.34</v>
      </c>
      <c r="AE489" s="23">
        <v>0</v>
      </c>
      <c r="AF489" s="23">
        <v>0</v>
      </c>
      <c r="AG489" s="24">
        <f t="shared" si="89"/>
        <v>12936.34</v>
      </c>
      <c r="AH489" s="23">
        <v>13097.94</v>
      </c>
      <c r="AI489" s="23">
        <v>0</v>
      </c>
      <c r="AJ489" s="23">
        <v>0</v>
      </c>
      <c r="AK489" s="24">
        <f t="shared" si="90"/>
        <v>13097.94</v>
      </c>
      <c r="AN489" s="35">
        <f t="shared" si="91"/>
        <v>-4.7540497965926631E-3</v>
      </c>
      <c r="AO489" s="35">
        <f t="shared" si="92"/>
        <v>3.8422298400261123E-2</v>
      </c>
      <c r="AP489" s="35">
        <f t="shared" si="93"/>
        <v>0.11460679777278027</v>
      </c>
      <c r="AQ489" s="35">
        <f t="shared" si="94"/>
        <v>3.6635478670038468E-2</v>
      </c>
      <c r="AR489" s="35">
        <f t="shared" si="95"/>
        <v>1.2491941306428167E-2</v>
      </c>
    </row>
    <row r="490" spans="2:44" x14ac:dyDescent="0.3">
      <c r="B490" s="2" t="s">
        <v>101</v>
      </c>
      <c r="C490" s="2" t="s">
        <v>181</v>
      </c>
      <c r="D490" s="2" t="s">
        <v>448</v>
      </c>
      <c r="E490" s="2" t="s">
        <v>142</v>
      </c>
      <c r="F490" s="2" t="s">
        <v>143</v>
      </c>
      <c r="H490" s="23" cm="1">
        <f t="array" ref="H490">SUMPRODUCT('Charges by GXP_GIP_DETERMINED'!G$7:G$567*('Charges by GXP_GIP_DETERMINED'!$D$7:$D$567=$D490)*('Charges by GXP_GIP_DETERMINED'!$E$7:$E$567=$E490))</f>
        <v>1359.380311174639</v>
      </c>
      <c r="I490" s="23" cm="1">
        <f t="array" ref="I490">SUMPRODUCT('Charges by GXP_GIP_DETERMINED'!H$7:H$567*('Charges by GXP_GIP_DETERMINED'!$D$7:$D$567=$D490)*('Charges by GXP_GIP_DETERMINED'!$E$7:$E$567=$E490))</f>
        <v>254986.53</v>
      </c>
      <c r="J490" s="23" cm="1">
        <f t="array" ref="J490">SUMPRODUCT('Charges by GXP_GIP_DETERMINED'!I$7:I$567*('Charges by GXP_GIP_DETERMINED'!$D$7:$D$567=$D490)*('Charges by GXP_GIP_DETERMINED'!$E$7:$E$567=$E490))</f>
        <v>169107.59</v>
      </c>
      <c r="K490" s="23" cm="1">
        <f t="array" ref="K490">SUMPRODUCT('Charges by GXP_GIP_DETERMINED'!J$7:J$567*('Charges by GXP_GIP_DETERMINED'!$D$7:$D$567=$D490)*('Charges by GXP_GIP_DETERMINED'!$E$7:$E$567=$E490))</f>
        <v>0</v>
      </c>
      <c r="L490" s="24">
        <f t="shared" si="84"/>
        <v>425453.50031117466</v>
      </c>
      <c r="M490" s="23">
        <v>1886.2898138419423</v>
      </c>
      <c r="N490" s="23">
        <v>259182.15</v>
      </c>
      <c r="O490" s="23">
        <v>125361.07</v>
      </c>
      <c r="P490" s="23" cm="1">
        <f t="array" ref="P490">SUMPRODUCT('Charges by GXP_GIP_DETERMINED'!O$7:O$567*('Charges by GXP_GIP_DETERMINED'!$D$7:$D$567=$D490)*('Charges by GXP_GIP_DETERMINED'!$E$7:$E$567=$E490))</f>
        <v>0</v>
      </c>
      <c r="Q490" s="24">
        <f t="shared" si="85"/>
        <v>386429.50981384196</v>
      </c>
      <c r="R490" s="23">
        <v>2327.2000000000003</v>
      </c>
      <c r="S490" s="23">
        <v>320146.25</v>
      </c>
      <c r="T490" s="23">
        <v>170117.15</v>
      </c>
      <c r="U490" s="24">
        <f t="shared" si="86"/>
        <v>492590.6</v>
      </c>
      <c r="V490" s="23">
        <v>3171.3599999999992</v>
      </c>
      <c r="W490" s="23">
        <v>338862</v>
      </c>
      <c r="X490" s="23">
        <v>172486.43</v>
      </c>
      <c r="Y490" s="24">
        <f t="shared" si="87"/>
        <v>514519.79</v>
      </c>
      <c r="Z490" s="23">
        <v>4479.1400000000021</v>
      </c>
      <c r="AA490" s="23">
        <v>326723.09999999998</v>
      </c>
      <c r="AB490" s="23">
        <v>173434.97</v>
      </c>
      <c r="AC490" s="24">
        <f t="shared" si="88"/>
        <v>504637.20999999996</v>
      </c>
      <c r="AD490" s="23">
        <v>5328.9600000000009</v>
      </c>
      <c r="AE490" s="23">
        <v>358284.46</v>
      </c>
      <c r="AF490" s="23">
        <v>174495.38</v>
      </c>
      <c r="AG490" s="24">
        <f t="shared" si="89"/>
        <v>538108.80000000005</v>
      </c>
      <c r="AH490" s="23">
        <v>6986.4300000000021</v>
      </c>
      <c r="AI490" s="23">
        <v>365194.02</v>
      </c>
      <c r="AJ490" s="23">
        <v>179056.5</v>
      </c>
      <c r="AK490" s="24">
        <f t="shared" si="90"/>
        <v>551236.94999999995</v>
      </c>
      <c r="AN490" s="35">
        <f t="shared" si="91"/>
        <v>0.15780126298108144</v>
      </c>
      <c r="AO490" s="35">
        <f t="shared" si="92"/>
        <v>4.4518084591951279E-2</v>
      </c>
      <c r="AP490" s="35">
        <f t="shared" si="93"/>
        <v>-1.9207385589580572E-2</v>
      </c>
      <c r="AQ490" s="35">
        <f t="shared" si="94"/>
        <v>6.6328026028837694E-2</v>
      </c>
      <c r="AR490" s="35">
        <f t="shared" si="95"/>
        <v>2.4396832016127412E-2</v>
      </c>
    </row>
    <row r="491" spans="2:44" x14ac:dyDescent="0.3">
      <c r="B491" s="2" t="s">
        <v>101</v>
      </c>
      <c r="C491" s="2" t="s">
        <v>181</v>
      </c>
      <c r="D491" s="2" t="s">
        <v>448</v>
      </c>
      <c r="E491" s="2" t="s">
        <v>144</v>
      </c>
      <c r="F491" s="2" t="s">
        <v>145</v>
      </c>
      <c r="H491" s="23" cm="1">
        <f t="array" ref="H491">SUMPRODUCT('Charges by GXP_GIP_DETERMINED'!G$7:G$567*('Charges by GXP_GIP_DETERMINED'!$D$7:$D$567=$D491)*('Charges by GXP_GIP_DETERMINED'!$E$7:$E$567=$E491))</f>
        <v>10.956585739890956</v>
      </c>
      <c r="I491" s="23" cm="1">
        <f t="array" ref="I491">SUMPRODUCT('Charges by GXP_GIP_DETERMINED'!H$7:H$567*('Charges by GXP_GIP_DETERMINED'!$D$7:$D$567=$D491)*('Charges by GXP_GIP_DETERMINED'!$E$7:$E$567=$E491))</f>
        <v>39012.03</v>
      </c>
      <c r="J491" s="23" cm="1">
        <f t="array" ref="J491">SUMPRODUCT('Charges by GXP_GIP_DETERMINED'!I$7:I$567*('Charges by GXP_GIP_DETERMINED'!$D$7:$D$567=$D491)*('Charges by GXP_GIP_DETERMINED'!$E$7:$E$567=$E491))</f>
        <v>0</v>
      </c>
      <c r="K491" s="23" cm="1">
        <f t="array" ref="K491">SUMPRODUCT('Charges by GXP_GIP_DETERMINED'!J$7:J$567*('Charges by GXP_GIP_DETERMINED'!$D$7:$D$567=$D491)*('Charges by GXP_GIP_DETERMINED'!$E$7:$E$567=$E491))</f>
        <v>0</v>
      </c>
      <c r="L491" s="24">
        <f t="shared" si="84"/>
        <v>39022.986585739891</v>
      </c>
      <c r="M491" s="23">
        <v>14.647580919363952</v>
      </c>
      <c r="N491" s="23">
        <v>40889.24</v>
      </c>
      <c r="O491" s="23">
        <v>0</v>
      </c>
      <c r="P491" s="23" cm="1">
        <f t="array" ref="P491">SUMPRODUCT('Charges by GXP_GIP_DETERMINED'!O$7:O$567*('Charges by GXP_GIP_DETERMINED'!$D$7:$D$567=$D491)*('Charges by GXP_GIP_DETERMINED'!$E$7:$E$567=$E491))</f>
        <v>0</v>
      </c>
      <c r="Q491" s="24">
        <f t="shared" si="85"/>
        <v>40903.887580919363</v>
      </c>
      <c r="R491" s="23">
        <v>18.760000000000002</v>
      </c>
      <c r="S491" s="23">
        <v>50507.09</v>
      </c>
      <c r="T491" s="23">
        <v>0</v>
      </c>
      <c r="U491" s="24">
        <f t="shared" si="86"/>
        <v>50525.85</v>
      </c>
      <c r="V491" s="23">
        <v>25.07</v>
      </c>
      <c r="W491" s="23">
        <v>53459.74</v>
      </c>
      <c r="X491" s="23">
        <v>0</v>
      </c>
      <c r="Y491" s="24">
        <f t="shared" si="87"/>
        <v>53484.81</v>
      </c>
      <c r="Z491" s="23">
        <v>32.879999999999995</v>
      </c>
      <c r="AA491" s="23">
        <v>51544.67</v>
      </c>
      <c r="AB491" s="23">
        <v>0</v>
      </c>
      <c r="AC491" s="24">
        <f t="shared" si="88"/>
        <v>51577.549999999996</v>
      </c>
      <c r="AD491" s="23">
        <v>39.139999999999993</v>
      </c>
      <c r="AE491" s="23">
        <v>56523.87</v>
      </c>
      <c r="AF491" s="23">
        <v>0</v>
      </c>
      <c r="AG491" s="24">
        <f t="shared" si="89"/>
        <v>56563.01</v>
      </c>
      <c r="AH491" s="23">
        <v>44.47</v>
      </c>
      <c r="AI491" s="23">
        <v>57613.94</v>
      </c>
      <c r="AJ491" s="23">
        <v>0</v>
      </c>
      <c r="AK491" s="24">
        <f t="shared" si="90"/>
        <v>57658.41</v>
      </c>
      <c r="AN491" s="35">
        <f t="shared" si="91"/>
        <v>0.29477147754917299</v>
      </c>
      <c r="AO491" s="35">
        <f t="shared" si="92"/>
        <v>5.8563289880328551E-2</v>
      </c>
      <c r="AP491" s="35">
        <f t="shared" si="93"/>
        <v>-3.5659844355808712E-2</v>
      </c>
      <c r="AQ491" s="35">
        <f t="shared" si="94"/>
        <v>9.6659496234311471E-2</v>
      </c>
      <c r="AR491" s="35">
        <f t="shared" si="95"/>
        <v>1.9366013230201151E-2</v>
      </c>
    </row>
    <row r="492" spans="2:44" x14ac:dyDescent="0.3">
      <c r="B492" s="2" t="s">
        <v>101</v>
      </c>
      <c r="C492" s="2" t="s">
        <v>181</v>
      </c>
      <c r="D492" s="2" t="s">
        <v>448</v>
      </c>
      <c r="E492" s="2" t="s">
        <v>146</v>
      </c>
      <c r="H492" s="23" cm="1">
        <f t="array" ref="H492">SUMPRODUCT('Charges by GXP_GIP_DETERMINED'!G$7:G$567*('Charges by GXP_GIP_DETERMINED'!$D$7:$D$567=$D492)*('Charges by GXP_GIP_DETERMINED'!$E$7:$E$567=$E492))</f>
        <v>12265.99484153804</v>
      </c>
      <c r="I492" s="23" cm="1">
        <f t="array" ref="I492">SUMPRODUCT('Charges by GXP_GIP_DETERMINED'!H$7:H$567*('Charges by GXP_GIP_DETERMINED'!$D$7:$D$567=$D492)*('Charges by GXP_GIP_DETERMINED'!$E$7:$E$567=$E492))</f>
        <v>0</v>
      </c>
      <c r="J492" s="23" cm="1">
        <f t="array" ref="J492">SUMPRODUCT('Charges by GXP_GIP_DETERMINED'!I$7:I$567*('Charges by GXP_GIP_DETERMINED'!$D$7:$D$567=$D492)*('Charges by GXP_GIP_DETERMINED'!$E$7:$E$567=$E492))</f>
        <v>0</v>
      </c>
      <c r="K492" s="23" cm="1">
        <f t="array" ref="K492">SUMPRODUCT('Charges by GXP_GIP_DETERMINED'!J$7:J$567*('Charges by GXP_GIP_DETERMINED'!$D$7:$D$567=$D492)*('Charges by GXP_GIP_DETERMINED'!$E$7:$E$567=$E492))</f>
        <v>0</v>
      </c>
      <c r="L492" s="24">
        <f t="shared" si="84"/>
        <v>12265.99484153804</v>
      </c>
      <c r="M492" s="23">
        <v>11969.156609947302</v>
      </c>
      <c r="N492" s="23">
        <v>0</v>
      </c>
      <c r="O492" s="23">
        <v>0</v>
      </c>
      <c r="P492" s="23" cm="1">
        <f t="array" ref="P492">SUMPRODUCT('Charges by GXP_GIP_DETERMINED'!O$7:O$567*('Charges by GXP_GIP_DETERMINED'!$D$7:$D$567=$D492)*('Charges by GXP_GIP_DETERMINED'!$E$7:$E$567=$E492))</f>
        <v>0</v>
      </c>
      <c r="Q492" s="24">
        <f t="shared" si="85"/>
        <v>11969.156609947302</v>
      </c>
      <c r="R492" s="23">
        <v>12295.739999999998</v>
      </c>
      <c r="S492" s="23">
        <v>0</v>
      </c>
      <c r="T492" s="23">
        <v>0</v>
      </c>
      <c r="U492" s="24">
        <f t="shared" si="86"/>
        <v>12295.739999999998</v>
      </c>
      <c r="V492" s="23">
        <v>12648.08</v>
      </c>
      <c r="W492" s="23">
        <v>0</v>
      </c>
      <c r="X492" s="23">
        <v>0</v>
      </c>
      <c r="Y492" s="24">
        <f t="shared" si="87"/>
        <v>12648.08</v>
      </c>
      <c r="Z492" s="23">
        <v>13953.14</v>
      </c>
      <c r="AA492" s="23">
        <v>0</v>
      </c>
      <c r="AB492" s="23">
        <v>0</v>
      </c>
      <c r="AC492" s="24">
        <f t="shared" si="88"/>
        <v>13953.14</v>
      </c>
      <c r="AD492" s="23">
        <v>14415.529999999999</v>
      </c>
      <c r="AE492" s="23">
        <v>0</v>
      </c>
      <c r="AF492" s="23">
        <v>0</v>
      </c>
      <c r="AG492" s="24">
        <f t="shared" si="89"/>
        <v>14415.529999999999</v>
      </c>
      <c r="AH492" s="23">
        <v>14600.670000000002</v>
      </c>
      <c r="AI492" s="23">
        <v>0</v>
      </c>
      <c r="AJ492" s="23">
        <v>0</v>
      </c>
      <c r="AK492" s="24">
        <f t="shared" si="90"/>
        <v>14600.670000000002</v>
      </c>
      <c r="AN492" s="35">
        <f t="shared" si="91"/>
        <v>2.4250098623250782E-3</v>
      </c>
      <c r="AO492" s="35">
        <f t="shared" si="92"/>
        <v>2.8655453026820821E-2</v>
      </c>
      <c r="AP492" s="35">
        <f t="shared" si="93"/>
        <v>0.10318245931398273</v>
      </c>
      <c r="AQ492" s="35">
        <f t="shared" si="94"/>
        <v>3.3138777364808192E-2</v>
      </c>
      <c r="AR492" s="35">
        <f t="shared" si="95"/>
        <v>1.2843093524830707E-2</v>
      </c>
    </row>
    <row r="493" spans="2:44" x14ac:dyDescent="0.3">
      <c r="B493" s="2" t="s">
        <v>101</v>
      </c>
      <c r="C493" s="2" t="s">
        <v>211</v>
      </c>
      <c r="D493" s="2" t="s">
        <v>449</v>
      </c>
      <c r="E493" s="2" t="s">
        <v>142</v>
      </c>
      <c r="F493" s="2" t="s">
        <v>143</v>
      </c>
      <c r="H493" s="23" cm="1">
        <f t="array" ref="H493">SUMPRODUCT('Charges by GXP_GIP_DETERMINED'!G$7:G$567*('Charges by GXP_GIP_DETERMINED'!$D$7:$D$567=$D493)*('Charges by GXP_GIP_DETERMINED'!$E$7:$E$567=$E493))</f>
        <v>11386.54318340023</v>
      </c>
      <c r="I493" s="23" cm="1">
        <f t="array" ref="I493">SUMPRODUCT('Charges by GXP_GIP_DETERMINED'!H$7:H$567*('Charges by GXP_GIP_DETERMINED'!$D$7:$D$567=$D493)*('Charges by GXP_GIP_DETERMINED'!$E$7:$E$567=$E493))</f>
        <v>126420.4</v>
      </c>
      <c r="J493" s="23" cm="1">
        <f t="array" ref="J493">SUMPRODUCT('Charges by GXP_GIP_DETERMINED'!I$7:I$567*('Charges by GXP_GIP_DETERMINED'!$D$7:$D$567=$D493)*('Charges by GXP_GIP_DETERMINED'!$E$7:$E$567=$E493))</f>
        <v>781116.01</v>
      </c>
      <c r="K493" s="23" cm="1">
        <f t="array" ref="K493">SUMPRODUCT('Charges by GXP_GIP_DETERMINED'!J$7:J$567*('Charges by GXP_GIP_DETERMINED'!$D$7:$D$567=$D493)*('Charges by GXP_GIP_DETERMINED'!$E$7:$E$567=$E493))</f>
        <v>0</v>
      </c>
      <c r="L493" s="24">
        <f t="shared" si="84"/>
        <v>918922.95318340021</v>
      </c>
      <c r="M493" s="23">
        <v>16828.528714345535</v>
      </c>
      <c r="N493" s="23">
        <v>132984.23000000001</v>
      </c>
      <c r="O493" s="23">
        <v>832289.5</v>
      </c>
      <c r="P493" s="23" cm="1">
        <f t="array" ref="P493">SUMPRODUCT('Charges by GXP_GIP_DETERMINED'!O$7:O$567*('Charges by GXP_GIP_DETERMINED'!$D$7:$D$567=$D493)*('Charges by GXP_GIP_DETERMINED'!$E$7:$E$567=$E493))</f>
        <v>0</v>
      </c>
      <c r="Q493" s="24">
        <f t="shared" si="85"/>
        <v>982102.25871434552</v>
      </c>
      <c r="R493" s="23">
        <v>22138.92</v>
      </c>
      <c r="S493" s="23">
        <v>164264.41</v>
      </c>
      <c r="T493" s="23">
        <v>1129431.31</v>
      </c>
      <c r="U493" s="24">
        <f t="shared" si="86"/>
        <v>1315834.6400000001</v>
      </c>
      <c r="V493" s="23">
        <v>30672.829999999994</v>
      </c>
      <c r="W493" s="23">
        <v>173867.31</v>
      </c>
      <c r="X493" s="23">
        <v>1145161.31</v>
      </c>
      <c r="Y493" s="24">
        <f t="shared" si="87"/>
        <v>1349701.45</v>
      </c>
      <c r="Z493" s="23">
        <v>41675.170000000006</v>
      </c>
      <c r="AA493" s="23">
        <v>167638.94</v>
      </c>
      <c r="AB493" s="23">
        <v>1151458.79</v>
      </c>
      <c r="AC493" s="24">
        <f t="shared" si="88"/>
        <v>1360772.9000000001</v>
      </c>
      <c r="AD493" s="23">
        <v>51969.59</v>
      </c>
      <c r="AE493" s="23">
        <v>183832.81</v>
      </c>
      <c r="AF493" s="23">
        <v>1158498.97</v>
      </c>
      <c r="AG493" s="24">
        <f t="shared" si="89"/>
        <v>1394301.3699999999</v>
      </c>
      <c r="AH493" s="23">
        <v>63136.819999999992</v>
      </c>
      <c r="AI493" s="23">
        <v>187378.05</v>
      </c>
      <c r="AJ493" s="23">
        <v>1188780.92</v>
      </c>
      <c r="AK493" s="24">
        <f t="shared" si="90"/>
        <v>1439295.79</v>
      </c>
      <c r="AN493" s="35">
        <f t="shared" si="91"/>
        <v>0.43193140996379453</v>
      </c>
      <c r="AO493" s="35">
        <f t="shared" si="92"/>
        <v>2.5737892110820004E-2</v>
      </c>
      <c r="AP493" s="35">
        <f t="shared" si="93"/>
        <v>8.2028881275930665E-3</v>
      </c>
      <c r="AQ493" s="35">
        <f t="shared" si="94"/>
        <v>2.4639284042178966E-2</v>
      </c>
      <c r="AR493" s="35">
        <f t="shared" si="95"/>
        <v>3.2270225769053251E-2</v>
      </c>
    </row>
    <row r="494" spans="2:44" x14ac:dyDescent="0.3">
      <c r="B494" s="2" t="s">
        <v>101</v>
      </c>
      <c r="C494" s="2" t="s">
        <v>211</v>
      </c>
      <c r="D494" s="2" t="s">
        <v>449</v>
      </c>
      <c r="E494" s="2" t="s">
        <v>144</v>
      </c>
      <c r="F494" s="2" t="s">
        <v>145</v>
      </c>
      <c r="H494" s="23" cm="1">
        <f t="array" ref="H494">SUMPRODUCT('Charges by GXP_GIP_DETERMINED'!G$7:G$567*('Charges by GXP_GIP_DETERMINED'!$D$7:$D$567=$D494)*('Charges by GXP_GIP_DETERMINED'!$E$7:$E$567=$E494))</f>
        <v>3.7495276197326327E-3</v>
      </c>
      <c r="I494" s="23" cm="1">
        <f t="array" ref="I494">SUMPRODUCT('Charges by GXP_GIP_DETERMINED'!H$7:H$567*('Charges by GXP_GIP_DETERMINED'!$D$7:$D$567=$D494)*('Charges by GXP_GIP_DETERMINED'!$E$7:$E$567=$E494))</f>
        <v>31.61</v>
      </c>
      <c r="J494" s="23" cm="1">
        <f t="array" ref="J494">SUMPRODUCT('Charges by GXP_GIP_DETERMINED'!I$7:I$567*('Charges by GXP_GIP_DETERMINED'!$D$7:$D$567=$D494)*('Charges by GXP_GIP_DETERMINED'!$E$7:$E$567=$E494))</f>
        <v>0</v>
      </c>
      <c r="K494" s="23" cm="1">
        <f t="array" ref="K494">SUMPRODUCT('Charges by GXP_GIP_DETERMINED'!J$7:J$567*('Charges by GXP_GIP_DETERMINED'!$D$7:$D$567=$D494)*('Charges by GXP_GIP_DETERMINED'!$E$7:$E$567=$E494))</f>
        <v>0</v>
      </c>
      <c r="L494" s="24">
        <f t="shared" si="84"/>
        <v>31.613749527619731</v>
      </c>
      <c r="M494" s="23">
        <v>5.2990290257851061E-3</v>
      </c>
      <c r="N494" s="23">
        <v>0</v>
      </c>
      <c r="O494" s="23">
        <v>0</v>
      </c>
      <c r="P494" s="23" cm="1">
        <f t="array" ref="P494">SUMPRODUCT('Charges by GXP_GIP_DETERMINED'!O$7:O$567*('Charges by GXP_GIP_DETERMINED'!$D$7:$D$567=$D494)*('Charges by GXP_GIP_DETERMINED'!$E$7:$E$567=$E494))</f>
        <v>0</v>
      </c>
      <c r="Q494" s="24">
        <f t="shared" si="85"/>
        <v>5.2990290257851061E-3</v>
      </c>
      <c r="R494" s="23">
        <v>0</v>
      </c>
      <c r="S494" s="23">
        <v>0</v>
      </c>
      <c r="T494" s="23">
        <v>0</v>
      </c>
      <c r="U494" s="24">
        <f t="shared" si="86"/>
        <v>0</v>
      </c>
      <c r="V494" s="23">
        <v>0</v>
      </c>
      <c r="W494" s="23">
        <v>0</v>
      </c>
      <c r="X494" s="23">
        <v>0</v>
      </c>
      <c r="Y494" s="24">
        <f t="shared" si="87"/>
        <v>0</v>
      </c>
      <c r="Z494" s="23">
        <v>0.01</v>
      </c>
      <c r="AA494" s="23">
        <v>0</v>
      </c>
      <c r="AB494" s="23">
        <v>0</v>
      </c>
      <c r="AC494" s="24">
        <f t="shared" si="88"/>
        <v>0.01</v>
      </c>
      <c r="AD494" s="23">
        <v>0.01</v>
      </c>
      <c r="AE494" s="23">
        <v>0</v>
      </c>
      <c r="AF494" s="23">
        <v>0</v>
      </c>
      <c r="AG494" s="24">
        <f t="shared" si="89"/>
        <v>0.01</v>
      </c>
      <c r="AH494" s="23">
        <v>0.01</v>
      </c>
      <c r="AI494" s="23">
        <v>0</v>
      </c>
      <c r="AJ494" s="23">
        <v>0</v>
      </c>
      <c r="AK494" s="24">
        <f t="shared" si="90"/>
        <v>0.01</v>
      </c>
      <c r="AN494" s="35">
        <f t="shared" si="91"/>
        <v>-1</v>
      </c>
      <c r="AO494" s="35" t="str">
        <f t="shared" si="92"/>
        <v>'-</v>
      </c>
      <c r="AP494" s="35" t="str">
        <f t="shared" si="93"/>
        <v>'-</v>
      </c>
      <c r="AQ494" s="35">
        <f t="shared" si="94"/>
        <v>0</v>
      </c>
      <c r="AR494" s="35">
        <f t="shared" si="95"/>
        <v>0</v>
      </c>
    </row>
    <row r="495" spans="2:44" x14ac:dyDescent="0.3">
      <c r="B495" s="2" t="s">
        <v>101</v>
      </c>
      <c r="C495" s="2" t="s">
        <v>211</v>
      </c>
      <c r="D495" s="2" t="s">
        <v>449</v>
      </c>
      <c r="E495" s="2" t="s">
        <v>146</v>
      </c>
      <c r="H495" s="23" cm="1">
        <f t="array" ref="H495">SUMPRODUCT('Charges by GXP_GIP_DETERMINED'!G$7:G$567*('Charges by GXP_GIP_DETERMINED'!$D$7:$D$567=$D495)*('Charges by GXP_GIP_DETERMINED'!$E$7:$E$567=$E495))</f>
        <v>100421.43395410647</v>
      </c>
      <c r="I495" s="23" cm="1">
        <f t="array" ref="I495">SUMPRODUCT('Charges by GXP_GIP_DETERMINED'!H$7:H$567*('Charges by GXP_GIP_DETERMINED'!$D$7:$D$567=$D495)*('Charges by GXP_GIP_DETERMINED'!$E$7:$E$567=$E495))</f>
        <v>0</v>
      </c>
      <c r="J495" s="23" cm="1">
        <f t="array" ref="J495">SUMPRODUCT('Charges by GXP_GIP_DETERMINED'!I$7:I$567*('Charges by GXP_GIP_DETERMINED'!$D$7:$D$567=$D495)*('Charges by GXP_GIP_DETERMINED'!$E$7:$E$567=$E495))</f>
        <v>0</v>
      </c>
      <c r="K495" s="23" cm="1">
        <f t="array" ref="K495">SUMPRODUCT('Charges by GXP_GIP_DETERMINED'!J$7:J$567*('Charges by GXP_GIP_DETERMINED'!$D$7:$D$567=$D495)*('Charges by GXP_GIP_DETERMINED'!$E$7:$E$567=$E495))</f>
        <v>0</v>
      </c>
      <c r="L495" s="24">
        <f t="shared" si="84"/>
        <v>100421.43395410647</v>
      </c>
      <c r="M495" s="23">
        <v>100647.29030396906</v>
      </c>
      <c r="N495" s="23">
        <v>0</v>
      </c>
      <c r="O495" s="23">
        <v>0</v>
      </c>
      <c r="P495" s="23" cm="1">
        <f t="array" ref="P495">SUMPRODUCT('Charges by GXP_GIP_DETERMINED'!O$7:O$567*('Charges by GXP_GIP_DETERMINED'!$D$7:$D$567=$D495)*('Charges by GXP_GIP_DETERMINED'!$E$7:$E$567=$E495))</f>
        <v>0</v>
      </c>
      <c r="Q495" s="24">
        <f t="shared" si="85"/>
        <v>100647.29030396906</v>
      </c>
      <c r="R495" s="23">
        <v>102022.12999999999</v>
      </c>
      <c r="S495" s="23">
        <v>0</v>
      </c>
      <c r="T495" s="23">
        <v>0</v>
      </c>
      <c r="U495" s="24">
        <f t="shared" si="86"/>
        <v>102022.12999999999</v>
      </c>
      <c r="V495" s="23">
        <v>103304.82999999999</v>
      </c>
      <c r="W495" s="23">
        <v>0</v>
      </c>
      <c r="X495" s="23">
        <v>0</v>
      </c>
      <c r="Y495" s="24">
        <f t="shared" si="87"/>
        <v>103304.82999999999</v>
      </c>
      <c r="Z495" s="23">
        <v>112413.29000000001</v>
      </c>
      <c r="AA495" s="23">
        <v>0</v>
      </c>
      <c r="AB495" s="23">
        <v>0</v>
      </c>
      <c r="AC495" s="24">
        <f t="shared" si="88"/>
        <v>112413.29000000001</v>
      </c>
      <c r="AD495" s="23">
        <v>115545.68999999997</v>
      </c>
      <c r="AE495" s="23">
        <v>0</v>
      </c>
      <c r="AF495" s="23">
        <v>0</v>
      </c>
      <c r="AG495" s="24">
        <f t="shared" si="89"/>
        <v>115545.68999999997</v>
      </c>
      <c r="AH495" s="23">
        <v>116873.75</v>
      </c>
      <c r="AI495" s="23">
        <v>0</v>
      </c>
      <c r="AJ495" s="23">
        <v>0</v>
      </c>
      <c r="AK495" s="24">
        <f t="shared" si="90"/>
        <v>116873.75</v>
      </c>
      <c r="AN495" s="35">
        <f t="shared" si="91"/>
        <v>1.5939784793603362E-2</v>
      </c>
      <c r="AO495" s="35">
        <f t="shared" si="92"/>
        <v>1.2572762399687187E-2</v>
      </c>
      <c r="AP495" s="35">
        <f t="shared" si="93"/>
        <v>8.8170707991098052E-2</v>
      </c>
      <c r="AQ495" s="35">
        <f t="shared" si="94"/>
        <v>2.7865032684302404E-2</v>
      </c>
      <c r="AR495" s="35">
        <f t="shared" si="95"/>
        <v>1.1493808206952894E-2</v>
      </c>
    </row>
    <row r="496" spans="2:44" x14ac:dyDescent="0.3">
      <c r="B496" s="2" t="s">
        <v>101</v>
      </c>
      <c r="C496" s="2" t="s">
        <v>257</v>
      </c>
      <c r="D496" s="2" t="s">
        <v>450</v>
      </c>
      <c r="E496" s="2" t="s">
        <v>142</v>
      </c>
      <c r="F496" s="2" t="s">
        <v>143</v>
      </c>
      <c r="H496" s="23" cm="1">
        <f t="array" ref="H496">SUMPRODUCT('Charges by GXP_GIP_DETERMINED'!G$7:G$567*('Charges by GXP_GIP_DETERMINED'!$D$7:$D$567=$D496)*('Charges by GXP_GIP_DETERMINED'!$E$7:$E$567=$E496))</f>
        <v>11320.254256858039</v>
      </c>
      <c r="I496" s="23" cm="1">
        <f t="array" ref="I496">SUMPRODUCT('Charges by GXP_GIP_DETERMINED'!H$7:H$567*('Charges by GXP_GIP_DETERMINED'!$D$7:$D$567=$D496)*('Charges by GXP_GIP_DETERMINED'!$E$7:$E$567=$E496))</f>
        <v>92719.43</v>
      </c>
      <c r="J496" s="23" cm="1">
        <f t="array" ref="J496">SUMPRODUCT('Charges by GXP_GIP_DETERMINED'!I$7:I$567*('Charges by GXP_GIP_DETERMINED'!$D$7:$D$567=$D496)*('Charges by GXP_GIP_DETERMINED'!$E$7:$E$567=$E496))</f>
        <v>796510.96</v>
      </c>
      <c r="K496" s="23" cm="1">
        <f t="array" ref="K496">SUMPRODUCT('Charges by GXP_GIP_DETERMINED'!J$7:J$567*('Charges by GXP_GIP_DETERMINED'!$D$7:$D$567=$D496)*('Charges by GXP_GIP_DETERMINED'!$E$7:$E$567=$E496))</f>
        <v>0</v>
      </c>
      <c r="L496" s="24">
        <f t="shared" si="84"/>
        <v>900550.64425685804</v>
      </c>
      <c r="M496" s="23">
        <v>16730.559911171986</v>
      </c>
      <c r="N496" s="23">
        <v>96767.82</v>
      </c>
      <c r="O496" s="23">
        <v>828013.27</v>
      </c>
      <c r="P496" s="23" cm="1">
        <f t="array" ref="P496">SUMPRODUCT('Charges by GXP_GIP_DETERMINED'!O$7:O$567*('Charges by GXP_GIP_DETERMINED'!$D$7:$D$567=$D496)*('Charges by GXP_GIP_DETERMINED'!$E$7:$E$567=$E496))</f>
        <v>0</v>
      </c>
      <c r="Q496" s="24">
        <f t="shared" si="85"/>
        <v>941511.64991117199</v>
      </c>
      <c r="R496" s="23">
        <v>22010.039999999997</v>
      </c>
      <c r="S496" s="23">
        <v>119529.27</v>
      </c>
      <c r="T496" s="23">
        <v>1123628.3899999999</v>
      </c>
      <c r="U496" s="24">
        <f t="shared" si="86"/>
        <v>1265167.7</v>
      </c>
      <c r="V496" s="23">
        <v>30515.139999999996</v>
      </c>
      <c r="W496" s="23">
        <v>126516.96</v>
      </c>
      <c r="X496" s="23">
        <v>1139277.57</v>
      </c>
      <c r="Y496" s="24">
        <f t="shared" si="87"/>
        <v>1296309.6700000002</v>
      </c>
      <c r="Z496" s="23">
        <v>41536.590000000004</v>
      </c>
      <c r="AA496" s="23">
        <v>121984.8</v>
      </c>
      <c r="AB496" s="23">
        <v>1145542.7</v>
      </c>
      <c r="AC496" s="24">
        <f t="shared" si="88"/>
        <v>1309064.0899999999</v>
      </c>
      <c r="AD496" s="23">
        <v>51806.71</v>
      </c>
      <c r="AE496" s="23">
        <v>133768.49</v>
      </c>
      <c r="AF496" s="23">
        <v>1152546.7</v>
      </c>
      <c r="AG496" s="24">
        <f t="shared" si="89"/>
        <v>1338121.8999999999</v>
      </c>
      <c r="AH496" s="23">
        <v>63165.06</v>
      </c>
      <c r="AI496" s="23">
        <v>136348.24</v>
      </c>
      <c r="AJ496" s="23">
        <v>1182673.07</v>
      </c>
      <c r="AK496" s="24">
        <f t="shared" si="90"/>
        <v>1382186.37</v>
      </c>
      <c r="AN496" s="35">
        <f t="shared" si="91"/>
        <v>0.40488234400634626</v>
      </c>
      <c r="AO496" s="35">
        <f t="shared" si="92"/>
        <v>2.4614894926577868E-2</v>
      </c>
      <c r="AP496" s="35">
        <f t="shared" si="93"/>
        <v>9.8390224922102476E-3</v>
      </c>
      <c r="AQ496" s="35">
        <f t="shared" si="94"/>
        <v>2.2197392948117622E-2</v>
      </c>
      <c r="AR496" s="35">
        <f t="shared" si="95"/>
        <v>3.2930086563862426E-2</v>
      </c>
    </row>
    <row r="497" spans="2:44" x14ac:dyDescent="0.3">
      <c r="B497" s="2" t="s">
        <v>101</v>
      </c>
      <c r="C497" s="2" t="s">
        <v>257</v>
      </c>
      <c r="D497" s="2" t="s">
        <v>450</v>
      </c>
      <c r="E497" s="2" t="s">
        <v>144</v>
      </c>
      <c r="F497" s="2" t="s">
        <v>145</v>
      </c>
      <c r="H497" s="23" cm="1">
        <f t="array" ref="H497">SUMPRODUCT('Charges by GXP_GIP_DETERMINED'!G$7:G$567*('Charges by GXP_GIP_DETERMINED'!$D$7:$D$567=$D497)*('Charges by GXP_GIP_DETERMINED'!$E$7:$E$567=$E497))</f>
        <v>0</v>
      </c>
      <c r="I497" s="23" cm="1">
        <f t="array" ref="I497">SUMPRODUCT('Charges by GXP_GIP_DETERMINED'!H$7:H$567*('Charges by GXP_GIP_DETERMINED'!$D$7:$D$567=$D497)*('Charges by GXP_GIP_DETERMINED'!$E$7:$E$567=$E497))</f>
        <v>0</v>
      </c>
      <c r="J497" s="23" cm="1">
        <f t="array" ref="J497">SUMPRODUCT('Charges by GXP_GIP_DETERMINED'!I$7:I$567*('Charges by GXP_GIP_DETERMINED'!$D$7:$D$567=$D497)*('Charges by GXP_GIP_DETERMINED'!$E$7:$E$567=$E497))</f>
        <v>0</v>
      </c>
      <c r="K497" s="23" cm="1">
        <f t="array" ref="K497">SUMPRODUCT('Charges by GXP_GIP_DETERMINED'!J$7:J$567*('Charges by GXP_GIP_DETERMINED'!$D$7:$D$567=$D497)*('Charges by GXP_GIP_DETERMINED'!$E$7:$E$567=$E497))</f>
        <v>0</v>
      </c>
      <c r="L497" s="24">
        <f t="shared" si="84"/>
        <v>0</v>
      </c>
      <c r="M497" s="23">
        <v>0</v>
      </c>
      <c r="N497" s="23">
        <v>0</v>
      </c>
      <c r="O497" s="23">
        <v>0</v>
      </c>
      <c r="P497" s="23" cm="1">
        <f t="array" ref="P497">SUMPRODUCT('Charges by GXP_GIP_DETERMINED'!O$7:O$567*('Charges by GXP_GIP_DETERMINED'!$D$7:$D$567=$D497)*('Charges by GXP_GIP_DETERMINED'!$E$7:$E$567=$E497))</f>
        <v>0</v>
      </c>
      <c r="Q497" s="24">
        <f t="shared" si="85"/>
        <v>0</v>
      </c>
      <c r="R497" s="23">
        <v>0</v>
      </c>
      <c r="S497" s="23">
        <v>0</v>
      </c>
      <c r="T497" s="23">
        <v>0</v>
      </c>
      <c r="U497" s="24">
        <f t="shared" si="86"/>
        <v>0</v>
      </c>
      <c r="V497" s="23">
        <v>0</v>
      </c>
      <c r="W497" s="23">
        <v>0</v>
      </c>
      <c r="X497" s="23">
        <v>0</v>
      </c>
      <c r="Y497" s="24">
        <f t="shared" si="87"/>
        <v>0</v>
      </c>
      <c r="Z497" s="23">
        <v>0</v>
      </c>
      <c r="AA497" s="23">
        <v>0</v>
      </c>
      <c r="AB497" s="23">
        <v>0</v>
      </c>
      <c r="AC497" s="24">
        <f t="shared" si="88"/>
        <v>0</v>
      </c>
      <c r="AD497" s="23">
        <v>0</v>
      </c>
      <c r="AE497" s="23">
        <v>0</v>
      </c>
      <c r="AF497" s="23">
        <v>0</v>
      </c>
      <c r="AG497" s="24">
        <f t="shared" si="89"/>
        <v>0</v>
      </c>
      <c r="AH497" s="23">
        <v>0</v>
      </c>
      <c r="AI497" s="23">
        <v>0</v>
      </c>
      <c r="AJ497" s="23">
        <v>0</v>
      </c>
      <c r="AK497" s="24">
        <f t="shared" si="90"/>
        <v>0</v>
      </c>
      <c r="AN497" s="35" t="str">
        <f t="shared" si="91"/>
        <v>-</v>
      </c>
      <c r="AO497" s="35" t="str">
        <f t="shared" si="92"/>
        <v>'-</v>
      </c>
      <c r="AP497" s="35" t="str">
        <f t="shared" si="93"/>
        <v>'-</v>
      </c>
      <c r="AQ497" s="35" t="str">
        <f t="shared" si="94"/>
        <v>'-</v>
      </c>
      <c r="AR497" s="35" t="str">
        <f t="shared" si="95"/>
        <v>'-</v>
      </c>
    </row>
    <row r="498" spans="2:44" x14ac:dyDescent="0.3">
      <c r="B498" s="2" t="s">
        <v>101</v>
      </c>
      <c r="C498" s="2" t="s">
        <v>257</v>
      </c>
      <c r="D498" s="2" t="s">
        <v>450</v>
      </c>
      <c r="E498" s="2" t="s">
        <v>146</v>
      </c>
      <c r="H498" s="23" cm="1">
        <f t="array" ref="H498">SUMPRODUCT('Charges by GXP_GIP_DETERMINED'!G$7:G$567*('Charges by GXP_GIP_DETERMINED'!$D$7:$D$567=$D498)*('Charges by GXP_GIP_DETERMINED'!$E$7:$E$567=$E498))</f>
        <v>97140.894352416261</v>
      </c>
      <c r="I498" s="23" cm="1">
        <f t="array" ref="I498">SUMPRODUCT('Charges by GXP_GIP_DETERMINED'!H$7:H$567*('Charges by GXP_GIP_DETERMINED'!$D$7:$D$567=$D498)*('Charges by GXP_GIP_DETERMINED'!$E$7:$E$567=$E498))</f>
        <v>0</v>
      </c>
      <c r="J498" s="23" cm="1">
        <f t="array" ref="J498">SUMPRODUCT('Charges by GXP_GIP_DETERMINED'!I$7:I$567*('Charges by GXP_GIP_DETERMINED'!$D$7:$D$567=$D498)*('Charges by GXP_GIP_DETERMINED'!$E$7:$E$567=$E498))</f>
        <v>0</v>
      </c>
      <c r="K498" s="23" cm="1">
        <f t="array" ref="K498">SUMPRODUCT('Charges by GXP_GIP_DETERMINED'!J$7:J$567*('Charges by GXP_GIP_DETERMINED'!$D$7:$D$567=$D498)*('Charges by GXP_GIP_DETERMINED'!$E$7:$E$567=$E498))</f>
        <v>0</v>
      </c>
      <c r="L498" s="24">
        <f t="shared" si="84"/>
        <v>97140.894352416261</v>
      </c>
      <c r="M498" s="23">
        <v>97629.346485480914</v>
      </c>
      <c r="N498" s="23">
        <v>0</v>
      </c>
      <c r="O498" s="23">
        <v>0</v>
      </c>
      <c r="P498" s="23" cm="1">
        <f t="array" ref="P498">SUMPRODUCT('Charges by GXP_GIP_DETERMINED'!O$7:O$567*('Charges by GXP_GIP_DETERMINED'!$D$7:$D$567=$D498)*('Charges by GXP_GIP_DETERMINED'!$E$7:$E$567=$E498))</f>
        <v>0</v>
      </c>
      <c r="Q498" s="24">
        <f t="shared" si="85"/>
        <v>97629.346485480914</v>
      </c>
      <c r="R498" s="23">
        <v>99047.529999999984</v>
      </c>
      <c r="S498" s="23">
        <v>0</v>
      </c>
      <c r="T498" s="23">
        <v>0</v>
      </c>
      <c r="U498" s="24">
        <f t="shared" si="86"/>
        <v>99047.529999999984</v>
      </c>
      <c r="V498" s="23">
        <v>100267.55999999998</v>
      </c>
      <c r="W498" s="23">
        <v>0</v>
      </c>
      <c r="X498" s="23">
        <v>0</v>
      </c>
      <c r="Y498" s="24">
        <f t="shared" si="87"/>
        <v>100267.55999999998</v>
      </c>
      <c r="Z498" s="23">
        <v>109211.89</v>
      </c>
      <c r="AA498" s="23">
        <v>0</v>
      </c>
      <c r="AB498" s="23">
        <v>0</v>
      </c>
      <c r="AC498" s="24">
        <f t="shared" si="88"/>
        <v>109211.89</v>
      </c>
      <c r="AD498" s="23">
        <v>112298.59000000003</v>
      </c>
      <c r="AE498" s="23">
        <v>0</v>
      </c>
      <c r="AF498" s="23">
        <v>0</v>
      </c>
      <c r="AG498" s="24">
        <f t="shared" si="89"/>
        <v>112298.59000000003</v>
      </c>
      <c r="AH498" s="23">
        <v>113614.80000000002</v>
      </c>
      <c r="AI498" s="23">
        <v>0</v>
      </c>
      <c r="AJ498" s="23">
        <v>0</v>
      </c>
      <c r="AK498" s="24">
        <f t="shared" si="90"/>
        <v>113614.80000000002</v>
      </c>
      <c r="AN498" s="35">
        <f t="shared" si="91"/>
        <v>1.9627528244352543E-2</v>
      </c>
      <c r="AO498" s="35">
        <f t="shared" si="92"/>
        <v>1.2317621650938637E-2</v>
      </c>
      <c r="AP498" s="35">
        <f t="shared" si="93"/>
        <v>8.9204624107737551E-2</v>
      </c>
      <c r="AQ498" s="35">
        <f t="shared" si="94"/>
        <v>2.8263406118143708E-2</v>
      </c>
      <c r="AR498" s="35">
        <f t="shared" si="95"/>
        <v>1.1720628015008838E-2</v>
      </c>
    </row>
    <row r="499" spans="2:44" x14ac:dyDescent="0.3">
      <c r="B499" s="2" t="s">
        <v>101</v>
      </c>
      <c r="C499" s="2" t="s">
        <v>451</v>
      </c>
      <c r="D499" s="2" t="s">
        <v>452</v>
      </c>
      <c r="E499" s="2" t="s">
        <v>142</v>
      </c>
      <c r="F499" s="2" t="s">
        <v>143</v>
      </c>
      <c r="H499" s="23" cm="1">
        <f t="array" ref="H499">SUMPRODUCT('Charges by GXP_GIP_DETERMINED'!G$7:G$567*('Charges by GXP_GIP_DETERMINED'!$D$7:$D$567=$D499)*('Charges by GXP_GIP_DETERMINED'!$E$7:$E$567=$E499))</f>
        <v>1747.6205906307732</v>
      </c>
      <c r="I499" s="23" cm="1">
        <f t="array" ref="I499">SUMPRODUCT('Charges by GXP_GIP_DETERMINED'!H$7:H$567*('Charges by GXP_GIP_DETERMINED'!$D$7:$D$567=$D499)*('Charges by GXP_GIP_DETERMINED'!$E$7:$E$567=$E499))</f>
        <v>262581.96999999997</v>
      </c>
      <c r="J499" s="23" cm="1">
        <f t="array" ref="J499">SUMPRODUCT('Charges by GXP_GIP_DETERMINED'!I$7:I$567*('Charges by GXP_GIP_DETERMINED'!$D$7:$D$567=$D499)*('Charges by GXP_GIP_DETERMINED'!$E$7:$E$567=$E499))</f>
        <v>213634.52</v>
      </c>
      <c r="K499" s="23" cm="1">
        <f t="array" ref="K499">SUMPRODUCT('Charges by GXP_GIP_DETERMINED'!J$7:J$567*('Charges by GXP_GIP_DETERMINED'!$D$7:$D$567=$D499)*('Charges by GXP_GIP_DETERMINED'!$E$7:$E$567=$E499))</f>
        <v>0</v>
      </c>
      <c r="L499" s="24">
        <f t="shared" si="84"/>
        <v>477964.11059063079</v>
      </c>
      <c r="M499" s="23">
        <v>2425.0142540804645</v>
      </c>
      <c r="N499" s="23">
        <v>270327.78000000003</v>
      </c>
      <c r="O499" s="23">
        <v>159795.98000000001</v>
      </c>
      <c r="P499" s="23" cm="1">
        <f t="array" ref="P499">SUMPRODUCT('Charges by GXP_GIP_DETERMINED'!O$7:O$567*('Charges by GXP_GIP_DETERMINED'!$D$7:$D$567=$D499)*('Charges by GXP_GIP_DETERMINED'!$E$7:$E$567=$E499))</f>
        <v>0</v>
      </c>
      <c r="Q499" s="24">
        <f t="shared" si="85"/>
        <v>432548.77425408049</v>
      </c>
      <c r="R499" s="23">
        <v>2991.84</v>
      </c>
      <c r="S499" s="23">
        <v>333913.52</v>
      </c>
      <c r="T499" s="23">
        <v>216845.92</v>
      </c>
      <c r="U499" s="24">
        <f t="shared" si="86"/>
        <v>553751.28</v>
      </c>
      <c r="V499" s="23">
        <v>4074.95</v>
      </c>
      <c r="W499" s="23">
        <v>353434.11</v>
      </c>
      <c r="X499" s="23">
        <v>219866.01</v>
      </c>
      <c r="Y499" s="24">
        <f t="shared" si="87"/>
        <v>577375.07000000007</v>
      </c>
      <c r="Z499" s="23">
        <v>5747.56</v>
      </c>
      <c r="AA499" s="23">
        <v>340773.2</v>
      </c>
      <c r="AB499" s="23">
        <v>221075.1</v>
      </c>
      <c r="AC499" s="24">
        <f t="shared" si="88"/>
        <v>567595.86</v>
      </c>
      <c r="AD499" s="23">
        <v>6836.4100000000017</v>
      </c>
      <c r="AE499" s="23">
        <v>373691.79</v>
      </c>
      <c r="AF499" s="23">
        <v>222426.79</v>
      </c>
      <c r="AG499" s="24">
        <f t="shared" si="89"/>
        <v>602954.99</v>
      </c>
      <c r="AH499" s="23">
        <v>8940.73</v>
      </c>
      <c r="AI499" s="23">
        <v>380898.49</v>
      </c>
      <c r="AJ499" s="23">
        <v>228240.79</v>
      </c>
      <c r="AK499" s="24">
        <f t="shared" si="90"/>
        <v>618080.01</v>
      </c>
      <c r="AN499" s="35">
        <f t="shared" si="91"/>
        <v>0.15856246887599434</v>
      </c>
      <c r="AO499" s="35">
        <f t="shared" si="92"/>
        <v>4.2661373171001937E-2</v>
      </c>
      <c r="AP499" s="35">
        <f t="shared" si="93"/>
        <v>-1.6937361012140828E-2</v>
      </c>
      <c r="AQ499" s="35">
        <f t="shared" si="94"/>
        <v>6.229631414154424E-2</v>
      </c>
      <c r="AR499" s="35">
        <f t="shared" si="95"/>
        <v>2.5084824324946631E-2</v>
      </c>
    </row>
    <row r="500" spans="2:44" x14ac:dyDescent="0.3">
      <c r="B500" s="2" t="s">
        <v>101</v>
      </c>
      <c r="C500" s="2" t="s">
        <v>451</v>
      </c>
      <c r="D500" s="2" t="s">
        <v>452</v>
      </c>
      <c r="E500" s="2" t="s">
        <v>144</v>
      </c>
      <c r="F500" s="2" t="s">
        <v>145</v>
      </c>
      <c r="H500" s="23" cm="1">
        <f t="array" ref="H500">SUMPRODUCT('Charges by GXP_GIP_DETERMINED'!G$7:G$567*('Charges by GXP_GIP_DETERMINED'!$D$7:$D$567=$D500)*('Charges by GXP_GIP_DETERMINED'!$E$7:$E$567=$E500))</f>
        <v>130.56429894890076</v>
      </c>
      <c r="I500" s="23" cm="1">
        <f t="array" ref="I500">SUMPRODUCT('Charges by GXP_GIP_DETERMINED'!H$7:H$567*('Charges by GXP_GIP_DETERMINED'!$D$7:$D$567=$D500)*('Charges by GXP_GIP_DETERMINED'!$E$7:$E$567=$E500))</f>
        <v>80388.44</v>
      </c>
      <c r="J500" s="23" cm="1">
        <f t="array" ref="J500">SUMPRODUCT('Charges by GXP_GIP_DETERMINED'!I$7:I$567*('Charges by GXP_GIP_DETERMINED'!$D$7:$D$567=$D500)*('Charges by GXP_GIP_DETERMINED'!$E$7:$E$567=$E500))</f>
        <v>0</v>
      </c>
      <c r="K500" s="23" cm="1">
        <f t="array" ref="K500">SUMPRODUCT('Charges by GXP_GIP_DETERMINED'!J$7:J$567*('Charges by GXP_GIP_DETERMINED'!$D$7:$D$567=$D500)*('Charges by GXP_GIP_DETERMINED'!$E$7:$E$567=$E500))</f>
        <v>0</v>
      </c>
      <c r="L500" s="24">
        <f t="shared" si="84"/>
        <v>80519.004298948901</v>
      </c>
      <c r="M500" s="23">
        <v>174.54959142638032</v>
      </c>
      <c r="N500" s="23">
        <v>83975.63</v>
      </c>
      <c r="O500" s="23">
        <v>0</v>
      </c>
      <c r="P500" s="23" cm="1">
        <f t="array" ref="P500">SUMPRODUCT('Charges by GXP_GIP_DETERMINED'!O$7:O$567*('Charges by GXP_GIP_DETERMINED'!$D$7:$D$567=$D500)*('Charges by GXP_GIP_DETERMINED'!$E$7:$E$567=$E500))</f>
        <v>0</v>
      </c>
      <c r="Q500" s="24">
        <f t="shared" si="85"/>
        <v>84150.179591426378</v>
      </c>
      <c r="R500" s="23">
        <v>223.83</v>
      </c>
      <c r="S500" s="23">
        <v>103728.14</v>
      </c>
      <c r="T500" s="23">
        <v>0</v>
      </c>
      <c r="U500" s="24">
        <f t="shared" si="86"/>
        <v>103951.97</v>
      </c>
      <c r="V500" s="23">
        <v>298.64000000000004</v>
      </c>
      <c r="W500" s="23">
        <v>109792.09</v>
      </c>
      <c r="X500" s="23">
        <v>0</v>
      </c>
      <c r="Y500" s="24">
        <f t="shared" si="87"/>
        <v>110090.73</v>
      </c>
      <c r="Z500" s="23">
        <v>391.84999999999997</v>
      </c>
      <c r="AA500" s="23">
        <v>105859.06</v>
      </c>
      <c r="AB500" s="23">
        <v>0</v>
      </c>
      <c r="AC500" s="24">
        <f t="shared" si="88"/>
        <v>106250.91</v>
      </c>
      <c r="AD500" s="23">
        <v>466.46</v>
      </c>
      <c r="AE500" s="23">
        <v>116085.01</v>
      </c>
      <c r="AF500" s="23">
        <v>0</v>
      </c>
      <c r="AG500" s="24">
        <f t="shared" si="89"/>
        <v>116551.47</v>
      </c>
      <c r="AH500" s="23">
        <v>529.75</v>
      </c>
      <c r="AI500" s="23">
        <v>118323.73</v>
      </c>
      <c r="AJ500" s="23">
        <v>0</v>
      </c>
      <c r="AK500" s="24">
        <f t="shared" si="90"/>
        <v>118853.48</v>
      </c>
      <c r="AN500" s="35">
        <f t="shared" si="91"/>
        <v>0.29102403718319447</v>
      </c>
      <c r="AO500" s="35">
        <f t="shared" si="92"/>
        <v>5.9053811101415388E-2</v>
      </c>
      <c r="AP500" s="35">
        <f t="shared" si="93"/>
        <v>-3.4878685971107548E-2</v>
      </c>
      <c r="AQ500" s="35">
        <f t="shared" si="94"/>
        <v>9.6945616748129515E-2</v>
      </c>
      <c r="AR500" s="35">
        <f t="shared" si="95"/>
        <v>1.9751016439346403E-2</v>
      </c>
    </row>
    <row r="501" spans="2:44" x14ac:dyDescent="0.3">
      <c r="B501" s="2" t="s">
        <v>101</v>
      </c>
      <c r="C501" s="2" t="s">
        <v>451</v>
      </c>
      <c r="D501" s="2" t="s">
        <v>452</v>
      </c>
      <c r="E501" s="2" t="s">
        <v>146</v>
      </c>
      <c r="H501" s="23" cm="1">
        <f t="array" ref="H501">SUMPRODUCT('Charges by GXP_GIP_DETERMINED'!G$7:G$567*('Charges by GXP_GIP_DETERMINED'!$D$7:$D$567=$D501)*('Charges by GXP_GIP_DETERMINED'!$E$7:$E$567=$E501))</f>
        <v>14453.761084333284</v>
      </c>
      <c r="I501" s="23" cm="1">
        <f t="array" ref="I501">SUMPRODUCT('Charges by GXP_GIP_DETERMINED'!H$7:H$567*('Charges by GXP_GIP_DETERMINED'!$D$7:$D$567=$D501)*('Charges by GXP_GIP_DETERMINED'!$E$7:$E$567=$E501))</f>
        <v>0</v>
      </c>
      <c r="J501" s="23" cm="1">
        <f t="array" ref="J501">SUMPRODUCT('Charges by GXP_GIP_DETERMINED'!I$7:I$567*('Charges by GXP_GIP_DETERMINED'!$D$7:$D$567=$D501)*('Charges by GXP_GIP_DETERMINED'!$E$7:$E$567=$E501))</f>
        <v>0</v>
      </c>
      <c r="K501" s="23" cm="1">
        <f t="array" ref="K501">SUMPRODUCT('Charges by GXP_GIP_DETERMINED'!J$7:J$567*('Charges by GXP_GIP_DETERMINED'!$D$7:$D$567=$D501)*('Charges by GXP_GIP_DETERMINED'!$E$7:$E$567=$E501))</f>
        <v>0</v>
      </c>
      <c r="L501" s="24">
        <f t="shared" si="84"/>
        <v>14453.761084333284</v>
      </c>
      <c r="M501" s="23">
        <v>14017.060185613836</v>
      </c>
      <c r="N501" s="23">
        <v>0</v>
      </c>
      <c r="O501" s="23">
        <v>0</v>
      </c>
      <c r="P501" s="23" cm="1">
        <f t="array" ref="P501">SUMPRODUCT('Charges by GXP_GIP_DETERMINED'!O$7:O$567*('Charges by GXP_GIP_DETERMINED'!$D$7:$D$567=$D501)*('Charges by GXP_GIP_DETERMINED'!$E$7:$E$567=$E501))</f>
        <v>0</v>
      </c>
      <c r="Q501" s="24">
        <f t="shared" si="85"/>
        <v>14017.060185613836</v>
      </c>
      <c r="R501" s="23">
        <v>14434.189999999997</v>
      </c>
      <c r="S501" s="23">
        <v>0</v>
      </c>
      <c r="T501" s="23">
        <v>0</v>
      </c>
      <c r="U501" s="24">
        <f t="shared" si="86"/>
        <v>14434.189999999997</v>
      </c>
      <c r="V501" s="23">
        <v>14893.460000000003</v>
      </c>
      <c r="W501" s="23">
        <v>0</v>
      </c>
      <c r="X501" s="23">
        <v>0</v>
      </c>
      <c r="Y501" s="24">
        <f t="shared" si="87"/>
        <v>14893.460000000003</v>
      </c>
      <c r="Z501" s="23">
        <v>16477.629999999997</v>
      </c>
      <c r="AA501" s="23">
        <v>0</v>
      </c>
      <c r="AB501" s="23">
        <v>0</v>
      </c>
      <c r="AC501" s="24">
        <f t="shared" si="88"/>
        <v>16477.629999999997</v>
      </c>
      <c r="AD501" s="23">
        <v>17038.45</v>
      </c>
      <c r="AE501" s="23">
        <v>0</v>
      </c>
      <c r="AF501" s="23">
        <v>0</v>
      </c>
      <c r="AG501" s="24">
        <f t="shared" si="89"/>
        <v>17038.45</v>
      </c>
      <c r="AH501" s="23">
        <v>17251.330000000002</v>
      </c>
      <c r="AI501" s="23">
        <v>0</v>
      </c>
      <c r="AJ501" s="23">
        <v>0</v>
      </c>
      <c r="AK501" s="24">
        <f t="shared" si="90"/>
        <v>17251.330000000002</v>
      </c>
      <c r="AN501" s="35">
        <f t="shared" si="91"/>
        <v>-1.3540478647111609E-3</v>
      </c>
      <c r="AO501" s="35">
        <f t="shared" si="92"/>
        <v>3.1818203861803562E-2</v>
      </c>
      <c r="AP501" s="35">
        <f t="shared" si="93"/>
        <v>0.10636682141020248</v>
      </c>
      <c r="AQ501" s="35">
        <f t="shared" si="94"/>
        <v>3.4035234436020412E-2</v>
      </c>
      <c r="AR501" s="35">
        <f t="shared" si="95"/>
        <v>1.2494094239793085E-2</v>
      </c>
    </row>
    <row r="502" spans="2:44" x14ac:dyDescent="0.3">
      <c r="B502" s="2" t="s">
        <v>101</v>
      </c>
      <c r="C502" s="2" t="s">
        <v>140</v>
      </c>
      <c r="D502" s="2" t="s">
        <v>453</v>
      </c>
      <c r="E502" s="2" t="s">
        <v>142</v>
      </c>
      <c r="F502" s="2" t="s">
        <v>143</v>
      </c>
      <c r="H502" s="23" cm="1">
        <f t="array" ref="H502">SUMPRODUCT('Charges by GXP_GIP_DETERMINED'!G$7:G$567*('Charges by GXP_GIP_DETERMINED'!$D$7:$D$567=$D502)*('Charges by GXP_GIP_DETERMINED'!$E$7:$E$567=$E502))</f>
        <v>1782.3697447748764</v>
      </c>
      <c r="I502" s="23" cm="1">
        <f t="array" ref="I502">SUMPRODUCT('Charges by GXP_GIP_DETERMINED'!H$7:H$567*('Charges by GXP_GIP_DETERMINED'!$D$7:$D$567=$D502)*('Charges by GXP_GIP_DETERMINED'!$E$7:$E$567=$E502))</f>
        <v>341448.54</v>
      </c>
      <c r="J502" s="23" cm="1">
        <f t="array" ref="J502">SUMPRODUCT('Charges by GXP_GIP_DETERMINED'!I$7:I$567*('Charges by GXP_GIP_DETERMINED'!$D$7:$D$567=$D502)*('Charges by GXP_GIP_DETERMINED'!$E$7:$E$567=$E502))</f>
        <v>221687.26</v>
      </c>
      <c r="K502" s="23" cm="1">
        <f t="array" ref="K502">SUMPRODUCT('Charges by GXP_GIP_DETERMINED'!J$7:J$567*('Charges by GXP_GIP_DETERMINED'!$D$7:$D$567=$D502)*('Charges by GXP_GIP_DETERMINED'!$E$7:$E$567=$E502))</f>
        <v>0</v>
      </c>
      <c r="L502" s="24">
        <f t="shared" si="84"/>
        <v>564918.16974477493</v>
      </c>
      <c r="M502" s="23">
        <v>2473.2330401706749</v>
      </c>
      <c r="N502" s="23">
        <v>364983.74</v>
      </c>
      <c r="O502" s="23">
        <v>163847.15</v>
      </c>
      <c r="P502" s="23" cm="1">
        <f t="array" ref="P502">SUMPRODUCT('Charges by GXP_GIP_DETERMINED'!O$7:O$567*('Charges by GXP_GIP_DETERMINED'!$D$7:$D$567=$D502)*('Charges by GXP_GIP_DETERMINED'!$E$7:$E$567=$E502))</f>
        <v>0</v>
      </c>
      <c r="Q502" s="24">
        <f t="shared" si="85"/>
        <v>531304.12304017064</v>
      </c>
      <c r="R502" s="23">
        <v>3051.3200000000006</v>
      </c>
      <c r="S502" s="23">
        <v>450834.19</v>
      </c>
      <c r="T502" s="23">
        <v>222343.43</v>
      </c>
      <c r="U502" s="24">
        <f t="shared" si="86"/>
        <v>676228.94</v>
      </c>
      <c r="V502" s="23">
        <v>4090.1900000000005</v>
      </c>
      <c r="W502" s="23">
        <v>477189.96</v>
      </c>
      <c r="X502" s="23">
        <v>225440.09</v>
      </c>
      <c r="Y502" s="24">
        <f t="shared" si="87"/>
        <v>706720.24</v>
      </c>
      <c r="Z502" s="23">
        <v>5534.130000000001</v>
      </c>
      <c r="AA502" s="23">
        <v>460095.8</v>
      </c>
      <c r="AB502" s="23">
        <v>226679.83</v>
      </c>
      <c r="AC502" s="24">
        <f t="shared" si="88"/>
        <v>692309.76</v>
      </c>
      <c r="AD502" s="23">
        <v>6532.3000000000011</v>
      </c>
      <c r="AE502" s="23">
        <v>504540.92</v>
      </c>
      <c r="AF502" s="23">
        <v>228065.78</v>
      </c>
      <c r="AG502" s="24">
        <f t="shared" si="89"/>
        <v>739139</v>
      </c>
      <c r="AH502" s="23">
        <v>7871.62</v>
      </c>
      <c r="AI502" s="23">
        <v>514271.06</v>
      </c>
      <c r="AJ502" s="23">
        <v>234027.18</v>
      </c>
      <c r="AK502" s="24">
        <f t="shared" si="90"/>
        <v>756169.86</v>
      </c>
      <c r="AN502" s="35">
        <f t="shared" si="91"/>
        <v>0.19703875041851493</v>
      </c>
      <c r="AO502" s="35">
        <f t="shared" si="92"/>
        <v>4.5090202735186269E-2</v>
      </c>
      <c r="AP502" s="35">
        <f t="shared" si="93"/>
        <v>-2.0390642837680661E-2</v>
      </c>
      <c r="AQ502" s="35">
        <f t="shared" si="94"/>
        <v>6.7642033531348789E-2</v>
      </c>
      <c r="AR502" s="35">
        <f t="shared" si="95"/>
        <v>2.3041484754559027E-2</v>
      </c>
    </row>
    <row r="503" spans="2:44" x14ac:dyDescent="0.3">
      <c r="B503" s="2" t="s">
        <v>101</v>
      </c>
      <c r="C503" s="2" t="s">
        <v>140</v>
      </c>
      <c r="D503" s="2" t="s">
        <v>453</v>
      </c>
      <c r="E503" s="2" t="s">
        <v>144</v>
      </c>
      <c r="F503" s="2" t="s">
        <v>145</v>
      </c>
      <c r="H503" s="23" cm="1">
        <f t="array" ref="H503">SUMPRODUCT('Charges by GXP_GIP_DETERMINED'!G$7:G$567*('Charges by GXP_GIP_DETERMINED'!$D$7:$D$567=$D503)*('Charges by GXP_GIP_DETERMINED'!$E$7:$E$567=$E503))</f>
        <v>39.952674403895756</v>
      </c>
      <c r="I503" s="23" cm="1">
        <f t="array" ref="I503">SUMPRODUCT('Charges by GXP_GIP_DETERMINED'!H$7:H$567*('Charges by GXP_GIP_DETERMINED'!$D$7:$D$567=$D503)*('Charges by GXP_GIP_DETERMINED'!$E$7:$E$567=$E503))</f>
        <v>62767.78</v>
      </c>
      <c r="J503" s="23" cm="1">
        <f t="array" ref="J503">SUMPRODUCT('Charges by GXP_GIP_DETERMINED'!I$7:I$567*('Charges by GXP_GIP_DETERMINED'!$D$7:$D$567=$D503)*('Charges by GXP_GIP_DETERMINED'!$E$7:$E$567=$E503))</f>
        <v>0</v>
      </c>
      <c r="K503" s="23" cm="1">
        <f t="array" ref="K503">SUMPRODUCT('Charges by GXP_GIP_DETERMINED'!J$7:J$567*('Charges by GXP_GIP_DETERMINED'!$D$7:$D$567=$D503)*('Charges by GXP_GIP_DETERMINED'!$E$7:$E$567=$E503))</f>
        <v>0</v>
      </c>
      <c r="L503" s="24">
        <f t="shared" si="84"/>
        <v>62807.732674403895</v>
      </c>
      <c r="M503" s="23">
        <v>53.412208878528119</v>
      </c>
      <c r="N503" s="23">
        <v>53013.41</v>
      </c>
      <c r="O503" s="23">
        <v>0</v>
      </c>
      <c r="P503" s="23" cm="1">
        <f t="array" ref="P503">SUMPRODUCT('Charges by GXP_GIP_DETERMINED'!O$7:O$567*('Charges by GXP_GIP_DETERMINED'!$D$7:$D$567=$D503)*('Charges by GXP_GIP_DETERMINED'!$E$7:$E$567=$E503))</f>
        <v>0</v>
      </c>
      <c r="Q503" s="24">
        <f t="shared" si="85"/>
        <v>53066.822208878533</v>
      </c>
      <c r="R503" s="23">
        <v>68.499999999999986</v>
      </c>
      <c r="S503" s="23">
        <v>65483.08</v>
      </c>
      <c r="T503" s="23">
        <v>0</v>
      </c>
      <c r="U503" s="24">
        <f t="shared" si="86"/>
        <v>65551.58</v>
      </c>
      <c r="V503" s="23">
        <v>91.36999999999999</v>
      </c>
      <c r="W503" s="23">
        <v>69311.22</v>
      </c>
      <c r="X503" s="23">
        <v>0</v>
      </c>
      <c r="Y503" s="24">
        <f t="shared" si="87"/>
        <v>69402.59</v>
      </c>
      <c r="Z503" s="23">
        <v>119.92</v>
      </c>
      <c r="AA503" s="23">
        <v>66828.31</v>
      </c>
      <c r="AB503" s="23">
        <v>0</v>
      </c>
      <c r="AC503" s="24">
        <f t="shared" si="88"/>
        <v>66948.23</v>
      </c>
      <c r="AD503" s="23">
        <v>142.72999999999999</v>
      </c>
      <c r="AE503" s="23">
        <v>73283.91</v>
      </c>
      <c r="AF503" s="23">
        <v>0</v>
      </c>
      <c r="AG503" s="24">
        <f t="shared" si="89"/>
        <v>73426.64</v>
      </c>
      <c r="AH503" s="23">
        <v>162.11000000000001</v>
      </c>
      <c r="AI503" s="23">
        <v>74697.2</v>
      </c>
      <c r="AJ503" s="23">
        <v>0</v>
      </c>
      <c r="AK503" s="24">
        <f t="shared" si="90"/>
        <v>74859.31</v>
      </c>
      <c r="AN503" s="35">
        <f t="shared" si="91"/>
        <v>4.3686457204564988E-2</v>
      </c>
      <c r="AO503" s="35">
        <f t="shared" si="92"/>
        <v>5.8747783043520796E-2</v>
      </c>
      <c r="AP503" s="35">
        <f t="shared" si="93"/>
        <v>-3.5364098083371265E-2</v>
      </c>
      <c r="AQ503" s="35">
        <f t="shared" si="94"/>
        <v>9.6767457481699015E-2</v>
      </c>
      <c r="AR503" s="35">
        <f t="shared" si="95"/>
        <v>1.9511583261878851E-2</v>
      </c>
    </row>
    <row r="504" spans="2:44" x14ac:dyDescent="0.3">
      <c r="B504" s="2" t="s">
        <v>101</v>
      </c>
      <c r="C504" s="2" t="s">
        <v>140</v>
      </c>
      <c r="D504" s="2" t="s">
        <v>453</v>
      </c>
      <c r="E504" s="2" t="s">
        <v>146</v>
      </c>
      <c r="H504" s="23" cm="1">
        <f t="array" ref="H504">SUMPRODUCT('Charges by GXP_GIP_DETERMINED'!G$7:G$567*('Charges by GXP_GIP_DETERMINED'!$D$7:$D$567=$D504)*('Charges by GXP_GIP_DETERMINED'!$E$7:$E$567=$E504))</f>
        <v>11304.139280692314</v>
      </c>
      <c r="I504" s="23" cm="1">
        <f t="array" ref="I504">SUMPRODUCT('Charges by GXP_GIP_DETERMINED'!H$7:H$567*('Charges by GXP_GIP_DETERMINED'!$D$7:$D$567=$D504)*('Charges by GXP_GIP_DETERMINED'!$E$7:$E$567=$E504))</f>
        <v>0</v>
      </c>
      <c r="J504" s="23" cm="1">
        <f t="array" ref="J504">SUMPRODUCT('Charges by GXP_GIP_DETERMINED'!I$7:I$567*('Charges by GXP_GIP_DETERMINED'!$D$7:$D$567=$D504)*('Charges by GXP_GIP_DETERMINED'!$E$7:$E$567=$E504))</f>
        <v>0</v>
      </c>
      <c r="K504" s="23" cm="1">
        <f t="array" ref="K504">SUMPRODUCT('Charges by GXP_GIP_DETERMINED'!J$7:J$567*('Charges by GXP_GIP_DETERMINED'!$D$7:$D$567=$D504)*('Charges by GXP_GIP_DETERMINED'!$E$7:$E$567=$E504))</f>
        <v>0</v>
      </c>
      <c r="L504" s="24">
        <f t="shared" si="84"/>
        <v>11304.139280692314</v>
      </c>
      <c r="M504" s="23">
        <v>10860.070594866746</v>
      </c>
      <c r="N504" s="23">
        <v>0</v>
      </c>
      <c r="O504" s="23">
        <v>0</v>
      </c>
      <c r="P504" s="23" cm="1">
        <f t="array" ref="P504">SUMPRODUCT('Charges by GXP_GIP_DETERMINED'!O$7:O$567*('Charges by GXP_GIP_DETERMINED'!$D$7:$D$567=$D504)*('Charges by GXP_GIP_DETERMINED'!$E$7:$E$567=$E504))</f>
        <v>0</v>
      </c>
      <c r="Q504" s="24">
        <f t="shared" si="85"/>
        <v>10860.070594866746</v>
      </c>
      <c r="R504" s="23">
        <v>11328.91</v>
      </c>
      <c r="S504" s="23">
        <v>0</v>
      </c>
      <c r="T504" s="23">
        <v>0</v>
      </c>
      <c r="U504" s="24">
        <f t="shared" si="86"/>
        <v>11328.91</v>
      </c>
      <c r="V504" s="23">
        <v>11795.980000000001</v>
      </c>
      <c r="W504" s="23">
        <v>0</v>
      </c>
      <c r="X504" s="23">
        <v>0</v>
      </c>
      <c r="Y504" s="24">
        <f t="shared" si="87"/>
        <v>11795.980000000001</v>
      </c>
      <c r="Z504" s="23">
        <v>13232.560000000003</v>
      </c>
      <c r="AA504" s="23">
        <v>0</v>
      </c>
      <c r="AB504" s="23">
        <v>0</v>
      </c>
      <c r="AC504" s="24">
        <f t="shared" si="88"/>
        <v>13232.560000000003</v>
      </c>
      <c r="AD504" s="23">
        <v>13749.050000000001</v>
      </c>
      <c r="AE504" s="23">
        <v>0</v>
      </c>
      <c r="AF504" s="23">
        <v>0</v>
      </c>
      <c r="AG504" s="24">
        <f t="shared" si="89"/>
        <v>13749.050000000001</v>
      </c>
      <c r="AH504" s="23">
        <v>13928.130000000001</v>
      </c>
      <c r="AI504" s="23">
        <v>0</v>
      </c>
      <c r="AJ504" s="23">
        <v>0</v>
      </c>
      <c r="AK504" s="24">
        <f t="shared" si="90"/>
        <v>13928.130000000001</v>
      </c>
      <c r="AN504" s="35">
        <f t="shared" si="91"/>
        <v>2.1912963643322403E-3</v>
      </c>
      <c r="AO504" s="35">
        <f t="shared" si="92"/>
        <v>4.1228149927927893E-2</v>
      </c>
      <c r="AP504" s="35">
        <f t="shared" si="93"/>
        <v>0.12178555745262387</v>
      </c>
      <c r="AQ504" s="35">
        <f t="shared" si="94"/>
        <v>3.9031751981475793E-2</v>
      </c>
      <c r="AR504" s="35">
        <f t="shared" si="95"/>
        <v>1.3024899902175147E-2</v>
      </c>
    </row>
    <row r="505" spans="2:44" x14ac:dyDescent="0.3">
      <c r="B505" s="2" t="s">
        <v>99</v>
      </c>
      <c r="C505" s="2" t="s">
        <v>353</v>
      </c>
      <c r="D505" s="2" t="s">
        <v>454</v>
      </c>
      <c r="E505" s="2" t="s">
        <v>142</v>
      </c>
      <c r="F505" s="2" t="s">
        <v>143</v>
      </c>
      <c r="H505" s="23" cm="1">
        <f t="array" ref="H505">SUMPRODUCT('Charges by GXP_GIP_DETERMINED'!G$7:G$567*('Charges by GXP_GIP_DETERMINED'!$D$7:$D$567=$D505)*('Charges by GXP_GIP_DETERMINED'!$E$7:$E$567=$E505))</f>
        <v>65.887135966952471</v>
      </c>
      <c r="I505" s="23" cm="1">
        <f t="array" ref="I505">SUMPRODUCT('Charges by GXP_GIP_DETERMINED'!H$7:H$567*('Charges by GXP_GIP_DETERMINED'!$D$7:$D$567=$D505)*('Charges by GXP_GIP_DETERMINED'!$E$7:$E$567=$E505))</f>
        <v>808.48</v>
      </c>
      <c r="J505" s="23" cm="1">
        <f t="array" ref="J505">SUMPRODUCT('Charges by GXP_GIP_DETERMINED'!I$7:I$567*('Charges by GXP_GIP_DETERMINED'!$D$7:$D$567=$D505)*('Charges by GXP_GIP_DETERMINED'!$E$7:$E$567=$E505))</f>
        <v>0</v>
      </c>
      <c r="K505" s="23" cm="1">
        <f t="array" ref="K505">SUMPRODUCT('Charges by GXP_GIP_DETERMINED'!J$7:J$567*('Charges by GXP_GIP_DETERMINED'!$D$7:$D$567=$D505)*('Charges by GXP_GIP_DETERMINED'!$E$7:$E$567=$E505))</f>
        <v>0</v>
      </c>
      <c r="L505" s="24">
        <f t="shared" si="84"/>
        <v>874.36713596695245</v>
      </c>
      <c r="M505" s="23">
        <v>95.816543109050016</v>
      </c>
      <c r="N505" s="23">
        <v>1020.39</v>
      </c>
      <c r="O505" s="23">
        <v>0</v>
      </c>
      <c r="P505" s="23" cm="1">
        <f t="array" ref="P505">SUMPRODUCT('Charges by GXP_GIP_DETERMINED'!O$7:O$567*('Charges by GXP_GIP_DETERMINED'!$D$7:$D$567=$D505)*('Charges by GXP_GIP_DETERMINED'!$E$7:$E$567=$E505))</f>
        <v>0</v>
      </c>
      <c r="Q505" s="24">
        <f t="shared" si="85"/>
        <v>1116.20654310905</v>
      </c>
      <c r="R505" s="23">
        <v>131.58000000000001</v>
      </c>
      <c r="S505" s="23">
        <v>1260.4000000000001</v>
      </c>
      <c r="T505" s="23">
        <v>0</v>
      </c>
      <c r="U505" s="24">
        <f t="shared" si="86"/>
        <v>1391.98</v>
      </c>
      <c r="V505" s="23">
        <v>196.99</v>
      </c>
      <c r="W505" s="23">
        <v>1334.09</v>
      </c>
      <c r="X505" s="23">
        <v>0</v>
      </c>
      <c r="Y505" s="24">
        <f t="shared" si="87"/>
        <v>1531.08</v>
      </c>
      <c r="Z505" s="23">
        <v>266.39999999999992</v>
      </c>
      <c r="AA505" s="23">
        <v>1286.3</v>
      </c>
      <c r="AB505" s="23">
        <v>0</v>
      </c>
      <c r="AC505" s="24">
        <f t="shared" si="88"/>
        <v>1552.6999999999998</v>
      </c>
      <c r="AD505" s="23">
        <v>326.34999999999997</v>
      </c>
      <c r="AE505" s="23">
        <v>1410.55</v>
      </c>
      <c r="AF505" s="23">
        <v>0</v>
      </c>
      <c r="AG505" s="24">
        <f t="shared" si="89"/>
        <v>1736.8999999999999</v>
      </c>
      <c r="AH505" s="23">
        <v>503.22</v>
      </c>
      <c r="AI505" s="23">
        <v>1437.75</v>
      </c>
      <c r="AJ505" s="23">
        <v>0</v>
      </c>
      <c r="AK505" s="24">
        <f t="shared" si="90"/>
        <v>1940.97</v>
      </c>
      <c r="AN505" s="35">
        <f t="shared" si="91"/>
        <v>0.59198572629405333</v>
      </c>
      <c r="AO505" s="35">
        <f t="shared" si="92"/>
        <v>9.9929596689607436E-2</v>
      </c>
      <c r="AP505" s="35">
        <f t="shared" si="93"/>
        <v>1.4120751365049422E-2</v>
      </c>
      <c r="AQ505" s="35">
        <f t="shared" si="94"/>
        <v>0.11863206028208939</v>
      </c>
      <c r="AR505" s="35">
        <f t="shared" si="95"/>
        <v>0.11749093212044448</v>
      </c>
    </row>
    <row r="506" spans="2:44" x14ac:dyDescent="0.3">
      <c r="B506" s="2" t="s">
        <v>99</v>
      </c>
      <c r="C506" s="2" t="s">
        <v>353</v>
      </c>
      <c r="D506" s="2" t="s">
        <v>454</v>
      </c>
      <c r="E506" s="2" t="s">
        <v>144</v>
      </c>
      <c r="F506" s="2" t="s">
        <v>145</v>
      </c>
      <c r="H506" s="23" cm="1">
        <f t="array" ref="H506">SUMPRODUCT('Charges by GXP_GIP_DETERMINED'!G$7:G$567*('Charges by GXP_GIP_DETERMINED'!$D$7:$D$567=$D506)*('Charges by GXP_GIP_DETERMINED'!$E$7:$E$567=$E506))</f>
        <v>162950.48495829149</v>
      </c>
      <c r="I506" s="23" cm="1">
        <f t="array" ref="I506">SUMPRODUCT('Charges by GXP_GIP_DETERMINED'!H$7:H$567*('Charges by GXP_GIP_DETERMINED'!$D$7:$D$567=$D506)*('Charges by GXP_GIP_DETERMINED'!$E$7:$E$567=$E506))</f>
        <v>21138.33</v>
      </c>
      <c r="J506" s="23" cm="1">
        <f t="array" ref="J506">SUMPRODUCT('Charges by GXP_GIP_DETERMINED'!I$7:I$567*('Charges by GXP_GIP_DETERMINED'!$D$7:$D$567=$D506)*('Charges by GXP_GIP_DETERMINED'!$E$7:$E$567=$E506))</f>
        <v>0</v>
      </c>
      <c r="K506" s="23" cm="1">
        <f t="array" ref="K506">SUMPRODUCT('Charges by GXP_GIP_DETERMINED'!J$7:J$567*('Charges by GXP_GIP_DETERMINED'!$D$7:$D$567=$D506)*('Charges by GXP_GIP_DETERMINED'!$E$7:$E$567=$E506))</f>
        <v>0</v>
      </c>
      <c r="L506" s="24">
        <f t="shared" si="84"/>
        <v>184088.81495829148</v>
      </c>
      <c r="M506" s="23">
        <v>235244.76109223565</v>
      </c>
      <c r="N506" s="23">
        <v>22264.59</v>
      </c>
      <c r="O506" s="23">
        <v>0</v>
      </c>
      <c r="P506" s="23" cm="1">
        <f t="array" ref="P506">SUMPRODUCT('Charges by GXP_GIP_DETERMINED'!O$7:O$567*('Charges by GXP_GIP_DETERMINED'!$D$7:$D$567=$D506)*('Charges by GXP_GIP_DETERMINED'!$E$7:$E$567=$E506))</f>
        <v>0</v>
      </c>
      <c r="Q506" s="24">
        <f t="shared" si="85"/>
        <v>257509.35109223565</v>
      </c>
      <c r="R506" s="23">
        <v>324632.14000000007</v>
      </c>
      <c r="S506" s="23">
        <v>27501.599999999999</v>
      </c>
      <c r="T506" s="23">
        <v>0</v>
      </c>
      <c r="U506" s="24">
        <f t="shared" si="86"/>
        <v>352133.74000000005</v>
      </c>
      <c r="V506" s="23">
        <v>485246.02999999991</v>
      </c>
      <c r="W506" s="23">
        <v>29109.35</v>
      </c>
      <c r="X506" s="23">
        <v>0</v>
      </c>
      <c r="Y506" s="24">
        <f t="shared" si="87"/>
        <v>514355.37999999989</v>
      </c>
      <c r="Z506" s="23">
        <v>654830.34000000008</v>
      </c>
      <c r="AA506" s="23">
        <v>28066.58</v>
      </c>
      <c r="AB506" s="23">
        <v>0</v>
      </c>
      <c r="AC506" s="24">
        <f t="shared" si="88"/>
        <v>682896.92</v>
      </c>
      <c r="AD506" s="23">
        <v>803090.75</v>
      </c>
      <c r="AE506" s="23">
        <v>30777.8</v>
      </c>
      <c r="AF506" s="23">
        <v>0</v>
      </c>
      <c r="AG506" s="24">
        <f t="shared" si="89"/>
        <v>833868.55</v>
      </c>
      <c r="AH506" s="23">
        <v>1230928.53</v>
      </c>
      <c r="AI506" s="23">
        <v>31371.35</v>
      </c>
      <c r="AJ506" s="23">
        <v>0</v>
      </c>
      <c r="AK506" s="24">
        <f t="shared" si="90"/>
        <v>1262299.8800000001</v>
      </c>
      <c r="AN506" s="35">
        <f t="shared" si="91"/>
        <v>0.9128470139795406</v>
      </c>
      <c r="AO506" s="35">
        <f t="shared" si="92"/>
        <v>0.46068189887171784</v>
      </c>
      <c r="AP506" s="35">
        <f t="shared" si="93"/>
        <v>0.32767527385443151</v>
      </c>
      <c r="AQ506" s="35">
        <f t="shared" si="94"/>
        <v>0.22107528322136827</v>
      </c>
      <c r="AR506" s="35">
        <f t="shared" si="95"/>
        <v>0.51378761076910751</v>
      </c>
    </row>
    <row r="507" spans="2:44" x14ac:dyDescent="0.3">
      <c r="B507" s="2" t="s">
        <v>99</v>
      </c>
      <c r="C507" s="2" t="s">
        <v>353</v>
      </c>
      <c r="D507" s="2" t="s">
        <v>454</v>
      </c>
      <c r="E507" s="2" t="s">
        <v>146</v>
      </c>
      <c r="H507" s="23" cm="1">
        <f t="array" ref="H507">SUMPRODUCT('Charges by GXP_GIP_DETERMINED'!G$7:G$567*('Charges by GXP_GIP_DETERMINED'!$D$7:$D$567=$D507)*('Charges by GXP_GIP_DETERMINED'!$E$7:$E$567=$E507))</f>
        <v>0</v>
      </c>
      <c r="I507" s="23" cm="1">
        <f t="array" ref="I507">SUMPRODUCT('Charges by GXP_GIP_DETERMINED'!H$7:H$567*('Charges by GXP_GIP_DETERMINED'!$D$7:$D$567=$D507)*('Charges by GXP_GIP_DETERMINED'!$E$7:$E$567=$E507))</f>
        <v>0</v>
      </c>
      <c r="J507" s="23" cm="1">
        <f t="array" ref="J507">SUMPRODUCT('Charges by GXP_GIP_DETERMINED'!I$7:I$567*('Charges by GXP_GIP_DETERMINED'!$D$7:$D$567=$D507)*('Charges by GXP_GIP_DETERMINED'!$E$7:$E$567=$E507))</f>
        <v>0</v>
      </c>
      <c r="K507" s="23" cm="1">
        <f t="array" ref="K507">SUMPRODUCT('Charges by GXP_GIP_DETERMINED'!J$7:J$567*('Charges by GXP_GIP_DETERMINED'!$D$7:$D$567=$D507)*('Charges by GXP_GIP_DETERMINED'!$E$7:$E$567=$E507))</f>
        <v>0</v>
      </c>
      <c r="L507" s="24">
        <f t="shared" si="84"/>
        <v>0</v>
      </c>
      <c r="M507" s="23">
        <v>217968.33560387595</v>
      </c>
      <c r="N507" s="23">
        <v>0</v>
      </c>
      <c r="O507" s="23">
        <v>0</v>
      </c>
      <c r="P507" s="23" cm="1">
        <f t="array" ref="P507">SUMPRODUCT('Charges by GXP_GIP_DETERMINED'!O$7:O$567*('Charges by GXP_GIP_DETERMINED'!$D$7:$D$567=$D507)*('Charges by GXP_GIP_DETERMINED'!$E$7:$E$567=$E507))</f>
        <v>0</v>
      </c>
      <c r="Q507" s="24">
        <f t="shared" si="85"/>
        <v>217968.33560387595</v>
      </c>
      <c r="R507" s="23">
        <v>217328.8</v>
      </c>
      <c r="S507" s="23">
        <v>0</v>
      </c>
      <c r="T507" s="23">
        <v>0</v>
      </c>
      <c r="U507" s="24">
        <f t="shared" si="86"/>
        <v>217328.8</v>
      </c>
      <c r="V507" s="23">
        <v>216954.95000000004</v>
      </c>
      <c r="W507" s="23">
        <v>0</v>
      </c>
      <c r="X507" s="23">
        <v>0</v>
      </c>
      <c r="Y507" s="24">
        <f t="shared" si="87"/>
        <v>216954.95000000004</v>
      </c>
      <c r="Z507" s="23">
        <v>230039.06</v>
      </c>
      <c r="AA507" s="23">
        <v>0</v>
      </c>
      <c r="AB507" s="23">
        <v>0</v>
      </c>
      <c r="AC507" s="24">
        <f t="shared" si="88"/>
        <v>230039.06</v>
      </c>
      <c r="AD507" s="23">
        <v>234714.07</v>
      </c>
      <c r="AE507" s="23">
        <v>0</v>
      </c>
      <c r="AF507" s="23">
        <v>0</v>
      </c>
      <c r="AG507" s="24">
        <f t="shared" si="89"/>
        <v>234714.07</v>
      </c>
      <c r="AH507" s="23">
        <v>238699.65000000002</v>
      </c>
      <c r="AI507" s="23">
        <v>0</v>
      </c>
      <c r="AJ507" s="23">
        <v>0</v>
      </c>
      <c r="AK507" s="24">
        <f t="shared" si="90"/>
        <v>238699.65000000002</v>
      </c>
      <c r="AN507" s="35" t="str">
        <f t="shared" si="91"/>
        <v>-</v>
      </c>
      <c r="AO507" s="35">
        <f t="shared" si="92"/>
        <v>-1.720204593224417E-3</v>
      </c>
      <c r="AP507" s="35">
        <f t="shared" si="93"/>
        <v>6.0307957942420609E-2</v>
      </c>
      <c r="AQ507" s="35">
        <f t="shared" si="94"/>
        <v>2.0322679113712327E-2</v>
      </c>
      <c r="AR507" s="35">
        <f t="shared" si="95"/>
        <v>1.6980575557315358E-2</v>
      </c>
    </row>
    <row r="508" spans="2:44" x14ac:dyDescent="0.3">
      <c r="B508" s="2" t="s">
        <v>97</v>
      </c>
      <c r="C508" s="2" t="s">
        <v>455</v>
      </c>
      <c r="D508" s="2" t="s">
        <v>456</v>
      </c>
      <c r="E508" s="2" t="s">
        <v>142</v>
      </c>
      <c r="F508" s="2" t="s">
        <v>143</v>
      </c>
      <c r="H508" s="23" cm="1">
        <f t="array" ref="H508">SUMPRODUCT('Charges by GXP_GIP_DETERMINED'!G$7:G$567*('Charges by GXP_GIP_DETERMINED'!$D$7:$D$567=$D508)*('Charges by GXP_GIP_DETERMINED'!$E$7:$E$567=$E508))</f>
        <v>170480.63871670366</v>
      </c>
      <c r="I508" s="23" cm="1">
        <f t="array" ref="I508">SUMPRODUCT('Charges by GXP_GIP_DETERMINED'!H$7:H$567*('Charges by GXP_GIP_DETERMINED'!$D$7:$D$567=$D508)*('Charges by GXP_GIP_DETERMINED'!$E$7:$E$567=$E508))</f>
        <v>406940.81</v>
      </c>
      <c r="J508" s="23" cm="1">
        <f t="array" ref="J508">SUMPRODUCT('Charges by GXP_GIP_DETERMINED'!I$7:I$567*('Charges by GXP_GIP_DETERMINED'!$D$7:$D$567=$D508)*('Charges by GXP_GIP_DETERMINED'!$E$7:$E$567=$E508))</f>
        <v>3386023.57</v>
      </c>
      <c r="K508" s="23" cm="1">
        <f t="array" ref="K508">SUMPRODUCT('Charges by GXP_GIP_DETERMINED'!J$7:J$567*('Charges by GXP_GIP_DETERMINED'!$D$7:$D$567=$D508)*('Charges by GXP_GIP_DETERMINED'!$E$7:$E$567=$E508))</f>
        <v>0</v>
      </c>
      <c r="L508" s="24">
        <f t="shared" si="84"/>
        <v>3963445.0187167036</v>
      </c>
      <c r="M508" s="23">
        <v>236560.51990763331</v>
      </c>
      <c r="N508" s="23">
        <v>418679.53</v>
      </c>
      <c r="O508" s="23">
        <v>3441012.04</v>
      </c>
      <c r="P508" s="23" cm="1">
        <f t="array" ref="P508">SUMPRODUCT('Charges by GXP_GIP_DETERMINED'!O$7:O$567*('Charges by GXP_GIP_DETERMINED'!$D$7:$D$567=$D508)*('Charges by GXP_GIP_DETERMINED'!$E$7:$E$567=$E508))</f>
        <v>0</v>
      </c>
      <c r="Q508" s="24">
        <f t="shared" si="85"/>
        <v>4096252.0899076331</v>
      </c>
      <c r="R508" s="23">
        <v>291854.96000000002</v>
      </c>
      <c r="S508" s="23">
        <v>517160.15</v>
      </c>
      <c r="T508" s="23">
        <v>4669513.13</v>
      </c>
      <c r="U508" s="24">
        <f t="shared" si="86"/>
        <v>5478528.2400000002</v>
      </c>
      <c r="V508" s="23">
        <v>394276.8</v>
      </c>
      <c r="W508" s="23">
        <v>547393.34</v>
      </c>
      <c r="X508" s="23">
        <v>4734547.1100000003</v>
      </c>
      <c r="Y508" s="24">
        <f t="shared" si="87"/>
        <v>5676217.25</v>
      </c>
      <c r="Z508" s="23">
        <v>544558.68999999994</v>
      </c>
      <c r="AA508" s="23">
        <v>527784.31999999995</v>
      </c>
      <c r="AB508" s="23">
        <v>4760583.3899999997</v>
      </c>
      <c r="AC508" s="24">
        <f t="shared" si="88"/>
        <v>5832926.3999999994</v>
      </c>
      <c r="AD508" s="23">
        <v>645249.21999999986</v>
      </c>
      <c r="AE508" s="23">
        <v>578768.13</v>
      </c>
      <c r="AF508" s="23">
        <v>4789690.25</v>
      </c>
      <c r="AG508" s="24">
        <f t="shared" si="89"/>
        <v>6013707.5999999996</v>
      </c>
      <c r="AH508" s="23">
        <v>810844.6</v>
      </c>
      <c r="AI508" s="23">
        <v>589929.75</v>
      </c>
      <c r="AJ508" s="23">
        <v>4914887.7300000004</v>
      </c>
      <c r="AK508" s="24">
        <f t="shared" si="90"/>
        <v>6315662.0800000001</v>
      </c>
      <c r="AN508" s="35">
        <f t="shared" si="91"/>
        <v>0.38226422067887156</v>
      </c>
      <c r="AO508" s="35">
        <f t="shared" si="92"/>
        <v>3.6084328005581146E-2</v>
      </c>
      <c r="AP508" s="35">
        <f t="shared" si="93"/>
        <v>2.760802539754792E-2</v>
      </c>
      <c r="AQ508" s="35">
        <f t="shared" si="94"/>
        <v>3.0993224944515063E-2</v>
      </c>
      <c r="AR508" s="35">
        <f t="shared" si="95"/>
        <v>5.0211034537163135E-2</v>
      </c>
    </row>
    <row r="509" spans="2:44" x14ac:dyDescent="0.3">
      <c r="B509" s="2" t="s">
        <v>97</v>
      </c>
      <c r="C509" s="2" t="s">
        <v>455</v>
      </c>
      <c r="D509" s="2" t="s">
        <v>456</v>
      </c>
      <c r="E509" s="2" t="s">
        <v>144</v>
      </c>
      <c r="F509" s="2" t="s">
        <v>145</v>
      </c>
      <c r="H509" s="23" cm="1">
        <f t="array" ref="H509">SUMPRODUCT('Charges by GXP_GIP_DETERMINED'!G$7:G$567*('Charges by GXP_GIP_DETERMINED'!$D$7:$D$567=$D509)*('Charges by GXP_GIP_DETERMINED'!$E$7:$E$567=$E509))</f>
        <v>0</v>
      </c>
      <c r="I509" s="23" cm="1">
        <f t="array" ref="I509">SUMPRODUCT('Charges by GXP_GIP_DETERMINED'!H$7:H$567*('Charges by GXP_GIP_DETERMINED'!$D$7:$D$567=$D509)*('Charges by GXP_GIP_DETERMINED'!$E$7:$E$567=$E509))</f>
        <v>0</v>
      </c>
      <c r="J509" s="23" cm="1">
        <f t="array" ref="J509">SUMPRODUCT('Charges by GXP_GIP_DETERMINED'!I$7:I$567*('Charges by GXP_GIP_DETERMINED'!$D$7:$D$567=$D509)*('Charges by GXP_GIP_DETERMINED'!$E$7:$E$567=$E509))</f>
        <v>0</v>
      </c>
      <c r="K509" s="23" cm="1">
        <f t="array" ref="K509">SUMPRODUCT('Charges by GXP_GIP_DETERMINED'!J$7:J$567*('Charges by GXP_GIP_DETERMINED'!$D$7:$D$567=$D509)*('Charges by GXP_GIP_DETERMINED'!$E$7:$E$567=$E509))</f>
        <v>0</v>
      </c>
      <c r="L509" s="24">
        <f t="shared" si="84"/>
        <v>0</v>
      </c>
      <c r="M509" s="23">
        <v>0</v>
      </c>
      <c r="N509" s="23">
        <v>0</v>
      </c>
      <c r="O509" s="23">
        <v>0</v>
      </c>
      <c r="P509" s="23" cm="1">
        <f t="array" ref="P509">SUMPRODUCT('Charges by GXP_GIP_DETERMINED'!O$7:O$567*('Charges by GXP_GIP_DETERMINED'!$D$7:$D$567=$D509)*('Charges by GXP_GIP_DETERMINED'!$E$7:$E$567=$E509))</f>
        <v>0</v>
      </c>
      <c r="Q509" s="24">
        <f t="shared" si="85"/>
        <v>0</v>
      </c>
      <c r="R509" s="23">
        <v>0</v>
      </c>
      <c r="S509" s="23">
        <v>0</v>
      </c>
      <c r="T509" s="23">
        <v>0</v>
      </c>
      <c r="U509" s="24">
        <f t="shared" si="86"/>
        <v>0</v>
      </c>
      <c r="V509" s="23">
        <v>0</v>
      </c>
      <c r="W509" s="23">
        <v>0</v>
      </c>
      <c r="X509" s="23">
        <v>0</v>
      </c>
      <c r="Y509" s="24">
        <f t="shared" si="87"/>
        <v>0</v>
      </c>
      <c r="Z509" s="23">
        <v>0</v>
      </c>
      <c r="AA509" s="23">
        <v>0</v>
      </c>
      <c r="AB509" s="23">
        <v>0</v>
      </c>
      <c r="AC509" s="24">
        <f t="shared" si="88"/>
        <v>0</v>
      </c>
      <c r="AD509" s="23">
        <v>0</v>
      </c>
      <c r="AE509" s="23">
        <v>0</v>
      </c>
      <c r="AF509" s="23">
        <v>0</v>
      </c>
      <c r="AG509" s="24">
        <f t="shared" si="89"/>
        <v>0</v>
      </c>
      <c r="AH509" s="23">
        <v>0</v>
      </c>
      <c r="AI509" s="23">
        <v>0</v>
      </c>
      <c r="AJ509" s="23">
        <v>0</v>
      </c>
      <c r="AK509" s="24">
        <f t="shared" si="90"/>
        <v>0</v>
      </c>
      <c r="AN509" s="35" t="str">
        <f t="shared" si="91"/>
        <v>-</v>
      </c>
      <c r="AO509" s="35" t="str">
        <f t="shared" si="92"/>
        <v>'-</v>
      </c>
      <c r="AP509" s="35" t="str">
        <f t="shared" si="93"/>
        <v>'-</v>
      </c>
      <c r="AQ509" s="35" t="str">
        <f t="shared" si="94"/>
        <v>'-</v>
      </c>
      <c r="AR509" s="35" t="str">
        <f t="shared" si="95"/>
        <v>'-</v>
      </c>
    </row>
    <row r="510" spans="2:44" x14ac:dyDescent="0.3">
      <c r="B510" s="2" t="s">
        <v>97</v>
      </c>
      <c r="C510" s="2" t="s">
        <v>455</v>
      </c>
      <c r="D510" s="2" t="s">
        <v>456</v>
      </c>
      <c r="E510" s="2" t="s">
        <v>146</v>
      </c>
      <c r="H510" s="23" cm="1">
        <f t="array" ref="H510">SUMPRODUCT('Charges by GXP_GIP_DETERMINED'!G$7:G$567*('Charges by GXP_GIP_DETERMINED'!$D$7:$D$567=$D510)*('Charges by GXP_GIP_DETERMINED'!$E$7:$E$567=$E510))</f>
        <v>255083.52069626475</v>
      </c>
      <c r="I510" s="23" cm="1">
        <f t="array" ref="I510">SUMPRODUCT('Charges by GXP_GIP_DETERMINED'!H$7:H$567*('Charges by GXP_GIP_DETERMINED'!$D$7:$D$567=$D510)*('Charges by GXP_GIP_DETERMINED'!$E$7:$E$567=$E510))</f>
        <v>0</v>
      </c>
      <c r="J510" s="23" cm="1">
        <f t="array" ref="J510">SUMPRODUCT('Charges by GXP_GIP_DETERMINED'!I$7:I$567*('Charges by GXP_GIP_DETERMINED'!$D$7:$D$567=$D510)*('Charges by GXP_GIP_DETERMINED'!$E$7:$E$567=$E510))</f>
        <v>0</v>
      </c>
      <c r="K510" s="23" cm="1">
        <f t="array" ref="K510">SUMPRODUCT('Charges by GXP_GIP_DETERMINED'!J$7:J$567*('Charges by GXP_GIP_DETERMINED'!$D$7:$D$567=$D510)*('Charges by GXP_GIP_DETERMINED'!$E$7:$E$567=$E510))</f>
        <v>0</v>
      </c>
      <c r="L510" s="24">
        <f t="shared" si="84"/>
        <v>255083.52069626475</v>
      </c>
      <c r="M510" s="23">
        <v>267750.85425975197</v>
      </c>
      <c r="N510" s="23">
        <v>0</v>
      </c>
      <c r="O510" s="23">
        <v>0</v>
      </c>
      <c r="P510" s="23" cm="1">
        <f t="array" ref="P510">SUMPRODUCT('Charges by GXP_GIP_DETERMINED'!O$7:O$567*('Charges by GXP_GIP_DETERMINED'!$D$7:$D$567=$D510)*('Charges by GXP_GIP_DETERMINED'!$E$7:$E$567=$E510))</f>
        <v>0</v>
      </c>
      <c r="Q510" s="24">
        <f t="shared" si="85"/>
        <v>267750.85425975197</v>
      </c>
      <c r="R510" s="23">
        <v>315173.89</v>
      </c>
      <c r="S510" s="23">
        <v>0</v>
      </c>
      <c r="T510" s="23">
        <v>0</v>
      </c>
      <c r="U510" s="24">
        <f t="shared" si="86"/>
        <v>315173.89</v>
      </c>
      <c r="V510" s="23">
        <v>339787.72</v>
      </c>
      <c r="W510" s="23">
        <v>0</v>
      </c>
      <c r="X510" s="23">
        <v>0</v>
      </c>
      <c r="Y510" s="24">
        <f t="shared" si="87"/>
        <v>339787.72</v>
      </c>
      <c r="Z510" s="23">
        <v>424496.38999999996</v>
      </c>
      <c r="AA510" s="23">
        <v>0</v>
      </c>
      <c r="AB510" s="23">
        <v>0</v>
      </c>
      <c r="AC510" s="24">
        <f t="shared" si="88"/>
        <v>424496.38999999996</v>
      </c>
      <c r="AD510" s="23">
        <v>456643.07999999996</v>
      </c>
      <c r="AE510" s="23">
        <v>0</v>
      </c>
      <c r="AF510" s="23">
        <v>0</v>
      </c>
      <c r="AG510" s="24">
        <f t="shared" si="89"/>
        <v>456643.07999999996</v>
      </c>
      <c r="AH510" s="23">
        <v>466977.83999999997</v>
      </c>
      <c r="AI510" s="23">
        <v>0</v>
      </c>
      <c r="AJ510" s="23">
        <v>0</v>
      </c>
      <c r="AK510" s="24">
        <f t="shared" si="90"/>
        <v>466977.83999999997</v>
      </c>
      <c r="AN510" s="35">
        <f t="shared" si="91"/>
        <v>0.23557134988459949</v>
      </c>
      <c r="AO510" s="35">
        <f t="shared" si="92"/>
        <v>7.8096031368588115E-2</v>
      </c>
      <c r="AP510" s="35">
        <f t="shared" si="93"/>
        <v>0.24929879749627215</v>
      </c>
      <c r="AQ510" s="35">
        <f t="shared" si="94"/>
        <v>7.572900678849126E-2</v>
      </c>
      <c r="AR510" s="35">
        <f t="shared" si="95"/>
        <v>2.263203024997118E-2</v>
      </c>
    </row>
    <row r="511" spans="2:44" x14ac:dyDescent="0.3">
      <c r="B511" s="2" t="s">
        <v>97</v>
      </c>
      <c r="C511" s="2" t="s">
        <v>353</v>
      </c>
      <c r="D511" s="2" t="s">
        <v>457</v>
      </c>
      <c r="E511" s="2" t="s">
        <v>142</v>
      </c>
      <c r="F511" s="2" t="s">
        <v>143</v>
      </c>
      <c r="H511" s="23" cm="1">
        <f t="array" ref="H511">SUMPRODUCT('Charges by GXP_GIP_DETERMINED'!G$7:G$567*('Charges by GXP_GIP_DETERMINED'!$D$7:$D$567=$D511)*('Charges by GXP_GIP_DETERMINED'!$E$7:$E$567=$E511))</f>
        <v>16660.749153539487</v>
      </c>
      <c r="I511" s="23" cm="1">
        <f t="array" ref="I511">SUMPRODUCT('Charges by GXP_GIP_DETERMINED'!H$7:H$567*('Charges by GXP_GIP_DETERMINED'!$D$7:$D$567=$D511)*('Charges by GXP_GIP_DETERMINED'!$E$7:$E$567=$E511))</f>
        <v>210640.55</v>
      </c>
      <c r="J511" s="23" cm="1">
        <f t="array" ref="J511">SUMPRODUCT('Charges by GXP_GIP_DETERMINED'!I$7:I$567*('Charges by GXP_GIP_DETERMINED'!$D$7:$D$567=$D511)*('Charges by GXP_GIP_DETERMINED'!$E$7:$E$567=$E511))</f>
        <v>1091163.68</v>
      </c>
      <c r="K511" s="23" cm="1">
        <f t="array" ref="K511">SUMPRODUCT('Charges by GXP_GIP_DETERMINED'!J$7:J$567*('Charges by GXP_GIP_DETERMINED'!$D$7:$D$567=$D511)*('Charges by GXP_GIP_DETERMINED'!$E$7:$E$567=$E511))</f>
        <v>0</v>
      </c>
      <c r="L511" s="24">
        <f t="shared" si="84"/>
        <v>1318464.9791535395</v>
      </c>
      <c r="M511" s="23">
        <v>24228.907263760098</v>
      </c>
      <c r="N511" s="23">
        <v>213619.12</v>
      </c>
      <c r="O511" s="23">
        <v>1139967.18</v>
      </c>
      <c r="P511" s="23" cm="1">
        <f t="array" ref="P511">SUMPRODUCT('Charges by GXP_GIP_DETERMINED'!O$7:O$567*('Charges by GXP_GIP_DETERMINED'!$D$7:$D$567=$D511)*('Charges by GXP_GIP_DETERMINED'!$E$7:$E$567=$E511))</f>
        <v>0</v>
      </c>
      <c r="Q511" s="24">
        <f t="shared" si="85"/>
        <v>1377815.20726376</v>
      </c>
      <c r="R511" s="23">
        <v>33272.630000000005</v>
      </c>
      <c r="S511" s="23">
        <v>263866.01</v>
      </c>
      <c r="T511" s="23">
        <v>1546955.27</v>
      </c>
      <c r="U511" s="24">
        <f t="shared" si="86"/>
        <v>1844093.9100000001</v>
      </c>
      <c r="V511" s="23">
        <v>49813</v>
      </c>
      <c r="W511" s="23">
        <v>279291.62</v>
      </c>
      <c r="X511" s="23">
        <v>1568500.27</v>
      </c>
      <c r="Y511" s="24">
        <f t="shared" si="87"/>
        <v>1897604.8900000001</v>
      </c>
      <c r="Z511" s="23">
        <v>67363.88</v>
      </c>
      <c r="AA511" s="23">
        <v>269286.68</v>
      </c>
      <c r="AB511" s="23">
        <v>1577125.79</v>
      </c>
      <c r="AC511" s="24">
        <f t="shared" si="88"/>
        <v>1913776.35</v>
      </c>
      <c r="AD511" s="23">
        <v>82524.960000000006</v>
      </c>
      <c r="AE511" s="23">
        <v>295299.7</v>
      </c>
      <c r="AF511" s="23">
        <v>1586768.55</v>
      </c>
      <c r="AG511" s="24">
        <f t="shared" si="89"/>
        <v>1964593.21</v>
      </c>
      <c r="AH511" s="23">
        <v>127248.21999999999</v>
      </c>
      <c r="AI511" s="23">
        <v>300994.59000000003</v>
      </c>
      <c r="AJ511" s="23">
        <v>1628245.02</v>
      </c>
      <c r="AK511" s="24">
        <f t="shared" si="90"/>
        <v>2056487.83</v>
      </c>
      <c r="AN511" s="35">
        <f t="shared" si="91"/>
        <v>0.39866734358307854</v>
      </c>
      <c r="AO511" s="35">
        <f t="shared" si="92"/>
        <v>2.901749184779856E-2</v>
      </c>
      <c r="AP511" s="35">
        <f t="shared" si="93"/>
        <v>8.5220374827343903E-3</v>
      </c>
      <c r="AQ511" s="35">
        <f t="shared" si="94"/>
        <v>2.6553186321902178E-2</v>
      </c>
      <c r="AR511" s="35">
        <f t="shared" si="95"/>
        <v>4.6775393263219112E-2</v>
      </c>
    </row>
    <row r="512" spans="2:44" x14ac:dyDescent="0.3">
      <c r="B512" s="2" t="s">
        <v>97</v>
      </c>
      <c r="C512" s="2" t="s">
        <v>353</v>
      </c>
      <c r="D512" s="2" t="s">
        <v>457</v>
      </c>
      <c r="E512" s="2" t="s">
        <v>144</v>
      </c>
      <c r="F512" s="2" t="s">
        <v>145</v>
      </c>
      <c r="H512" s="23" cm="1">
        <f t="array" ref="H512">SUMPRODUCT('Charges by GXP_GIP_DETERMINED'!G$7:G$567*('Charges by GXP_GIP_DETERMINED'!$D$7:$D$567=$D512)*('Charges by GXP_GIP_DETERMINED'!$E$7:$E$567=$E512))</f>
        <v>8833.7413127259297</v>
      </c>
      <c r="I512" s="23" cm="1">
        <f t="array" ref="I512">SUMPRODUCT('Charges by GXP_GIP_DETERMINED'!H$7:H$567*('Charges by GXP_GIP_DETERMINED'!$D$7:$D$567=$D512)*('Charges by GXP_GIP_DETERMINED'!$E$7:$E$567=$E512))</f>
        <v>224767.83</v>
      </c>
      <c r="J512" s="23" cm="1">
        <f t="array" ref="J512">SUMPRODUCT('Charges by GXP_GIP_DETERMINED'!I$7:I$567*('Charges by GXP_GIP_DETERMINED'!$D$7:$D$567=$D512)*('Charges by GXP_GIP_DETERMINED'!$E$7:$E$567=$E512))</f>
        <v>0</v>
      </c>
      <c r="K512" s="23" cm="1">
        <f t="array" ref="K512">SUMPRODUCT('Charges by GXP_GIP_DETERMINED'!J$7:J$567*('Charges by GXP_GIP_DETERMINED'!$D$7:$D$567=$D512)*('Charges by GXP_GIP_DETERMINED'!$E$7:$E$567=$E512))</f>
        <v>0</v>
      </c>
      <c r="L512" s="24">
        <f t="shared" si="84"/>
        <v>233601.57131272592</v>
      </c>
      <c r="M512" s="23">
        <v>12752.900789930412</v>
      </c>
      <c r="N512" s="23">
        <v>245683.02</v>
      </c>
      <c r="O512" s="23">
        <v>0</v>
      </c>
      <c r="P512" s="23" cm="1">
        <f t="array" ref="P512">SUMPRODUCT('Charges by GXP_GIP_DETERMINED'!O$7:O$567*('Charges by GXP_GIP_DETERMINED'!$D$7:$D$567=$D512)*('Charges by GXP_GIP_DETERMINED'!$E$7:$E$567=$E512))</f>
        <v>0</v>
      </c>
      <c r="Q512" s="24">
        <f t="shared" si="85"/>
        <v>258435.92078993039</v>
      </c>
      <c r="R512" s="23">
        <v>17598.690000000002</v>
      </c>
      <c r="S512" s="23">
        <v>303471.89</v>
      </c>
      <c r="T512" s="23">
        <v>0</v>
      </c>
      <c r="U512" s="24">
        <f t="shared" si="86"/>
        <v>321070.58</v>
      </c>
      <c r="V512" s="23">
        <v>26305.760000000013</v>
      </c>
      <c r="W512" s="23">
        <v>321212.86</v>
      </c>
      <c r="X512" s="23">
        <v>0</v>
      </c>
      <c r="Y512" s="24">
        <f t="shared" si="87"/>
        <v>347518.62</v>
      </c>
      <c r="Z512" s="23">
        <v>35499.15</v>
      </c>
      <c r="AA512" s="23">
        <v>309706.2</v>
      </c>
      <c r="AB512" s="23">
        <v>0</v>
      </c>
      <c r="AC512" s="24">
        <f t="shared" si="88"/>
        <v>345205.35000000003</v>
      </c>
      <c r="AD512" s="23">
        <v>43536.530000000006</v>
      </c>
      <c r="AE512" s="23">
        <v>339623.72</v>
      </c>
      <c r="AF512" s="23">
        <v>0</v>
      </c>
      <c r="AG512" s="24">
        <f t="shared" si="89"/>
        <v>383160.25</v>
      </c>
      <c r="AH512" s="23">
        <v>66730.11</v>
      </c>
      <c r="AI512" s="23">
        <v>346173.42</v>
      </c>
      <c r="AJ512" s="23">
        <v>0</v>
      </c>
      <c r="AK512" s="24">
        <f t="shared" si="90"/>
        <v>412903.52999999997</v>
      </c>
      <c r="AN512" s="35">
        <f t="shared" si="91"/>
        <v>0.37443673086504203</v>
      </c>
      <c r="AO512" s="35">
        <f t="shared" si="92"/>
        <v>8.2374535841932328E-2</v>
      </c>
      <c r="AP512" s="35">
        <f t="shared" si="93"/>
        <v>-6.6565354109657804E-3</v>
      </c>
      <c r="AQ512" s="35">
        <f t="shared" si="94"/>
        <v>0.10994875948475302</v>
      </c>
      <c r="AR512" s="35">
        <f t="shared" si="95"/>
        <v>7.7626215141053834E-2</v>
      </c>
    </row>
    <row r="513" spans="2:44" x14ac:dyDescent="0.3">
      <c r="B513" s="2" t="s">
        <v>97</v>
      </c>
      <c r="C513" s="2" t="s">
        <v>353</v>
      </c>
      <c r="D513" s="2" t="s">
        <v>457</v>
      </c>
      <c r="E513" s="2" t="s">
        <v>146</v>
      </c>
      <c r="H513" s="23" cm="1">
        <f t="array" ref="H513">SUMPRODUCT('Charges by GXP_GIP_DETERMINED'!G$7:G$567*('Charges by GXP_GIP_DETERMINED'!$D$7:$D$567=$D513)*('Charges by GXP_GIP_DETERMINED'!$E$7:$E$567=$E513))</f>
        <v>123.38105735514532</v>
      </c>
      <c r="I513" s="23" cm="1">
        <f t="array" ref="I513">SUMPRODUCT('Charges by GXP_GIP_DETERMINED'!H$7:H$567*('Charges by GXP_GIP_DETERMINED'!$D$7:$D$567=$D513)*('Charges by GXP_GIP_DETERMINED'!$E$7:$E$567=$E513))</f>
        <v>0</v>
      </c>
      <c r="J513" s="23" cm="1">
        <f t="array" ref="J513">SUMPRODUCT('Charges by GXP_GIP_DETERMINED'!I$7:I$567*('Charges by GXP_GIP_DETERMINED'!$D$7:$D$567=$D513)*('Charges by GXP_GIP_DETERMINED'!$E$7:$E$567=$E513))</f>
        <v>0</v>
      </c>
      <c r="K513" s="23" cm="1">
        <f t="array" ref="K513">SUMPRODUCT('Charges by GXP_GIP_DETERMINED'!J$7:J$567*('Charges by GXP_GIP_DETERMINED'!$D$7:$D$567=$D513)*('Charges by GXP_GIP_DETERMINED'!$E$7:$E$567=$E513))</f>
        <v>0</v>
      </c>
      <c r="L513" s="24">
        <f t="shared" si="84"/>
        <v>123.38105735514532</v>
      </c>
      <c r="M513" s="23">
        <v>3301.012984260291</v>
      </c>
      <c r="N513" s="23">
        <v>0</v>
      </c>
      <c r="O513" s="23">
        <v>0</v>
      </c>
      <c r="P513" s="23" cm="1">
        <f t="array" ref="P513">SUMPRODUCT('Charges by GXP_GIP_DETERMINED'!O$7:O$567*('Charges by GXP_GIP_DETERMINED'!$D$7:$D$567=$D513)*('Charges by GXP_GIP_DETERMINED'!$E$7:$E$567=$E513))</f>
        <v>0</v>
      </c>
      <c r="Q513" s="24">
        <f t="shared" si="85"/>
        <v>3301.012984260291</v>
      </c>
      <c r="R513" s="23">
        <v>12438.61</v>
      </c>
      <c r="S513" s="23">
        <v>0</v>
      </c>
      <c r="T513" s="23">
        <v>0</v>
      </c>
      <c r="U513" s="24">
        <f t="shared" si="86"/>
        <v>12438.61</v>
      </c>
      <c r="V513" s="23">
        <v>13392.890000000001</v>
      </c>
      <c r="W513" s="23">
        <v>0</v>
      </c>
      <c r="X513" s="23">
        <v>0</v>
      </c>
      <c r="Y513" s="24">
        <f t="shared" si="87"/>
        <v>13392.890000000001</v>
      </c>
      <c r="Z513" s="23">
        <v>26309.940000000002</v>
      </c>
      <c r="AA513" s="23">
        <v>0</v>
      </c>
      <c r="AB513" s="23">
        <v>0</v>
      </c>
      <c r="AC513" s="24">
        <f t="shared" si="88"/>
        <v>26309.940000000002</v>
      </c>
      <c r="AD513" s="23">
        <v>31813.84</v>
      </c>
      <c r="AE513" s="23">
        <v>0</v>
      </c>
      <c r="AF513" s="23">
        <v>0</v>
      </c>
      <c r="AG513" s="24">
        <f t="shared" si="89"/>
        <v>31813.84</v>
      </c>
      <c r="AH513" s="23">
        <v>33123.49</v>
      </c>
      <c r="AI513" s="23">
        <v>0</v>
      </c>
      <c r="AJ513" s="23">
        <v>0</v>
      </c>
      <c r="AK513" s="24">
        <f t="shared" si="90"/>
        <v>33123.49</v>
      </c>
      <c r="AN513" s="35">
        <f t="shared" si="91"/>
        <v>99.814584237158655</v>
      </c>
      <c r="AO513" s="35">
        <f t="shared" si="92"/>
        <v>7.6719183252791145E-2</v>
      </c>
      <c r="AP513" s="35">
        <f t="shared" si="93"/>
        <v>0.96447070049854799</v>
      </c>
      <c r="AQ513" s="35">
        <f t="shared" si="94"/>
        <v>0.20919469979787086</v>
      </c>
      <c r="AR513" s="35">
        <f t="shared" si="95"/>
        <v>4.1166045972444554E-2</v>
      </c>
    </row>
    <row r="514" spans="2:44" x14ac:dyDescent="0.3">
      <c r="B514" s="2" t="s">
        <v>97</v>
      </c>
      <c r="C514" s="2" t="s">
        <v>458</v>
      </c>
      <c r="D514" s="2" t="s">
        <v>459</v>
      </c>
      <c r="E514" s="2" t="s">
        <v>142</v>
      </c>
      <c r="F514" s="2" t="s">
        <v>143</v>
      </c>
      <c r="H514" s="23" cm="1">
        <f t="array" ref="H514">SUMPRODUCT('Charges by GXP_GIP_DETERMINED'!G$7:G$567*('Charges by GXP_GIP_DETERMINED'!$D$7:$D$567=$D514)*('Charges by GXP_GIP_DETERMINED'!$E$7:$E$567=$E514))</f>
        <v>19367.111893906691</v>
      </c>
      <c r="I514" s="23" cm="1">
        <f t="array" ref="I514">SUMPRODUCT('Charges by GXP_GIP_DETERMINED'!H$7:H$567*('Charges by GXP_GIP_DETERMINED'!$D$7:$D$567=$D514)*('Charges by GXP_GIP_DETERMINED'!$E$7:$E$567=$E514))</f>
        <v>764010.75</v>
      </c>
      <c r="J514" s="23" cm="1">
        <f t="array" ref="J514">SUMPRODUCT('Charges by GXP_GIP_DETERMINED'!I$7:I$567*('Charges by GXP_GIP_DETERMINED'!$D$7:$D$567=$D514)*('Charges by GXP_GIP_DETERMINED'!$E$7:$E$567=$E514))</f>
        <v>546586.59</v>
      </c>
      <c r="K514" s="23" cm="1">
        <f t="array" ref="K514">SUMPRODUCT('Charges by GXP_GIP_DETERMINED'!J$7:J$567*('Charges by GXP_GIP_DETERMINED'!$D$7:$D$567=$D514)*('Charges by GXP_GIP_DETERMINED'!$E$7:$E$567=$E514))</f>
        <v>0</v>
      </c>
      <c r="L514" s="24">
        <f t="shared" si="84"/>
        <v>1329964.4518939066</v>
      </c>
      <c r="M514" s="23">
        <v>28164.637498687582</v>
      </c>
      <c r="N514" s="23">
        <v>783645.52</v>
      </c>
      <c r="O514" s="23">
        <v>567924.03</v>
      </c>
      <c r="P514" s="23" cm="1">
        <f t="array" ref="P514">SUMPRODUCT('Charges by GXP_GIP_DETERMINED'!O$7:O$567*('Charges by GXP_GIP_DETERMINED'!$D$7:$D$567=$D514)*('Charges by GXP_GIP_DETERMINED'!$E$7:$E$567=$E514))</f>
        <v>0</v>
      </c>
      <c r="Q514" s="24">
        <f t="shared" si="85"/>
        <v>1379734.1874986878</v>
      </c>
      <c r="R514" s="23">
        <v>38677.43</v>
      </c>
      <c r="S514" s="23">
        <v>967972.42</v>
      </c>
      <c r="T514" s="23">
        <v>770682.78</v>
      </c>
      <c r="U514" s="24">
        <f t="shared" si="86"/>
        <v>1777332.6300000001</v>
      </c>
      <c r="V514" s="23">
        <v>58870.69</v>
      </c>
      <c r="W514" s="23">
        <v>1024560.09</v>
      </c>
      <c r="X514" s="23">
        <v>781416.35</v>
      </c>
      <c r="Y514" s="24">
        <f t="shared" si="87"/>
        <v>1864847.13</v>
      </c>
      <c r="Z514" s="23">
        <v>83118.439999999988</v>
      </c>
      <c r="AA514" s="23">
        <v>987857.74</v>
      </c>
      <c r="AB514" s="23">
        <v>785713.53</v>
      </c>
      <c r="AC514" s="24">
        <f t="shared" si="88"/>
        <v>1856689.71</v>
      </c>
      <c r="AD514" s="23">
        <v>102391.84</v>
      </c>
      <c r="AE514" s="23">
        <v>1083284.51</v>
      </c>
      <c r="AF514" s="23">
        <v>790517.49</v>
      </c>
      <c r="AG514" s="24">
        <f t="shared" si="89"/>
        <v>1976193.84</v>
      </c>
      <c r="AH514" s="23">
        <v>166226.25999999998</v>
      </c>
      <c r="AI514" s="23">
        <v>1104175.8</v>
      </c>
      <c r="AJ514" s="23">
        <v>811180.79</v>
      </c>
      <c r="AK514" s="24">
        <f t="shared" si="90"/>
        <v>2081582.85</v>
      </c>
      <c r="AN514" s="35">
        <f t="shared" si="91"/>
        <v>0.33637604183256831</v>
      </c>
      <c r="AO514" s="35">
        <f t="shared" si="92"/>
        <v>4.9239235539157322E-2</v>
      </c>
      <c r="AP514" s="35">
        <f t="shared" si="93"/>
        <v>-4.3743102953430757E-3</v>
      </c>
      <c r="AQ514" s="35">
        <f t="shared" si="94"/>
        <v>6.4364082677013545E-2</v>
      </c>
      <c r="AR514" s="35">
        <f t="shared" si="95"/>
        <v>5.332928777877366E-2</v>
      </c>
    </row>
    <row r="515" spans="2:44" x14ac:dyDescent="0.3">
      <c r="B515" s="2" t="s">
        <v>97</v>
      </c>
      <c r="C515" s="2" t="s">
        <v>458</v>
      </c>
      <c r="D515" s="2" t="s">
        <v>459</v>
      </c>
      <c r="E515" s="2" t="s">
        <v>144</v>
      </c>
      <c r="F515" s="2" t="s">
        <v>145</v>
      </c>
      <c r="H515" s="23" cm="1">
        <f t="array" ref="H515">SUMPRODUCT('Charges by GXP_GIP_DETERMINED'!G$7:G$567*('Charges by GXP_GIP_DETERMINED'!$D$7:$D$567=$D515)*('Charges by GXP_GIP_DETERMINED'!$E$7:$E$567=$E515))</f>
        <v>0</v>
      </c>
      <c r="I515" s="23" cm="1">
        <f t="array" ref="I515">SUMPRODUCT('Charges by GXP_GIP_DETERMINED'!H$7:H$567*('Charges by GXP_GIP_DETERMINED'!$D$7:$D$567=$D515)*('Charges by GXP_GIP_DETERMINED'!$E$7:$E$567=$E515))</f>
        <v>0</v>
      </c>
      <c r="J515" s="23" cm="1">
        <f t="array" ref="J515">SUMPRODUCT('Charges by GXP_GIP_DETERMINED'!I$7:I$567*('Charges by GXP_GIP_DETERMINED'!$D$7:$D$567=$D515)*('Charges by GXP_GIP_DETERMINED'!$E$7:$E$567=$E515))</f>
        <v>0</v>
      </c>
      <c r="K515" s="23" cm="1">
        <f t="array" ref="K515">SUMPRODUCT('Charges by GXP_GIP_DETERMINED'!J$7:J$567*('Charges by GXP_GIP_DETERMINED'!$D$7:$D$567=$D515)*('Charges by GXP_GIP_DETERMINED'!$E$7:$E$567=$E515))</f>
        <v>0</v>
      </c>
      <c r="L515" s="24">
        <f t="shared" si="84"/>
        <v>0</v>
      </c>
      <c r="M515" s="23">
        <v>0</v>
      </c>
      <c r="N515" s="23">
        <v>0</v>
      </c>
      <c r="O515" s="23">
        <v>0</v>
      </c>
      <c r="P515" s="23" cm="1">
        <f t="array" ref="P515">SUMPRODUCT('Charges by GXP_GIP_DETERMINED'!O$7:O$567*('Charges by GXP_GIP_DETERMINED'!$D$7:$D$567=$D515)*('Charges by GXP_GIP_DETERMINED'!$E$7:$E$567=$E515))</f>
        <v>0</v>
      </c>
      <c r="Q515" s="24">
        <f t="shared" si="85"/>
        <v>0</v>
      </c>
      <c r="R515" s="23">
        <v>0</v>
      </c>
      <c r="S515" s="23">
        <v>0</v>
      </c>
      <c r="T515" s="23">
        <v>0</v>
      </c>
      <c r="U515" s="24">
        <f t="shared" si="86"/>
        <v>0</v>
      </c>
      <c r="V515" s="23">
        <v>0</v>
      </c>
      <c r="W515" s="23">
        <v>0</v>
      </c>
      <c r="X515" s="23">
        <v>0</v>
      </c>
      <c r="Y515" s="24">
        <f t="shared" si="87"/>
        <v>0</v>
      </c>
      <c r="Z515" s="23">
        <v>0</v>
      </c>
      <c r="AA515" s="23">
        <v>0</v>
      </c>
      <c r="AB515" s="23">
        <v>0</v>
      </c>
      <c r="AC515" s="24">
        <f t="shared" si="88"/>
        <v>0</v>
      </c>
      <c r="AD515" s="23">
        <v>0</v>
      </c>
      <c r="AE515" s="23">
        <v>0</v>
      </c>
      <c r="AF515" s="23">
        <v>0</v>
      </c>
      <c r="AG515" s="24">
        <f t="shared" si="89"/>
        <v>0</v>
      </c>
      <c r="AH515" s="23">
        <v>0</v>
      </c>
      <c r="AI515" s="23">
        <v>0</v>
      </c>
      <c r="AJ515" s="23">
        <v>0</v>
      </c>
      <c r="AK515" s="24">
        <f t="shared" si="90"/>
        <v>0</v>
      </c>
      <c r="AN515" s="35" t="str">
        <f t="shared" si="91"/>
        <v>-</v>
      </c>
      <c r="AO515" s="35" t="str">
        <f t="shared" si="92"/>
        <v>'-</v>
      </c>
      <c r="AP515" s="35" t="str">
        <f t="shared" si="93"/>
        <v>'-</v>
      </c>
      <c r="AQ515" s="35" t="str">
        <f t="shared" si="94"/>
        <v>'-</v>
      </c>
      <c r="AR515" s="35" t="str">
        <f t="shared" si="95"/>
        <v>'-</v>
      </c>
    </row>
    <row r="516" spans="2:44" x14ac:dyDescent="0.3">
      <c r="B516" s="2" t="s">
        <v>97</v>
      </c>
      <c r="C516" s="2" t="s">
        <v>458</v>
      </c>
      <c r="D516" s="2" t="s">
        <v>459</v>
      </c>
      <c r="E516" s="2" t="s">
        <v>146</v>
      </c>
      <c r="H516" s="23" cm="1">
        <f t="array" ref="H516">SUMPRODUCT('Charges by GXP_GIP_DETERMINED'!G$7:G$567*('Charges by GXP_GIP_DETERMINED'!$D$7:$D$567=$D516)*('Charges by GXP_GIP_DETERMINED'!$E$7:$E$567=$E516))</f>
        <v>109499.49341538142</v>
      </c>
      <c r="I516" s="23" cm="1">
        <f t="array" ref="I516">SUMPRODUCT('Charges by GXP_GIP_DETERMINED'!H$7:H$567*('Charges by GXP_GIP_DETERMINED'!$D$7:$D$567=$D516)*('Charges by GXP_GIP_DETERMINED'!$E$7:$E$567=$E516))</f>
        <v>0</v>
      </c>
      <c r="J516" s="23" cm="1">
        <f t="array" ref="J516">SUMPRODUCT('Charges by GXP_GIP_DETERMINED'!I$7:I$567*('Charges by GXP_GIP_DETERMINED'!$D$7:$D$567=$D516)*('Charges by GXP_GIP_DETERMINED'!$E$7:$E$567=$E516))</f>
        <v>0</v>
      </c>
      <c r="K516" s="23" cm="1">
        <f t="array" ref="K516">SUMPRODUCT('Charges by GXP_GIP_DETERMINED'!J$7:J$567*('Charges by GXP_GIP_DETERMINED'!$D$7:$D$567=$D516)*('Charges by GXP_GIP_DETERMINED'!$E$7:$E$567=$E516))</f>
        <v>0</v>
      </c>
      <c r="L516" s="24">
        <f t="shared" si="84"/>
        <v>109499.49341538142</v>
      </c>
      <c r="M516" s="23">
        <v>107387.46945310393</v>
      </c>
      <c r="N516" s="23">
        <v>0</v>
      </c>
      <c r="O516" s="23">
        <v>0</v>
      </c>
      <c r="P516" s="23" cm="1">
        <f t="array" ref="P516">SUMPRODUCT('Charges by GXP_GIP_DETERMINED'!O$7:O$567*('Charges by GXP_GIP_DETERMINED'!$D$7:$D$567=$D516)*('Charges by GXP_GIP_DETERMINED'!$E$7:$E$567=$E516))</f>
        <v>0</v>
      </c>
      <c r="Q516" s="24">
        <f t="shared" si="85"/>
        <v>107387.46945310393</v>
      </c>
      <c r="R516" s="23">
        <v>115607.26</v>
      </c>
      <c r="S516" s="23">
        <v>0</v>
      </c>
      <c r="T516" s="23">
        <v>0</v>
      </c>
      <c r="U516" s="24">
        <f t="shared" si="86"/>
        <v>115607.26</v>
      </c>
      <c r="V516" s="23">
        <v>121676.24000000002</v>
      </c>
      <c r="W516" s="23">
        <v>0</v>
      </c>
      <c r="X516" s="23">
        <v>0</v>
      </c>
      <c r="Y516" s="24">
        <f t="shared" si="87"/>
        <v>121676.24000000002</v>
      </c>
      <c r="Z516" s="23">
        <v>140617.01</v>
      </c>
      <c r="AA516" s="23">
        <v>0</v>
      </c>
      <c r="AB516" s="23">
        <v>0</v>
      </c>
      <c r="AC516" s="24">
        <f t="shared" si="88"/>
        <v>140617.01</v>
      </c>
      <c r="AD516" s="23">
        <v>147581.51</v>
      </c>
      <c r="AE516" s="23">
        <v>0</v>
      </c>
      <c r="AF516" s="23">
        <v>0</v>
      </c>
      <c r="AG516" s="24">
        <f t="shared" si="89"/>
        <v>147581.51</v>
      </c>
      <c r="AH516" s="23">
        <v>150126.94</v>
      </c>
      <c r="AI516" s="23">
        <v>0</v>
      </c>
      <c r="AJ516" s="23">
        <v>0</v>
      </c>
      <c r="AK516" s="24">
        <f t="shared" si="90"/>
        <v>150126.94</v>
      </c>
      <c r="AN516" s="35">
        <f t="shared" si="91"/>
        <v>5.5778948323066846E-2</v>
      </c>
      <c r="AO516" s="35">
        <f t="shared" si="92"/>
        <v>5.2496530062212665E-2</v>
      </c>
      <c r="AP516" s="35">
        <f t="shared" si="93"/>
        <v>0.15566531312933396</v>
      </c>
      <c r="AQ516" s="35">
        <f t="shared" si="94"/>
        <v>4.9528147412606804E-2</v>
      </c>
      <c r="AR516" s="35">
        <f t="shared" si="95"/>
        <v>1.7247621331425655E-2</v>
      </c>
    </row>
    <row r="517" spans="2:44" x14ac:dyDescent="0.3">
      <c r="B517" s="2" t="s">
        <v>96</v>
      </c>
      <c r="C517" s="2" t="s">
        <v>183</v>
      </c>
      <c r="D517" s="2" t="s">
        <v>460</v>
      </c>
      <c r="E517" s="2" t="s">
        <v>142</v>
      </c>
      <c r="F517" s="2" t="s">
        <v>143</v>
      </c>
      <c r="H517" s="23" cm="1">
        <f t="array" ref="H517">SUMPRODUCT('Charges by GXP_GIP_DETERMINED'!G$7:G$567*('Charges by GXP_GIP_DETERMINED'!$D$7:$D$567=$D517)*('Charges by GXP_GIP_DETERMINED'!$E$7:$E$567=$E517))</f>
        <v>17.815638449972468</v>
      </c>
      <c r="I517" s="23" cm="1">
        <f t="array" ref="I517">SUMPRODUCT('Charges by GXP_GIP_DETERMINED'!H$7:H$567*('Charges by GXP_GIP_DETERMINED'!$D$7:$D$567=$D517)*('Charges by GXP_GIP_DETERMINED'!$E$7:$E$567=$E517))</f>
        <v>2154.6</v>
      </c>
      <c r="J517" s="23" cm="1">
        <f t="array" ref="J517">SUMPRODUCT('Charges by GXP_GIP_DETERMINED'!I$7:I$567*('Charges by GXP_GIP_DETERMINED'!$D$7:$D$567=$D517)*('Charges by GXP_GIP_DETERMINED'!$E$7:$E$567=$E517))</f>
        <v>2752.6</v>
      </c>
      <c r="K517" s="23" cm="1">
        <f t="array" ref="K517">SUMPRODUCT('Charges by GXP_GIP_DETERMINED'!J$7:J$567*('Charges by GXP_GIP_DETERMINED'!$D$7:$D$567=$D517)*('Charges by GXP_GIP_DETERMINED'!$E$7:$E$567=$E517))</f>
        <v>0</v>
      </c>
      <c r="L517" s="24">
        <f t="shared" si="84"/>
        <v>4925.0156384499724</v>
      </c>
      <c r="M517" s="23">
        <v>24.720484872277645</v>
      </c>
      <c r="N517" s="23">
        <v>2637.22</v>
      </c>
      <c r="O517" s="23">
        <v>3529.25</v>
      </c>
      <c r="P517" s="23" cm="1">
        <f t="array" ref="P517">SUMPRODUCT('Charges by GXP_GIP_DETERMINED'!O$7:O$567*('Charges by GXP_GIP_DETERMINED'!$D$7:$D$567=$D517)*('Charges by GXP_GIP_DETERMINED'!$E$7:$E$567=$E517))</f>
        <v>0</v>
      </c>
      <c r="Q517" s="24">
        <f t="shared" si="85"/>
        <v>6191.190484872277</v>
      </c>
      <c r="R517" s="23">
        <v>30.500000000000004</v>
      </c>
      <c r="S517" s="23">
        <v>3257.54</v>
      </c>
      <c r="T517" s="23">
        <v>4789.25</v>
      </c>
      <c r="U517" s="24">
        <f t="shared" si="86"/>
        <v>8077.29</v>
      </c>
      <c r="V517" s="23">
        <v>40.630000000000003</v>
      </c>
      <c r="W517" s="23">
        <v>3447.98</v>
      </c>
      <c r="X517" s="23">
        <v>4855.96</v>
      </c>
      <c r="Y517" s="24">
        <f t="shared" si="87"/>
        <v>8344.57</v>
      </c>
      <c r="Z517" s="23">
        <v>54.080000000000005</v>
      </c>
      <c r="AA517" s="23">
        <v>3324.46</v>
      </c>
      <c r="AB517" s="23">
        <v>4882.66</v>
      </c>
      <c r="AC517" s="24">
        <f t="shared" si="88"/>
        <v>8261.2000000000007</v>
      </c>
      <c r="AD517" s="23">
        <v>63.64</v>
      </c>
      <c r="AE517" s="23">
        <v>3645.6</v>
      </c>
      <c r="AF517" s="23">
        <v>4912.51</v>
      </c>
      <c r="AG517" s="24">
        <f t="shared" si="89"/>
        <v>8621.75</v>
      </c>
      <c r="AH517" s="23">
        <v>73.989999999999995</v>
      </c>
      <c r="AI517" s="23">
        <v>3715.91</v>
      </c>
      <c r="AJ517" s="23">
        <v>5040.92</v>
      </c>
      <c r="AK517" s="24">
        <f t="shared" si="90"/>
        <v>8830.82</v>
      </c>
      <c r="AN517" s="35">
        <f t="shared" si="91"/>
        <v>0.64005367555383619</v>
      </c>
      <c r="AO517" s="35">
        <f t="shared" si="92"/>
        <v>3.3090306278467096E-2</v>
      </c>
      <c r="AP517" s="35">
        <f t="shared" si="93"/>
        <v>-9.9909282323713544E-3</v>
      </c>
      <c r="AQ517" s="35">
        <f t="shared" si="94"/>
        <v>4.3643780564566859E-2</v>
      </c>
      <c r="AR517" s="35">
        <f t="shared" si="95"/>
        <v>2.4249137356105122E-2</v>
      </c>
    </row>
    <row r="518" spans="2:44" x14ac:dyDescent="0.3">
      <c r="B518" s="2" t="s">
        <v>96</v>
      </c>
      <c r="C518" s="2" t="s">
        <v>183</v>
      </c>
      <c r="D518" s="2" t="s">
        <v>460</v>
      </c>
      <c r="E518" s="2" t="s">
        <v>144</v>
      </c>
      <c r="F518" s="2" t="s">
        <v>145</v>
      </c>
      <c r="H518" s="23" cm="1">
        <f t="array" ref="H518">SUMPRODUCT('Charges by GXP_GIP_DETERMINED'!G$7:G$567*('Charges by GXP_GIP_DETERMINED'!$D$7:$D$567=$D518)*('Charges by GXP_GIP_DETERMINED'!$E$7:$E$567=$E518))</f>
        <v>2475429.4252614365</v>
      </c>
      <c r="I518" s="23" cm="1">
        <f t="array" ref="I518">SUMPRODUCT('Charges by GXP_GIP_DETERMINED'!H$7:H$567*('Charges by GXP_GIP_DETERMINED'!$D$7:$D$567=$D518)*('Charges by GXP_GIP_DETERMINED'!$E$7:$E$567=$E518))</f>
        <v>148231.64000000001</v>
      </c>
      <c r="J518" s="23" cm="1">
        <f t="array" ref="J518">SUMPRODUCT('Charges by GXP_GIP_DETERMINED'!I$7:I$567*('Charges by GXP_GIP_DETERMINED'!$D$7:$D$567=$D518)*('Charges by GXP_GIP_DETERMINED'!$E$7:$E$567=$E518))</f>
        <v>0</v>
      </c>
      <c r="K518" s="23" cm="1">
        <f t="array" ref="K518">SUMPRODUCT('Charges by GXP_GIP_DETERMINED'!J$7:J$567*('Charges by GXP_GIP_DETERMINED'!$D$7:$D$567=$D518)*('Charges by GXP_GIP_DETERMINED'!$E$7:$E$567=$E518))</f>
        <v>0</v>
      </c>
      <c r="L518" s="24">
        <f t="shared" si="84"/>
        <v>2623661.0652614366</v>
      </c>
      <c r="M518" s="23">
        <v>3309361.9325379943</v>
      </c>
      <c r="N518" s="23">
        <v>151183.09</v>
      </c>
      <c r="O518" s="23">
        <v>0</v>
      </c>
      <c r="P518" s="23" cm="1">
        <f t="array" ref="P518">SUMPRODUCT('Charges by GXP_GIP_DETERMINED'!O$7:O$567*('Charges by GXP_GIP_DETERMINED'!$D$7:$D$567=$D518)*('Charges by GXP_GIP_DETERMINED'!$E$7:$E$567=$E518))</f>
        <v>0</v>
      </c>
      <c r="Q518" s="24">
        <f t="shared" si="85"/>
        <v>3460545.0225379942</v>
      </c>
      <c r="R518" s="23">
        <v>4243480.22</v>
      </c>
      <c r="S518" s="23">
        <v>186743.95</v>
      </c>
      <c r="T518" s="23">
        <v>0</v>
      </c>
      <c r="U518" s="24">
        <f t="shared" si="86"/>
        <v>4430224.17</v>
      </c>
      <c r="V518" s="23">
        <v>5662281.4000000013</v>
      </c>
      <c r="W518" s="23">
        <v>197661</v>
      </c>
      <c r="X518" s="23">
        <v>0</v>
      </c>
      <c r="Y518" s="24">
        <f t="shared" si="87"/>
        <v>5859942.4000000013</v>
      </c>
      <c r="Z518" s="23">
        <v>7429000.9100000001</v>
      </c>
      <c r="AA518" s="23">
        <v>190580.28</v>
      </c>
      <c r="AB518" s="23">
        <v>0</v>
      </c>
      <c r="AC518" s="24">
        <f t="shared" si="88"/>
        <v>7619581.1900000004</v>
      </c>
      <c r="AD518" s="23">
        <v>8844103.25</v>
      </c>
      <c r="AE518" s="23">
        <v>208990.28</v>
      </c>
      <c r="AF518" s="23">
        <v>0</v>
      </c>
      <c r="AG518" s="24">
        <f t="shared" si="89"/>
        <v>9053093.5299999993</v>
      </c>
      <c r="AH518" s="23">
        <v>10043857.939999999</v>
      </c>
      <c r="AI518" s="23">
        <v>213020.69</v>
      </c>
      <c r="AJ518" s="23">
        <v>0</v>
      </c>
      <c r="AK518" s="24">
        <f t="shared" si="90"/>
        <v>10256878.629999999</v>
      </c>
      <c r="AN518" s="35">
        <f t="shared" si="91"/>
        <v>0.68856573307366098</v>
      </c>
      <c r="AO518" s="35">
        <f t="shared" si="92"/>
        <v>0.32271916163556158</v>
      </c>
      <c r="AP518" s="35">
        <f t="shared" si="93"/>
        <v>0.30028260857990663</v>
      </c>
      <c r="AQ518" s="35">
        <f t="shared" si="94"/>
        <v>0.18813531928517957</v>
      </c>
      <c r="AR518" s="35">
        <f t="shared" si="95"/>
        <v>0.13296947568374451</v>
      </c>
    </row>
    <row r="519" spans="2:44" x14ac:dyDescent="0.3">
      <c r="B519" s="2" t="s">
        <v>96</v>
      </c>
      <c r="C519" s="2" t="s">
        <v>183</v>
      </c>
      <c r="D519" s="2" t="s">
        <v>460</v>
      </c>
      <c r="E519" s="2" t="s">
        <v>146</v>
      </c>
      <c r="H519" s="23" cm="1">
        <f t="array" ref="H519">SUMPRODUCT('Charges by GXP_GIP_DETERMINED'!G$7:G$567*('Charges by GXP_GIP_DETERMINED'!$D$7:$D$567=$D519)*('Charges by GXP_GIP_DETERMINED'!$E$7:$E$567=$E519))</f>
        <v>468087.98833526962</v>
      </c>
      <c r="I519" s="23" cm="1">
        <f t="array" ref="I519">SUMPRODUCT('Charges by GXP_GIP_DETERMINED'!H$7:H$567*('Charges by GXP_GIP_DETERMINED'!$D$7:$D$567=$D519)*('Charges by GXP_GIP_DETERMINED'!$E$7:$E$567=$E519))</f>
        <v>0</v>
      </c>
      <c r="J519" s="23" cm="1">
        <f t="array" ref="J519">SUMPRODUCT('Charges by GXP_GIP_DETERMINED'!I$7:I$567*('Charges by GXP_GIP_DETERMINED'!$D$7:$D$567=$D519)*('Charges by GXP_GIP_DETERMINED'!$E$7:$E$567=$E519))</f>
        <v>0</v>
      </c>
      <c r="K519" s="23" cm="1">
        <f t="array" ref="K519">SUMPRODUCT('Charges by GXP_GIP_DETERMINED'!J$7:J$567*('Charges by GXP_GIP_DETERMINED'!$D$7:$D$567=$D519)*('Charges by GXP_GIP_DETERMINED'!$E$7:$E$567=$E519))</f>
        <v>0</v>
      </c>
      <c r="L519" s="24">
        <f t="shared" ref="L519:L582" si="96">SUM(H519:K519)</f>
        <v>468087.98833526962</v>
      </c>
      <c r="M519" s="23">
        <v>426684.20721640799</v>
      </c>
      <c r="N519" s="23">
        <v>0</v>
      </c>
      <c r="O519" s="23">
        <v>0</v>
      </c>
      <c r="P519" s="23" cm="1">
        <f t="array" ref="P519">SUMPRODUCT('Charges by GXP_GIP_DETERMINED'!O$7:O$567*('Charges by GXP_GIP_DETERMINED'!$D$7:$D$567=$D519)*('Charges by GXP_GIP_DETERMINED'!$E$7:$E$567=$E519))</f>
        <v>0</v>
      </c>
      <c r="Q519" s="24">
        <f t="shared" ref="Q519:Q582" si="97">SUM(M519:P519)</f>
        <v>426684.20721640799</v>
      </c>
      <c r="R519" s="23">
        <v>421117.42</v>
      </c>
      <c r="S519" s="23">
        <v>0</v>
      </c>
      <c r="T519" s="23">
        <v>0</v>
      </c>
      <c r="U519" s="24">
        <f t="shared" ref="U519:U582" si="98">SUM(R519:T519)</f>
        <v>421117.42</v>
      </c>
      <c r="V519" s="23">
        <v>434478.72</v>
      </c>
      <c r="W519" s="23">
        <v>0</v>
      </c>
      <c r="X519" s="23">
        <v>0</v>
      </c>
      <c r="Y519" s="24">
        <f t="shared" ref="Y519:Y582" si="99">SUM(V519:X519)</f>
        <v>434478.72</v>
      </c>
      <c r="Z519" s="23">
        <v>457444.22000000003</v>
      </c>
      <c r="AA519" s="23">
        <v>0</v>
      </c>
      <c r="AB519" s="23">
        <v>0</v>
      </c>
      <c r="AC519" s="24">
        <f t="shared" ref="AC519:AC582" si="100">SUM(Z519:AB519)</f>
        <v>457444.22000000003</v>
      </c>
      <c r="AD519" s="23">
        <v>464339.27999999997</v>
      </c>
      <c r="AE519" s="23">
        <v>0</v>
      </c>
      <c r="AF519" s="23">
        <v>0</v>
      </c>
      <c r="AG519" s="24">
        <f t="shared" ref="AG519:AG582" si="101">SUM(AD519:AF519)</f>
        <v>464339.27999999997</v>
      </c>
      <c r="AH519" s="23">
        <v>467836.81</v>
      </c>
      <c r="AI519" s="23">
        <v>0</v>
      </c>
      <c r="AJ519" s="23">
        <v>0</v>
      </c>
      <c r="AK519" s="24">
        <f t="shared" ref="AK519:AK582" si="102">SUM(AH519:AJ519)</f>
        <v>467836.81</v>
      </c>
      <c r="AN519" s="35">
        <f t="shared" ref="AN519:AN582" si="103">IFERROR(U519/L519-1,"-")</f>
        <v>-0.10034559635319418</v>
      </c>
      <c r="AO519" s="35">
        <f t="shared" ref="AO519:AO582" si="104">IFERROR(Y519/U519-1,"'-")</f>
        <v>3.1728205401714282E-2</v>
      </c>
      <c r="AP519" s="35">
        <f t="shared" ref="AP519:AP582" si="105">IFERROR(AC519/Y519-1,"'-")</f>
        <v>5.2857594498529226E-2</v>
      </c>
      <c r="AQ519" s="35">
        <f t="shared" ref="AQ519:AQ582" si="106">IFERROR(AG519/AC519-1,"'-")</f>
        <v>1.5073007152653473E-2</v>
      </c>
      <c r="AR519" s="35">
        <f t="shared" ref="AR519:AR582" si="107">IFERROR(AK519/AG519-1,"'-")</f>
        <v>7.5322725227984222E-3</v>
      </c>
    </row>
    <row r="520" spans="2:44" x14ac:dyDescent="0.3">
      <c r="B520" s="2" t="s">
        <v>96</v>
      </c>
      <c r="C520" s="2" t="s">
        <v>461</v>
      </c>
      <c r="D520" s="2" t="s">
        <v>462</v>
      </c>
      <c r="E520" s="2" t="s">
        <v>142</v>
      </c>
      <c r="F520" s="2" t="s">
        <v>143</v>
      </c>
      <c r="H520" s="23" cm="1">
        <f t="array" ref="H520">SUMPRODUCT('Charges by GXP_GIP_DETERMINED'!G$7:G$567*('Charges by GXP_GIP_DETERMINED'!$D$7:$D$567=$D520)*('Charges by GXP_GIP_DETERMINED'!$E$7:$E$567=$E520))</f>
        <v>0</v>
      </c>
      <c r="I520" s="23" cm="1">
        <f t="array" ref="I520">SUMPRODUCT('Charges by GXP_GIP_DETERMINED'!H$7:H$567*('Charges by GXP_GIP_DETERMINED'!$D$7:$D$567=$D520)*('Charges by GXP_GIP_DETERMINED'!$E$7:$E$567=$E520))</f>
        <v>0</v>
      </c>
      <c r="J520" s="23" cm="1">
        <f t="array" ref="J520">SUMPRODUCT('Charges by GXP_GIP_DETERMINED'!I$7:I$567*('Charges by GXP_GIP_DETERMINED'!$D$7:$D$567=$D520)*('Charges by GXP_GIP_DETERMINED'!$E$7:$E$567=$E520))</f>
        <v>0</v>
      </c>
      <c r="K520" s="23" cm="1">
        <f t="array" ref="K520">SUMPRODUCT('Charges by GXP_GIP_DETERMINED'!J$7:J$567*('Charges by GXP_GIP_DETERMINED'!$D$7:$D$567=$D520)*('Charges by GXP_GIP_DETERMINED'!$E$7:$E$567=$E520))</f>
        <v>0</v>
      </c>
      <c r="L520" s="24">
        <f t="shared" si="96"/>
        <v>0</v>
      </c>
      <c r="M520" s="23">
        <v>0</v>
      </c>
      <c r="N520" s="23">
        <v>0</v>
      </c>
      <c r="O520" s="23">
        <v>0</v>
      </c>
      <c r="P520" s="23" cm="1">
        <f t="array" ref="P520">SUMPRODUCT('Charges by GXP_GIP_DETERMINED'!O$7:O$567*('Charges by GXP_GIP_DETERMINED'!$D$7:$D$567=$D520)*('Charges by GXP_GIP_DETERMINED'!$E$7:$E$567=$E520))</f>
        <v>0</v>
      </c>
      <c r="Q520" s="24">
        <f t="shared" si="97"/>
        <v>0</v>
      </c>
      <c r="R520" s="23">
        <v>0</v>
      </c>
      <c r="S520" s="23">
        <v>0</v>
      </c>
      <c r="T520" s="23">
        <v>0</v>
      </c>
      <c r="U520" s="24">
        <f t="shared" si="98"/>
        <v>0</v>
      </c>
      <c r="V520" s="23">
        <v>0</v>
      </c>
      <c r="W520" s="23">
        <v>0</v>
      </c>
      <c r="X520" s="23">
        <v>0</v>
      </c>
      <c r="Y520" s="24">
        <f t="shared" si="99"/>
        <v>0</v>
      </c>
      <c r="Z520" s="23">
        <v>0</v>
      </c>
      <c r="AA520" s="23">
        <v>0</v>
      </c>
      <c r="AB520" s="23">
        <v>0</v>
      </c>
      <c r="AC520" s="24">
        <f t="shared" si="100"/>
        <v>0</v>
      </c>
      <c r="AD520" s="23">
        <v>0</v>
      </c>
      <c r="AE520" s="23">
        <v>0</v>
      </c>
      <c r="AF520" s="23">
        <v>0</v>
      </c>
      <c r="AG520" s="24">
        <f t="shared" si="101"/>
        <v>0</v>
      </c>
      <c r="AH520" s="23">
        <v>0</v>
      </c>
      <c r="AI520" s="23">
        <v>0</v>
      </c>
      <c r="AJ520" s="23">
        <v>0</v>
      </c>
      <c r="AK520" s="24">
        <f t="shared" si="102"/>
        <v>0</v>
      </c>
      <c r="AN520" s="35" t="str">
        <f t="shared" si="103"/>
        <v>-</v>
      </c>
      <c r="AO520" s="35" t="str">
        <f t="shared" si="104"/>
        <v>'-</v>
      </c>
      <c r="AP520" s="35" t="str">
        <f t="shared" si="105"/>
        <v>'-</v>
      </c>
      <c r="AQ520" s="35" t="str">
        <f t="shared" si="106"/>
        <v>'-</v>
      </c>
      <c r="AR520" s="35" t="str">
        <f t="shared" si="107"/>
        <v>'-</v>
      </c>
    </row>
    <row r="521" spans="2:44" x14ac:dyDescent="0.3">
      <c r="B521" s="2" t="s">
        <v>96</v>
      </c>
      <c r="C521" s="2" t="s">
        <v>461</v>
      </c>
      <c r="D521" s="2" t="s">
        <v>462</v>
      </c>
      <c r="E521" s="2" t="s">
        <v>144</v>
      </c>
      <c r="F521" s="2" t="s">
        <v>145</v>
      </c>
      <c r="H521" s="23" cm="1">
        <f t="array" ref="H521">SUMPRODUCT('Charges by GXP_GIP_DETERMINED'!G$7:G$567*('Charges by GXP_GIP_DETERMINED'!$D$7:$D$567=$D521)*('Charges by GXP_GIP_DETERMINED'!$E$7:$E$567=$E521))</f>
        <v>329450.74091150361</v>
      </c>
      <c r="I521" s="23" cm="1">
        <f t="array" ref="I521">SUMPRODUCT('Charges by GXP_GIP_DETERMINED'!H$7:H$567*('Charges by GXP_GIP_DETERMINED'!$D$7:$D$567=$D521)*('Charges by GXP_GIP_DETERMINED'!$E$7:$E$567=$E521))</f>
        <v>963955.43</v>
      </c>
      <c r="J521" s="23" cm="1">
        <f t="array" ref="J521">SUMPRODUCT('Charges by GXP_GIP_DETERMINED'!I$7:I$567*('Charges by GXP_GIP_DETERMINED'!$D$7:$D$567=$D521)*('Charges by GXP_GIP_DETERMINED'!$E$7:$E$567=$E521))</f>
        <v>0</v>
      </c>
      <c r="K521" s="23" cm="1">
        <f t="array" ref="K521">SUMPRODUCT('Charges by GXP_GIP_DETERMINED'!J$7:J$567*('Charges by GXP_GIP_DETERMINED'!$D$7:$D$567=$D521)*('Charges by GXP_GIP_DETERMINED'!$E$7:$E$567=$E521))</f>
        <v>0</v>
      </c>
      <c r="L521" s="24">
        <f t="shared" si="96"/>
        <v>1293406.1709115037</v>
      </c>
      <c r="M521" s="23">
        <v>440437.417994185</v>
      </c>
      <c r="N521" s="23">
        <v>990026.54</v>
      </c>
      <c r="O521" s="23">
        <v>0</v>
      </c>
      <c r="P521" s="23" cm="1">
        <f t="array" ref="P521">SUMPRODUCT('Charges by GXP_GIP_DETERMINED'!O$7:O$567*('Charges by GXP_GIP_DETERMINED'!$D$7:$D$567=$D521)*('Charges by GXP_GIP_DETERMINED'!$E$7:$E$567=$E521))</f>
        <v>0</v>
      </c>
      <c r="Q521" s="24">
        <f t="shared" si="97"/>
        <v>1430463.9579941849</v>
      </c>
      <c r="R521" s="23">
        <v>564757.65</v>
      </c>
      <c r="S521" s="23">
        <v>1222897.8</v>
      </c>
      <c r="T521" s="23">
        <v>0</v>
      </c>
      <c r="U521" s="24">
        <f t="shared" si="98"/>
        <v>1787655.4500000002</v>
      </c>
      <c r="V521" s="23">
        <v>753583.53</v>
      </c>
      <c r="W521" s="23">
        <v>1294388.42</v>
      </c>
      <c r="X521" s="23">
        <v>0</v>
      </c>
      <c r="Y521" s="24">
        <f t="shared" si="99"/>
        <v>2047971.95</v>
      </c>
      <c r="Z521" s="23">
        <v>988713.26</v>
      </c>
      <c r="AA521" s="23">
        <v>1248020.1299999999</v>
      </c>
      <c r="AB521" s="23">
        <v>0</v>
      </c>
      <c r="AC521" s="24">
        <f t="shared" si="100"/>
        <v>2236733.3899999997</v>
      </c>
      <c r="AD521" s="23">
        <v>1177046.8500000001</v>
      </c>
      <c r="AE521" s="23">
        <v>1368578.51</v>
      </c>
      <c r="AF521" s="23">
        <v>0</v>
      </c>
      <c r="AG521" s="24">
        <f t="shared" si="101"/>
        <v>2545625.3600000003</v>
      </c>
      <c r="AH521" s="23">
        <v>1336720.2000000002</v>
      </c>
      <c r="AI521" s="23">
        <v>1394971.73</v>
      </c>
      <c r="AJ521" s="23">
        <v>0</v>
      </c>
      <c r="AK521" s="24">
        <f t="shared" si="102"/>
        <v>2731691.93</v>
      </c>
      <c r="AN521" s="35">
        <f t="shared" si="103"/>
        <v>0.38212998376231933</v>
      </c>
      <c r="AO521" s="35">
        <f t="shared" si="104"/>
        <v>0.14561894463499647</v>
      </c>
      <c r="AP521" s="35">
        <f t="shared" si="105"/>
        <v>9.2169934261062458E-2</v>
      </c>
      <c r="AQ521" s="35">
        <f t="shared" si="106"/>
        <v>0.13809959263853111</v>
      </c>
      <c r="AR521" s="35">
        <f t="shared" si="107"/>
        <v>7.3092676135187329E-2</v>
      </c>
    </row>
    <row r="522" spans="2:44" x14ac:dyDescent="0.3">
      <c r="B522" s="2" t="s">
        <v>96</v>
      </c>
      <c r="C522" s="2" t="s">
        <v>461</v>
      </c>
      <c r="D522" s="2" t="s">
        <v>462</v>
      </c>
      <c r="E522" s="2" t="s">
        <v>146</v>
      </c>
      <c r="H522" s="23" cm="1">
        <f t="array" ref="H522">SUMPRODUCT('Charges by GXP_GIP_DETERMINED'!G$7:G$567*('Charges by GXP_GIP_DETERMINED'!$D$7:$D$567=$D522)*('Charges by GXP_GIP_DETERMINED'!$E$7:$E$567=$E522))</f>
        <v>847349.07016083726</v>
      </c>
      <c r="I522" s="23" cm="1">
        <f t="array" ref="I522">SUMPRODUCT('Charges by GXP_GIP_DETERMINED'!H$7:H$567*('Charges by GXP_GIP_DETERMINED'!$D$7:$D$567=$D522)*('Charges by GXP_GIP_DETERMINED'!$E$7:$E$567=$E522))</f>
        <v>0</v>
      </c>
      <c r="J522" s="23" cm="1">
        <f t="array" ref="J522">SUMPRODUCT('Charges by GXP_GIP_DETERMINED'!I$7:I$567*('Charges by GXP_GIP_DETERMINED'!$D$7:$D$567=$D522)*('Charges by GXP_GIP_DETERMINED'!$E$7:$E$567=$E522))</f>
        <v>0</v>
      </c>
      <c r="K522" s="23" cm="1">
        <f t="array" ref="K522">SUMPRODUCT('Charges by GXP_GIP_DETERMINED'!J$7:J$567*('Charges by GXP_GIP_DETERMINED'!$D$7:$D$567=$D522)*('Charges by GXP_GIP_DETERMINED'!$E$7:$E$567=$E522))</f>
        <v>0</v>
      </c>
      <c r="L522" s="24">
        <f t="shared" si="96"/>
        <v>847349.07016083726</v>
      </c>
      <c r="M522" s="23">
        <v>861455.98614423804</v>
      </c>
      <c r="N522" s="23">
        <v>0</v>
      </c>
      <c r="O522" s="23">
        <v>0</v>
      </c>
      <c r="P522" s="23" cm="1">
        <f t="array" ref="P522">SUMPRODUCT('Charges by GXP_GIP_DETERMINED'!O$7:O$567*('Charges by GXP_GIP_DETERMINED'!$D$7:$D$567=$D522)*('Charges by GXP_GIP_DETERMINED'!$E$7:$E$567=$E522))</f>
        <v>0</v>
      </c>
      <c r="Q522" s="24">
        <f t="shared" si="97"/>
        <v>861455.98614423804</v>
      </c>
      <c r="R522" s="23">
        <v>855667.65999999992</v>
      </c>
      <c r="S522" s="23">
        <v>0</v>
      </c>
      <c r="T522" s="23">
        <v>0</v>
      </c>
      <c r="U522" s="24">
        <f t="shared" si="98"/>
        <v>855667.65999999992</v>
      </c>
      <c r="V522" s="23">
        <v>853681.78</v>
      </c>
      <c r="W522" s="23">
        <v>0</v>
      </c>
      <c r="X522" s="23">
        <v>0</v>
      </c>
      <c r="Y522" s="24">
        <f t="shared" si="99"/>
        <v>853681.78</v>
      </c>
      <c r="Z522" s="23">
        <v>903453.97</v>
      </c>
      <c r="AA522" s="23">
        <v>0</v>
      </c>
      <c r="AB522" s="23">
        <v>0</v>
      </c>
      <c r="AC522" s="24">
        <f t="shared" si="100"/>
        <v>903453.97</v>
      </c>
      <c r="AD522" s="23">
        <v>920278.91</v>
      </c>
      <c r="AE522" s="23">
        <v>0</v>
      </c>
      <c r="AF522" s="23">
        <v>0</v>
      </c>
      <c r="AG522" s="24">
        <f t="shared" si="101"/>
        <v>920278.91</v>
      </c>
      <c r="AH522" s="23">
        <v>933015.43</v>
      </c>
      <c r="AI522" s="23">
        <v>0</v>
      </c>
      <c r="AJ522" s="23">
        <v>0</v>
      </c>
      <c r="AK522" s="24">
        <f t="shared" si="102"/>
        <v>933015.43</v>
      </c>
      <c r="AN522" s="35">
        <f t="shared" si="103"/>
        <v>9.8171935653197373E-3</v>
      </c>
      <c r="AO522" s="35">
        <f t="shared" si="104"/>
        <v>-2.3208543373017809E-3</v>
      </c>
      <c r="AP522" s="35">
        <f t="shared" si="105"/>
        <v>5.8302977955087654E-2</v>
      </c>
      <c r="AQ522" s="35">
        <f t="shared" si="106"/>
        <v>1.8622907816764567E-2</v>
      </c>
      <c r="AR522" s="35">
        <f t="shared" si="107"/>
        <v>1.3839847747896261E-2</v>
      </c>
    </row>
    <row r="523" spans="2:44" x14ac:dyDescent="0.3">
      <c r="B523" s="2" t="s">
        <v>96</v>
      </c>
      <c r="C523" s="2" t="s">
        <v>463</v>
      </c>
      <c r="D523" s="2" t="s">
        <v>464</v>
      </c>
      <c r="E523" s="2" t="s">
        <v>142</v>
      </c>
      <c r="F523" s="2" t="s">
        <v>143</v>
      </c>
      <c r="H523" s="23" cm="1">
        <f t="array" ref="H523">SUMPRODUCT('Charges by GXP_GIP_DETERMINED'!G$7:G$567*('Charges by GXP_GIP_DETERMINED'!$D$7:$D$567=$D523)*('Charges by GXP_GIP_DETERMINED'!$E$7:$E$567=$E523))</f>
        <v>31.045608863955664</v>
      </c>
      <c r="I523" s="23" cm="1">
        <f t="array" ref="I523">SUMPRODUCT('Charges by GXP_GIP_DETERMINED'!H$7:H$567*('Charges by GXP_GIP_DETERMINED'!$D$7:$D$567=$D523)*('Charges by GXP_GIP_DETERMINED'!$E$7:$E$567=$E523))</f>
        <v>3442.25</v>
      </c>
      <c r="J523" s="23" cm="1">
        <f t="array" ref="J523">SUMPRODUCT('Charges by GXP_GIP_DETERMINED'!I$7:I$567*('Charges by GXP_GIP_DETERMINED'!$D$7:$D$567=$D523)*('Charges by GXP_GIP_DETERMINED'!$E$7:$E$567=$E523))</f>
        <v>7274.74</v>
      </c>
      <c r="K523" s="23" cm="1">
        <f t="array" ref="K523">SUMPRODUCT('Charges by GXP_GIP_DETERMINED'!J$7:J$567*('Charges by GXP_GIP_DETERMINED'!$D$7:$D$567=$D523)*('Charges by GXP_GIP_DETERMINED'!$E$7:$E$567=$E523))</f>
        <v>0</v>
      </c>
      <c r="L523" s="24">
        <f t="shared" si="96"/>
        <v>10748.035608863956</v>
      </c>
      <c r="M523" s="23">
        <v>44.514207981752747</v>
      </c>
      <c r="N523" s="23">
        <v>1906.66</v>
      </c>
      <c r="O523" s="23">
        <v>14333.08</v>
      </c>
      <c r="P523" s="23" cm="1">
        <f t="array" ref="P523">SUMPRODUCT('Charges by GXP_GIP_DETERMINED'!O$7:O$567*('Charges by GXP_GIP_DETERMINED'!$D$7:$D$567=$D523)*('Charges by GXP_GIP_DETERMINED'!$E$7:$E$567=$E523))</f>
        <v>0</v>
      </c>
      <c r="Q523" s="24">
        <f t="shared" si="97"/>
        <v>16284.254207981752</v>
      </c>
      <c r="R523" s="23">
        <v>77.69</v>
      </c>
      <c r="S523" s="23">
        <v>2355.14</v>
      </c>
      <c r="T523" s="23">
        <v>19450.240000000002</v>
      </c>
      <c r="U523" s="24">
        <f t="shared" si="98"/>
        <v>21883.07</v>
      </c>
      <c r="V523" s="23">
        <v>140.07999999999998</v>
      </c>
      <c r="W523" s="23">
        <v>2492.8200000000002</v>
      </c>
      <c r="X523" s="23">
        <v>19721.13</v>
      </c>
      <c r="Y523" s="24">
        <f t="shared" si="99"/>
        <v>22354.030000000002</v>
      </c>
      <c r="Z523" s="23">
        <v>249.41</v>
      </c>
      <c r="AA523" s="23">
        <v>2403.52</v>
      </c>
      <c r="AB523" s="23">
        <v>19829.580000000002</v>
      </c>
      <c r="AC523" s="24">
        <f t="shared" si="100"/>
        <v>22482.510000000002</v>
      </c>
      <c r="AD523" s="23">
        <v>331.08000000000004</v>
      </c>
      <c r="AE523" s="23">
        <v>2635.7</v>
      </c>
      <c r="AF523" s="23">
        <v>19950.82</v>
      </c>
      <c r="AG523" s="24">
        <f t="shared" si="101"/>
        <v>22917.599999999999</v>
      </c>
      <c r="AH523" s="23">
        <v>401.99</v>
      </c>
      <c r="AI523" s="23">
        <v>2686.53</v>
      </c>
      <c r="AJ523" s="23">
        <v>20472.310000000001</v>
      </c>
      <c r="AK523" s="24">
        <f t="shared" si="102"/>
        <v>23560.83</v>
      </c>
      <c r="AN523" s="35">
        <f t="shared" si="103"/>
        <v>1.0360064663307336</v>
      </c>
      <c r="AO523" s="35">
        <f t="shared" si="104"/>
        <v>2.1521660352044059E-2</v>
      </c>
      <c r="AP523" s="35">
        <f t="shared" si="105"/>
        <v>5.7475095094710049E-3</v>
      </c>
      <c r="AQ523" s="35">
        <f t="shared" si="106"/>
        <v>1.9352376580728636E-2</v>
      </c>
      <c r="AR523" s="35">
        <f t="shared" si="107"/>
        <v>2.806707508639672E-2</v>
      </c>
    </row>
    <row r="524" spans="2:44" x14ac:dyDescent="0.3">
      <c r="B524" s="2" t="s">
        <v>96</v>
      </c>
      <c r="C524" s="2" t="s">
        <v>463</v>
      </c>
      <c r="D524" s="2" t="s">
        <v>464</v>
      </c>
      <c r="E524" s="2" t="s">
        <v>144</v>
      </c>
      <c r="F524" s="2" t="s">
        <v>145</v>
      </c>
      <c r="H524" s="23" cm="1">
        <f t="array" ref="H524">SUMPRODUCT('Charges by GXP_GIP_DETERMINED'!G$7:G$567*('Charges by GXP_GIP_DETERMINED'!$D$7:$D$567=$D524)*('Charges by GXP_GIP_DETERMINED'!$E$7:$E$567=$E524))</f>
        <v>1995.6032145339698</v>
      </c>
      <c r="I524" s="23" cm="1">
        <f t="array" ref="I524">SUMPRODUCT('Charges by GXP_GIP_DETERMINED'!H$7:H$567*('Charges by GXP_GIP_DETERMINED'!$D$7:$D$567=$D524)*('Charges by GXP_GIP_DETERMINED'!$E$7:$E$567=$E524))</f>
        <v>835773.91</v>
      </c>
      <c r="J524" s="23" cm="1">
        <f t="array" ref="J524">SUMPRODUCT('Charges by GXP_GIP_DETERMINED'!I$7:I$567*('Charges by GXP_GIP_DETERMINED'!$D$7:$D$567=$D524)*('Charges by GXP_GIP_DETERMINED'!$E$7:$E$567=$E524))</f>
        <v>0</v>
      </c>
      <c r="K524" s="23" cm="1">
        <f t="array" ref="K524">SUMPRODUCT('Charges by GXP_GIP_DETERMINED'!J$7:J$567*('Charges by GXP_GIP_DETERMINED'!$D$7:$D$567=$D524)*('Charges by GXP_GIP_DETERMINED'!$E$7:$E$567=$E524))</f>
        <v>0</v>
      </c>
      <c r="L524" s="24">
        <f t="shared" si="96"/>
        <v>837769.51321453403</v>
      </c>
      <c r="M524" s="23">
        <v>3277.2454347804569</v>
      </c>
      <c r="N524" s="23">
        <v>867227.12</v>
      </c>
      <c r="O524" s="23">
        <v>0</v>
      </c>
      <c r="P524" s="23" cm="1">
        <f t="array" ref="P524">SUMPRODUCT('Charges by GXP_GIP_DETERMINED'!O$7:O$567*('Charges by GXP_GIP_DETERMINED'!$D$7:$D$567=$D524)*('Charges by GXP_GIP_DETERMINED'!$E$7:$E$567=$E524))</f>
        <v>0</v>
      </c>
      <c r="Q524" s="24">
        <f t="shared" si="97"/>
        <v>870504.36543478048</v>
      </c>
      <c r="R524" s="23">
        <v>17172.62</v>
      </c>
      <c r="S524" s="23">
        <v>1071213.8500000001</v>
      </c>
      <c r="T524" s="23">
        <v>0</v>
      </c>
      <c r="U524" s="24">
        <f t="shared" si="98"/>
        <v>1088386.4700000002</v>
      </c>
      <c r="V524" s="23">
        <v>46775.57</v>
      </c>
      <c r="W524" s="23">
        <v>1133837.02</v>
      </c>
      <c r="X524" s="23">
        <v>0</v>
      </c>
      <c r="Y524" s="24">
        <f t="shared" si="99"/>
        <v>1180612.5900000001</v>
      </c>
      <c r="Z524" s="23">
        <v>108318.71</v>
      </c>
      <c r="AA524" s="23">
        <v>1093220.0900000001</v>
      </c>
      <c r="AB524" s="23">
        <v>0</v>
      </c>
      <c r="AC524" s="24">
        <f t="shared" si="100"/>
        <v>1201538.8</v>
      </c>
      <c r="AD524" s="23">
        <v>150476.99</v>
      </c>
      <c r="AE524" s="23">
        <v>1198824.83</v>
      </c>
      <c r="AF524" s="23">
        <v>0</v>
      </c>
      <c r="AG524" s="24">
        <f t="shared" si="101"/>
        <v>1349301.82</v>
      </c>
      <c r="AH524" s="23">
        <v>207155.67</v>
      </c>
      <c r="AI524" s="23">
        <v>1221944.33</v>
      </c>
      <c r="AJ524" s="23">
        <v>0</v>
      </c>
      <c r="AK524" s="24">
        <f t="shared" si="102"/>
        <v>1429100</v>
      </c>
      <c r="AN524" s="35">
        <f t="shared" si="103"/>
        <v>0.2991478596826056</v>
      </c>
      <c r="AO524" s="35">
        <f t="shared" si="104"/>
        <v>8.4736555021673432E-2</v>
      </c>
      <c r="AP524" s="35">
        <f t="shared" si="105"/>
        <v>1.772487450773319E-2</v>
      </c>
      <c r="AQ524" s="35">
        <f t="shared" si="106"/>
        <v>0.12297815101767839</v>
      </c>
      <c r="AR524" s="35">
        <f t="shared" si="107"/>
        <v>5.9140348598951675E-2</v>
      </c>
    </row>
    <row r="525" spans="2:44" x14ac:dyDescent="0.3">
      <c r="B525" s="2" t="s">
        <v>96</v>
      </c>
      <c r="C525" s="2" t="s">
        <v>463</v>
      </c>
      <c r="D525" s="2" t="s">
        <v>464</v>
      </c>
      <c r="E525" s="2" t="s">
        <v>146</v>
      </c>
      <c r="H525" s="23" cm="1">
        <f t="array" ref="H525">SUMPRODUCT('Charges by GXP_GIP_DETERMINED'!G$7:G$567*('Charges by GXP_GIP_DETERMINED'!$D$7:$D$567=$D525)*('Charges by GXP_GIP_DETERMINED'!$E$7:$E$567=$E525))</f>
        <v>482817.11349140445</v>
      </c>
      <c r="I525" s="23" cm="1">
        <f t="array" ref="I525">SUMPRODUCT('Charges by GXP_GIP_DETERMINED'!H$7:H$567*('Charges by GXP_GIP_DETERMINED'!$D$7:$D$567=$D525)*('Charges by GXP_GIP_DETERMINED'!$E$7:$E$567=$E525))</f>
        <v>0</v>
      </c>
      <c r="J525" s="23" cm="1">
        <f t="array" ref="J525">SUMPRODUCT('Charges by GXP_GIP_DETERMINED'!I$7:I$567*('Charges by GXP_GIP_DETERMINED'!$D$7:$D$567=$D525)*('Charges by GXP_GIP_DETERMINED'!$E$7:$E$567=$E525))</f>
        <v>0</v>
      </c>
      <c r="K525" s="23" cm="1">
        <f t="array" ref="K525">SUMPRODUCT('Charges by GXP_GIP_DETERMINED'!J$7:J$567*('Charges by GXP_GIP_DETERMINED'!$D$7:$D$567=$D525)*('Charges by GXP_GIP_DETERMINED'!$E$7:$E$567=$E525))</f>
        <v>0</v>
      </c>
      <c r="L525" s="24">
        <f t="shared" si="96"/>
        <v>482817.11349140445</v>
      </c>
      <c r="M525" s="23">
        <v>439795.71339912247</v>
      </c>
      <c r="N525" s="23">
        <v>0</v>
      </c>
      <c r="O525" s="23">
        <v>0</v>
      </c>
      <c r="P525" s="23" cm="1">
        <f t="array" ref="P525">SUMPRODUCT('Charges by GXP_GIP_DETERMINED'!O$7:O$567*('Charges by GXP_GIP_DETERMINED'!$D$7:$D$567=$D525)*('Charges by GXP_GIP_DETERMINED'!$E$7:$E$567=$E525))</f>
        <v>0</v>
      </c>
      <c r="Q525" s="24">
        <f t="shared" si="97"/>
        <v>439795.71339912247</v>
      </c>
      <c r="R525" s="23">
        <v>435925.37999999995</v>
      </c>
      <c r="S525" s="23">
        <v>0</v>
      </c>
      <c r="T525" s="23">
        <v>0</v>
      </c>
      <c r="U525" s="24">
        <f t="shared" si="98"/>
        <v>435925.37999999995</v>
      </c>
      <c r="V525" s="23">
        <v>454937.73</v>
      </c>
      <c r="W525" s="23">
        <v>0</v>
      </c>
      <c r="X525" s="23">
        <v>0</v>
      </c>
      <c r="Y525" s="24">
        <f t="shared" si="99"/>
        <v>454937.73</v>
      </c>
      <c r="Z525" s="23">
        <v>482060.03</v>
      </c>
      <c r="AA525" s="23">
        <v>0</v>
      </c>
      <c r="AB525" s="23">
        <v>0</v>
      </c>
      <c r="AC525" s="24">
        <f t="shared" si="100"/>
        <v>482060.03</v>
      </c>
      <c r="AD525" s="23">
        <v>488985.48000000004</v>
      </c>
      <c r="AE525" s="23">
        <v>0</v>
      </c>
      <c r="AF525" s="23">
        <v>0</v>
      </c>
      <c r="AG525" s="24">
        <f t="shared" si="101"/>
        <v>488985.48000000004</v>
      </c>
      <c r="AH525" s="23">
        <v>491401.70999999996</v>
      </c>
      <c r="AI525" s="23">
        <v>0</v>
      </c>
      <c r="AJ525" s="23">
        <v>0</v>
      </c>
      <c r="AK525" s="24">
        <f t="shared" si="102"/>
        <v>491401.70999999996</v>
      </c>
      <c r="AN525" s="35">
        <f t="shared" si="103"/>
        <v>-9.7121108968808989E-2</v>
      </c>
      <c r="AO525" s="35">
        <f t="shared" si="104"/>
        <v>4.3613771696431325E-2</v>
      </c>
      <c r="AP525" s="35">
        <f t="shared" si="105"/>
        <v>5.9617609645170599E-2</v>
      </c>
      <c r="AQ525" s="35">
        <f t="shared" si="106"/>
        <v>1.4366364288696643E-2</v>
      </c>
      <c r="AR525" s="35">
        <f t="shared" si="107"/>
        <v>4.9413123678025972E-3</v>
      </c>
    </row>
    <row r="526" spans="2:44" x14ac:dyDescent="0.3">
      <c r="B526" s="2" t="s">
        <v>96</v>
      </c>
      <c r="C526" s="2" t="s">
        <v>465</v>
      </c>
      <c r="D526" s="2" t="s">
        <v>466</v>
      </c>
      <c r="E526" s="2" t="s">
        <v>142</v>
      </c>
      <c r="F526" s="2" t="s">
        <v>143</v>
      </c>
      <c r="H526" s="23" cm="1">
        <f t="array" ref="H526">SUMPRODUCT('Charges by GXP_GIP_DETERMINED'!G$7:G$567*('Charges by GXP_GIP_DETERMINED'!$D$7:$D$567=$D526)*('Charges by GXP_GIP_DETERMINED'!$E$7:$E$567=$E526))</f>
        <v>1.2890707139220968E-2</v>
      </c>
      <c r="I526" s="23" cm="1">
        <f t="array" ref="I526">SUMPRODUCT('Charges by GXP_GIP_DETERMINED'!H$7:H$567*('Charges by GXP_GIP_DETERMINED'!$D$7:$D$567=$D526)*('Charges by GXP_GIP_DETERMINED'!$E$7:$E$567=$E526))</f>
        <v>0</v>
      </c>
      <c r="J526" s="23" cm="1">
        <f t="array" ref="J526">SUMPRODUCT('Charges by GXP_GIP_DETERMINED'!I$7:I$567*('Charges by GXP_GIP_DETERMINED'!$D$7:$D$567=$D526)*('Charges by GXP_GIP_DETERMINED'!$E$7:$E$567=$E526))</f>
        <v>0</v>
      </c>
      <c r="K526" s="23" cm="1">
        <f t="array" ref="K526">SUMPRODUCT('Charges by GXP_GIP_DETERMINED'!J$7:J$567*('Charges by GXP_GIP_DETERMINED'!$D$7:$D$567=$D526)*('Charges by GXP_GIP_DETERMINED'!$E$7:$E$567=$E526))</f>
        <v>0</v>
      </c>
      <c r="L526" s="24">
        <f t="shared" si="96"/>
        <v>1.2890707139220968E-2</v>
      </c>
      <c r="M526" s="23">
        <v>1.7949579096850188E-2</v>
      </c>
      <c r="N526" s="23">
        <v>0</v>
      </c>
      <c r="O526" s="23">
        <v>0</v>
      </c>
      <c r="P526" s="23" cm="1">
        <f t="array" ref="P526">SUMPRODUCT('Charges by GXP_GIP_DETERMINED'!O$7:O$567*('Charges by GXP_GIP_DETERMINED'!$D$7:$D$567=$D526)*('Charges by GXP_GIP_DETERMINED'!$E$7:$E$567=$E526))</f>
        <v>0</v>
      </c>
      <c r="Q526" s="24">
        <f t="shared" si="97"/>
        <v>1.7949579096850188E-2</v>
      </c>
      <c r="R526" s="23">
        <v>0.01</v>
      </c>
      <c r="S526" s="23">
        <v>0</v>
      </c>
      <c r="T526" s="23">
        <v>0</v>
      </c>
      <c r="U526" s="24">
        <f t="shared" si="98"/>
        <v>0.01</v>
      </c>
      <c r="V526" s="23">
        <v>0.04</v>
      </c>
      <c r="W526" s="23">
        <v>0</v>
      </c>
      <c r="X526" s="23">
        <v>0</v>
      </c>
      <c r="Y526" s="24">
        <f t="shared" si="99"/>
        <v>0.04</v>
      </c>
      <c r="Z526" s="23">
        <v>0.04</v>
      </c>
      <c r="AA526" s="23">
        <v>0</v>
      </c>
      <c r="AB526" s="23">
        <v>0</v>
      </c>
      <c r="AC526" s="24">
        <f t="shared" si="100"/>
        <v>0.04</v>
      </c>
      <c r="AD526" s="23">
        <v>6.0000000000000005E-2</v>
      </c>
      <c r="AE526" s="23">
        <v>0</v>
      </c>
      <c r="AF526" s="23">
        <v>0</v>
      </c>
      <c r="AG526" s="24">
        <f t="shared" si="101"/>
        <v>6.0000000000000005E-2</v>
      </c>
      <c r="AH526" s="23">
        <v>6.0000000000000005E-2</v>
      </c>
      <c r="AI526" s="23">
        <v>0</v>
      </c>
      <c r="AJ526" s="23">
        <v>0</v>
      </c>
      <c r="AK526" s="24">
        <f t="shared" si="102"/>
        <v>6.0000000000000005E-2</v>
      </c>
      <c r="AN526" s="35">
        <f t="shared" si="103"/>
        <v>-0.22424736734773598</v>
      </c>
      <c r="AO526" s="35">
        <f t="shared" si="104"/>
        <v>3</v>
      </c>
      <c r="AP526" s="35">
        <f t="shared" si="105"/>
        <v>0</v>
      </c>
      <c r="AQ526" s="35">
        <f t="shared" si="106"/>
        <v>0.5</v>
      </c>
      <c r="AR526" s="35">
        <f t="shared" si="107"/>
        <v>0</v>
      </c>
    </row>
    <row r="527" spans="2:44" x14ac:dyDescent="0.3">
      <c r="B527" s="2" t="s">
        <v>96</v>
      </c>
      <c r="C527" s="2" t="s">
        <v>465</v>
      </c>
      <c r="D527" s="2" t="s">
        <v>466</v>
      </c>
      <c r="E527" s="2" t="s">
        <v>144</v>
      </c>
      <c r="F527" s="2" t="s">
        <v>145</v>
      </c>
      <c r="H527" s="23" cm="1">
        <f t="array" ref="H527">SUMPRODUCT('Charges by GXP_GIP_DETERMINED'!G$7:G$567*('Charges by GXP_GIP_DETERMINED'!$D$7:$D$567=$D527)*('Charges by GXP_GIP_DETERMINED'!$E$7:$E$567=$E527))</f>
        <v>412538.02956359438</v>
      </c>
      <c r="I527" s="23" cm="1">
        <f t="array" ref="I527">SUMPRODUCT('Charges by GXP_GIP_DETERMINED'!H$7:H$567*('Charges by GXP_GIP_DETERMINED'!$D$7:$D$567=$D527)*('Charges by GXP_GIP_DETERMINED'!$E$7:$E$567=$E527))</f>
        <v>599364.05000000005</v>
      </c>
      <c r="J527" s="23" cm="1">
        <f t="array" ref="J527">SUMPRODUCT('Charges by GXP_GIP_DETERMINED'!I$7:I$567*('Charges by GXP_GIP_DETERMINED'!$D$7:$D$567=$D527)*('Charges by GXP_GIP_DETERMINED'!$E$7:$E$567=$E527))</f>
        <v>0</v>
      </c>
      <c r="K527" s="23" cm="1">
        <f t="array" ref="K527">SUMPRODUCT('Charges by GXP_GIP_DETERMINED'!J$7:J$567*('Charges by GXP_GIP_DETERMINED'!$D$7:$D$567=$D527)*('Charges by GXP_GIP_DETERMINED'!$E$7:$E$567=$E527))</f>
        <v>0</v>
      </c>
      <c r="L527" s="24">
        <f t="shared" si="96"/>
        <v>1011902.0795635944</v>
      </c>
      <c r="M527" s="23">
        <v>562133.21916202083</v>
      </c>
      <c r="N527" s="23">
        <v>618430.38</v>
      </c>
      <c r="O527" s="23">
        <v>0</v>
      </c>
      <c r="P527" s="23" cm="1">
        <f t="array" ref="P527">SUMPRODUCT('Charges by GXP_GIP_DETERMINED'!O$7:O$567*('Charges by GXP_GIP_DETERMINED'!$D$7:$D$567=$D527)*('Charges by GXP_GIP_DETERMINED'!$E$7:$E$567=$E527))</f>
        <v>0</v>
      </c>
      <c r="Q527" s="24">
        <f t="shared" si="97"/>
        <v>1180563.5991620207</v>
      </c>
      <c r="R527" s="23">
        <v>718305.64999999991</v>
      </c>
      <c r="S527" s="23">
        <v>763895.84</v>
      </c>
      <c r="T527" s="23">
        <v>0</v>
      </c>
      <c r="U527" s="24">
        <f t="shared" si="98"/>
        <v>1482201.4899999998</v>
      </c>
      <c r="V527" s="23">
        <v>1021128.2300000001</v>
      </c>
      <c r="W527" s="23">
        <v>808553.19</v>
      </c>
      <c r="X527" s="23">
        <v>0</v>
      </c>
      <c r="Y527" s="24">
        <f t="shared" si="99"/>
        <v>1829681.42</v>
      </c>
      <c r="Z527" s="23">
        <v>1495825.7699999998</v>
      </c>
      <c r="AA527" s="23">
        <v>779588.76</v>
      </c>
      <c r="AB527" s="23">
        <v>0</v>
      </c>
      <c r="AC527" s="24">
        <f t="shared" si="100"/>
        <v>2275414.5299999998</v>
      </c>
      <c r="AD527" s="23">
        <v>1874967.78</v>
      </c>
      <c r="AE527" s="23">
        <v>854896.81</v>
      </c>
      <c r="AF527" s="23">
        <v>0</v>
      </c>
      <c r="AG527" s="24">
        <f t="shared" si="101"/>
        <v>2729864.59</v>
      </c>
      <c r="AH527" s="23">
        <v>2403666.17</v>
      </c>
      <c r="AI527" s="23">
        <v>871383.61</v>
      </c>
      <c r="AJ527" s="23">
        <v>0</v>
      </c>
      <c r="AK527" s="24">
        <f t="shared" si="102"/>
        <v>3275049.78</v>
      </c>
      <c r="AN527" s="35">
        <f t="shared" si="103"/>
        <v>0.46476770819488045</v>
      </c>
      <c r="AO527" s="35">
        <f t="shared" si="104"/>
        <v>0.23443501598423055</v>
      </c>
      <c r="AP527" s="35">
        <f t="shared" si="105"/>
        <v>0.24361241532419342</v>
      </c>
      <c r="AQ527" s="35">
        <f t="shared" si="106"/>
        <v>0.19972187661120366</v>
      </c>
      <c r="AR527" s="35">
        <f t="shared" si="107"/>
        <v>0.19971144063229884</v>
      </c>
    </row>
    <row r="528" spans="2:44" x14ac:dyDescent="0.3">
      <c r="B528" s="2" t="s">
        <v>96</v>
      </c>
      <c r="C528" s="2" t="s">
        <v>465</v>
      </c>
      <c r="D528" s="2" t="s">
        <v>466</v>
      </c>
      <c r="E528" s="2" t="s">
        <v>146</v>
      </c>
      <c r="H528" s="23" cm="1">
        <f t="array" ref="H528">SUMPRODUCT('Charges by GXP_GIP_DETERMINED'!G$7:G$567*('Charges by GXP_GIP_DETERMINED'!$D$7:$D$567=$D528)*('Charges by GXP_GIP_DETERMINED'!$E$7:$E$567=$E528))</f>
        <v>3147614.6215992132</v>
      </c>
      <c r="I528" s="23" cm="1">
        <f t="array" ref="I528">SUMPRODUCT('Charges by GXP_GIP_DETERMINED'!H$7:H$567*('Charges by GXP_GIP_DETERMINED'!$D$7:$D$567=$D528)*('Charges by GXP_GIP_DETERMINED'!$E$7:$E$567=$E528))</f>
        <v>0</v>
      </c>
      <c r="J528" s="23" cm="1">
        <f t="array" ref="J528">SUMPRODUCT('Charges by GXP_GIP_DETERMINED'!I$7:I$567*('Charges by GXP_GIP_DETERMINED'!$D$7:$D$567=$D528)*('Charges by GXP_GIP_DETERMINED'!$E$7:$E$567=$E528))</f>
        <v>0</v>
      </c>
      <c r="K528" s="23" cm="1">
        <f t="array" ref="K528">SUMPRODUCT('Charges by GXP_GIP_DETERMINED'!J$7:J$567*('Charges by GXP_GIP_DETERMINED'!$D$7:$D$567=$D528)*('Charges by GXP_GIP_DETERMINED'!$E$7:$E$567=$E528))</f>
        <v>0</v>
      </c>
      <c r="L528" s="24">
        <f t="shared" si="96"/>
        <v>3147614.6215992132</v>
      </c>
      <c r="M528" s="23">
        <v>2862319.1873834245</v>
      </c>
      <c r="N528" s="23">
        <v>0</v>
      </c>
      <c r="O528" s="23">
        <v>0</v>
      </c>
      <c r="P528" s="23" cm="1">
        <f t="array" ref="P528">SUMPRODUCT('Charges by GXP_GIP_DETERMINED'!O$7:O$567*('Charges by GXP_GIP_DETERMINED'!$D$7:$D$567=$D528)*('Charges by GXP_GIP_DETERMINED'!$E$7:$E$567=$E528))</f>
        <v>0</v>
      </c>
      <c r="Q528" s="24">
        <f t="shared" si="97"/>
        <v>2862319.1873834245</v>
      </c>
      <c r="R528" s="23">
        <v>2835807.9</v>
      </c>
      <c r="S528" s="23">
        <v>0</v>
      </c>
      <c r="T528" s="23">
        <v>0</v>
      </c>
      <c r="U528" s="24">
        <f t="shared" si="98"/>
        <v>2835807.9</v>
      </c>
      <c r="V528" s="23">
        <v>2959301.85</v>
      </c>
      <c r="W528" s="23">
        <v>0</v>
      </c>
      <c r="X528" s="23">
        <v>0</v>
      </c>
      <c r="Y528" s="24">
        <f t="shared" si="99"/>
        <v>2959301.85</v>
      </c>
      <c r="Z528" s="23">
        <v>3134110.9499999997</v>
      </c>
      <c r="AA528" s="23">
        <v>0</v>
      </c>
      <c r="AB528" s="23">
        <v>0</v>
      </c>
      <c r="AC528" s="24">
        <f t="shared" si="100"/>
        <v>3134110.9499999997</v>
      </c>
      <c r="AD528" s="23">
        <v>3178737.1499999994</v>
      </c>
      <c r="AE528" s="23">
        <v>0</v>
      </c>
      <c r="AF528" s="23">
        <v>0</v>
      </c>
      <c r="AG528" s="24">
        <f t="shared" si="101"/>
        <v>3178737.1499999994</v>
      </c>
      <c r="AH528" s="23">
        <v>3194119.68</v>
      </c>
      <c r="AI528" s="23">
        <v>0</v>
      </c>
      <c r="AJ528" s="23">
        <v>0</v>
      </c>
      <c r="AK528" s="24">
        <f t="shared" si="102"/>
        <v>3194119.68</v>
      </c>
      <c r="AN528" s="35">
        <f t="shared" si="103"/>
        <v>-9.906127626284611E-2</v>
      </c>
      <c r="AO528" s="35">
        <f t="shared" si="104"/>
        <v>4.3548066143690445E-2</v>
      </c>
      <c r="AP528" s="35">
        <f t="shared" si="105"/>
        <v>5.9071060966626066E-2</v>
      </c>
      <c r="AQ528" s="35">
        <f t="shared" si="106"/>
        <v>1.4238870516054769E-2</v>
      </c>
      <c r="AR528" s="35">
        <f t="shared" si="107"/>
        <v>4.8391953389417264E-3</v>
      </c>
    </row>
    <row r="529" spans="2:44" x14ac:dyDescent="0.3">
      <c r="B529" s="2" t="s">
        <v>96</v>
      </c>
      <c r="C529" s="2" t="s">
        <v>249</v>
      </c>
      <c r="D529" s="2" t="s">
        <v>467</v>
      </c>
      <c r="E529" s="2" t="s">
        <v>142</v>
      </c>
      <c r="F529" s="2" t="s">
        <v>143</v>
      </c>
      <c r="H529" s="23" cm="1">
        <f t="array" ref="H529">SUMPRODUCT('Charges by GXP_GIP_DETERMINED'!G$7:G$567*('Charges by GXP_GIP_DETERMINED'!$D$7:$D$567=$D529)*('Charges by GXP_GIP_DETERMINED'!$E$7:$E$567=$E529))</f>
        <v>1771.6726117333064</v>
      </c>
      <c r="I529" s="23" cm="1">
        <f t="array" ref="I529">SUMPRODUCT('Charges by GXP_GIP_DETERMINED'!H$7:H$567*('Charges by GXP_GIP_DETERMINED'!$D$7:$D$567=$D529)*('Charges by GXP_GIP_DETERMINED'!$E$7:$E$567=$E529))</f>
        <v>27941.31</v>
      </c>
      <c r="J529" s="23" cm="1">
        <f t="array" ref="J529">SUMPRODUCT('Charges by GXP_GIP_DETERMINED'!I$7:I$567*('Charges by GXP_GIP_DETERMINED'!$D$7:$D$567=$D529)*('Charges by GXP_GIP_DETERMINED'!$E$7:$E$567=$E529))</f>
        <v>639587.09</v>
      </c>
      <c r="K529" s="23" cm="1">
        <f t="array" ref="K529">SUMPRODUCT('Charges by GXP_GIP_DETERMINED'!J$7:J$567*('Charges by GXP_GIP_DETERMINED'!$D$7:$D$567=$D529)*('Charges by GXP_GIP_DETERMINED'!$E$7:$E$567=$E529))</f>
        <v>0</v>
      </c>
      <c r="L529" s="24">
        <f t="shared" si="96"/>
        <v>669300.07261173322</v>
      </c>
      <c r="M529" s="23">
        <v>2458.3891408469353</v>
      </c>
      <c r="N529" s="23">
        <v>24987.89</v>
      </c>
      <c r="O529" s="23">
        <v>701744.68</v>
      </c>
      <c r="P529" s="23" cm="1">
        <f t="array" ref="P529">SUMPRODUCT('Charges by GXP_GIP_DETERMINED'!O$7:O$567*('Charges by GXP_GIP_DETERMINED'!$D$7:$D$567=$D529)*('Charges by GXP_GIP_DETERMINED'!$E$7:$E$567=$E529))</f>
        <v>0</v>
      </c>
      <c r="Q529" s="24">
        <f t="shared" si="97"/>
        <v>729190.95914084697</v>
      </c>
      <c r="R529" s="23">
        <v>3033</v>
      </c>
      <c r="S529" s="23">
        <v>30865.47</v>
      </c>
      <c r="T529" s="23">
        <v>952279.72</v>
      </c>
      <c r="U529" s="24">
        <f t="shared" si="98"/>
        <v>986178.19</v>
      </c>
      <c r="V529" s="23">
        <v>4041.0800000000004</v>
      </c>
      <c r="W529" s="23">
        <v>32669.87</v>
      </c>
      <c r="X529" s="23">
        <v>965542.47</v>
      </c>
      <c r="Y529" s="24">
        <f t="shared" si="99"/>
        <v>1002253.4199999999</v>
      </c>
      <c r="Z529" s="23">
        <v>5378.5300000000007</v>
      </c>
      <c r="AA529" s="23">
        <v>31499.55</v>
      </c>
      <c r="AB529" s="23">
        <v>970852.19</v>
      </c>
      <c r="AC529" s="24">
        <f t="shared" si="100"/>
        <v>1007730.2699999999</v>
      </c>
      <c r="AD529" s="23">
        <v>6328.7200000000012</v>
      </c>
      <c r="AE529" s="23">
        <v>34542.400000000001</v>
      </c>
      <c r="AF529" s="23">
        <v>976788.11</v>
      </c>
      <c r="AG529" s="24">
        <f t="shared" si="101"/>
        <v>1017659.23</v>
      </c>
      <c r="AH529" s="23">
        <v>7358.7</v>
      </c>
      <c r="AI529" s="23">
        <v>35208.550000000003</v>
      </c>
      <c r="AJ529" s="23">
        <v>1002320.33</v>
      </c>
      <c r="AK529" s="24">
        <f t="shared" si="102"/>
        <v>1044887.58</v>
      </c>
      <c r="AN529" s="35">
        <f t="shared" si="103"/>
        <v>0.47344700883080648</v>
      </c>
      <c r="AO529" s="35">
        <f t="shared" si="104"/>
        <v>1.6300532868203099E-2</v>
      </c>
      <c r="AP529" s="35">
        <f t="shared" si="105"/>
        <v>5.4645361050500441E-3</v>
      </c>
      <c r="AQ529" s="35">
        <f t="shared" si="106"/>
        <v>9.8527952325973001E-3</v>
      </c>
      <c r="AR529" s="35">
        <f t="shared" si="107"/>
        <v>2.6755862077721293E-2</v>
      </c>
    </row>
    <row r="530" spans="2:44" x14ac:dyDescent="0.3">
      <c r="B530" s="2" t="s">
        <v>96</v>
      </c>
      <c r="C530" s="2" t="s">
        <v>249</v>
      </c>
      <c r="D530" s="2" t="s">
        <v>467</v>
      </c>
      <c r="E530" s="2" t="s">
        <v>144</v>
      </c>
      <c r="F530" s="2" t="s">
        <v>145</v>
      </c>
      <c r="H530" s="23" cm="1">
        <f t="array" ref="H530">SUMPRODUCT('Charges by GXP_GIP_DETERMINED'!G$7:G$567*('Charges by GXP_GIP_DETERMINED'!$D$7:$D$567=$D530)*('Charges by GXP_GIP_DETERMINED'!$E$7:$E$567=$E530))</f>
        <v>417286.99001165194</v>
      </c>
      <c r="I530" s="23" cm="1">
        <f t="array" ref="I530">SUMPRODUCT('Charges by GXP_GIP_DETERMINED'!H$7:H$567*('Charges by GXP_GIP_DETERMINED'!$D$7:$D$567=$D530)*('Charges by GXP_GIP_DETERMINED'!$E$7:$E$567=$E530))</f>
        <v>1269563.51</v>
      </c>
      <c r="J530" s="23" cm="1">
        <f t="array" ref="J530">SUMPRODUCT('Charges by GXP_GIP_DETERMINED'!I$7:I$567*('Charges by GXP_GIP_DETERMINED'!$D$7:$D$567=$D530)*('Charges by GXP_GIP_DETERMINED'!$E$7:$E$567=$E530))</f>
        <v>0</v>
      </c>
      <c r="K530" s="23" cm="1">
        <f t="array" ref="K530">SUMPRODUCT('Charges by GXP_GIP_DETERMINED'!J$7:J$567*('Charges by GXP_GIP_DETERMINED'!$D$7:$D$567=$D530)*('Charges by GXP_GIP_DETERMINED'!$E$7:$E$567=$E530))</f>
        <v>0</v>
      </c>
      <c r="L530" s="24">
        <f t="shared" si="96"/>
        <v>1686850.500011652</v>
      </c>
      <c r="M530" s="23">
        <v>557864.28917752625</v>
      </c>
      <c r="N530" s="23">
        <v>1315472.49</v>
      </c>
      <c r="O530" s="23">
        <v>0</v>
      </c>
      <c r="P530" s="23" cm="1">
        <f t="array" ref="P530">SUMPRODUCT('Charges by GXP_GIP_DETERMINED'!O$7:O$567*('Charges by GXP_GIP_DETERMINED'!$D$7:$D$567=$D530)*('Charges by GXP_GIP_DETERMINED'!$E$7:$E$567=$E530))</f>
        <v>0</v>
      </c>
      <c r="Q530" s="24">
        <f t="shared" si="97"/>
        <v>1873336.7791775262</v>
      </c>
      <c r="R530" s="23">
        <v>715330.04999999993</v>
      </c>
      <c r="S530" s="23">
        <v>1624894.23</v>
      </c>
      <c r="T530" s="23">
        <v>0</v>
      </c>
      <c r="U530" s="24">
        <f t="shared" si="98"/>
        <v>2340224.2799999998</v>
      </c>
      <c r="V530" s="23">
        <v>954499.58999999985</v>
      </c>
      <c r="W530" s="23">
        <v>1719885.56</v>
      </c>
      <c r="X530" s="23">
        <v>0</v>
      </c>
      <c r="Y530" s="24">
        <f t="shared" si="99"/>
        <v>2674385.15</v>
      </c>
      <c r="Z530" s="23">
        <v>1252318.25</v>
      </c>
      <c r="AA530" s="23">
        <v>1658274.88</v>
      </c>
      <c r="AB530" s="23">
        <v>0</v>
      </c>
      <c r="AC530" s="24">
        <f t="shared" si="100"/>
        <v>2910593.13</v>
      </c>
      <c r="AD530" s="23">
        <v>1490864.2500000002</v>
      </c>
      <c r="AE530" s="23">
        <v>1818463.75</v>
      </c>
      <c r="AF530" s="23">
        <v>0</v>
      </c>
      <c r="AG530" s="24">
        <f t="shared" si="101"/>
        <v>3309328</v>
      </c>
      <c r="AH530" s="23">
        <v>1693108.74</v>
      </c>
      <c r="AI530" s="23">
        <v>1853533.08</v>
      </c>
      <c r="AJ530" s="23">
        <v>0</v>
      </c>
      <c r="AK530" s="24">
        <f t="shared" si="102"/>
        <v>3546641.8200000003</v>
      </c>
      <c r="AN530" s="35">
        <f t="shared" si="103"/>
        <v>0.38733354258947927</v>
      </c>
      <c r="AO530" s="35">
        <f t="shared" si="104"/>
        <v>0.14279010471594633</v>
      </c>
      <c r="AP530" s="35">
        <f t="shared" si="105"/>
        <v>8.832234953144269E-2</v>
      </c>
      <c r="AQ530" s="35">
        <f t="shared" si="106"/>
        <v>0.1369943692542146</v>
      </c>
      <c r="AR530" s="35">
        <f t="shared" si="107"/>
        <v>7.171057689053506E-2</v>
      </c>
    </row>
    <row r="531" spans="2:44" x14ac:dyDescent="0.3">
      <c r="B531" s="2" t="s">
        <v>96</v>
      </c>
      <c r="C531" s="2" t="s">
        <v>249</v>
      </c>
      <c r="D531" s="2" t="s">
        <v>467</v>
      </c>
      <c r="E531" s="2" t="s">
        <v>146</v>
      </c>
      <c r="H531" s="23" cm="1">
        <f t="array" ref="H531">SUMPRODUCT('Charges by GXP_GIP_DETERMINED'!G$7:G$567*('Charges by GXP_GIP_DETERMINED'!$D$7:$D$567=$D531)*('Charges by GXP_GIP_DETERMINED'!$E$7:$E$567=$E531))</f>
        <v>1177060.8939847236</v>
      </c>
      <c r="I531" s="23" cm="1">
        <f t="array" ref="I531">SUMPRODUCT('Charges by GXP_GIP_DETERMINED'!H$7:H$567*('Charges by GXP_GIP_DETERMINED'!$D$7:$D$567=$D531)*('Charges by GXP_GIP_DETERMINED'!$E$7:$E$567=$E531))</f>
        <v>0</v>
      </c>
      <c r="J531" s="23" cm="1">
        <f t="array" ref="J531">SUMPRODUCT('Charges by GXP_GIP_DETERMINED'!I$7:I$567*('Charges by GXP_GIP_DETERMINED'!$D$7:$D$567=$D531)*('Charges by GXP_GIP_DETERMINED'!$E$7:$E$567=$E531))</f>
        <v>0</v>
      </c>
      <c r="K531" s="23" cm="1">
        <f t="array" ref="K531">SUMPRODUCT('Charges by GXP_GIP_DETERMINED'!J$7:J$567*('Charges by GXP_GIP_DETERMINED'!$D$7:$D$567=$D531)*('Charges by GXP_GIP_DETERMINED'!$E$7:$E$567=$E531))</f>
        <v>0</v>
      </c>
      <c r="L531" s="24">
        <f t="shared" si="96"/>
        <v>1177060.8939847236</v>
      </c>
      <c r="M531" s="23">
        <v>1193712.9057046862</v>
      </c>
      <c r="N531" s="23">
        <v>0</v>
      </c>
      <c r="O531" s="23">
        <v>0</v>
      </c>
      <c r="P531" s="23" cm="1">
        <f t="array" ref="P531">SUMPRODUCT('Charges by GXP_GIP_DETERMINED'!O$7:O$567*('Charges by GXP_GIP_DETERMINED'!$D$7:$D$567=$D531)*('Charges by GXP_GIP_DETERMINED'!$E$7:$E$567=$E531))</f>
        <v>0</v>
      </c>
      <c r="Q531" s="24">
        <f t="shared" si="97"/>
        <v>1193712.9057046862</v>
      </c>
      <c r="R531" s="23">
        <v>1178545.04</v>
      </c>
      <c r="S531" s="23">
        <v>0</v>
      </c>
      <c r="T531" s="23">
        <v>0</v>
      </c>
      <c r="U531" s="24">
        <f t="shared" si="98"/>
        <v>1178545.04</v>
      </c>
      <c r="V531" s="23">
        <v>1174700.3</v>
      </c>
      <c r="W531" s="23">
        <v>0</v>
      </c>
      <c r="X531" s="23">
        <v>0</v>
      </c>
      <c r="Y531" s="24">
        <f t="shared" si="99"/>
        <v>1174700.3</v>
      </c>
      <c r="Z531" s="23">
        <v>1239907.1599999999</v>
      </c>
      <c r="AA531" s="23">
        <v>0</v>
      </c>
      <c r="AB531" s="23">
        <v>0</v>
      </c>
      <c r="AC531" s="24">
        <f t="shared" si="100"/>
        <v>1239907.1599999999</v>
      </c>
      <c r="AD531" s="23">
        <v>1259652.98</v>
      </c>
      <c r="AE531" s="23">
        <v>0</v>
      </c>
      <c r="AF531" s="23">
        <v>0</v>
      </c>
      <c r="AG531" s="24">
        <f t="shared" si="101"/>
        <v>1259652.98</v>
      </c>
      <c r="AH531" s="23">
        <v>1270207.0100000002</v>
      </c>
      <c r="AI531" s="23">
        <v>0</v>
      </c>
      <c r="AJ531" s="23">
        <v>0</v>
      </c>
      <c r="AK531" s="24">
        <f t="shared" si="102"/>
        <v>1270207.0100000002</v>
      </c>
      <c r="AN531" s="35">
        <f t="shared" si="103"/>
        <v>1.2608914482343803E-3</v>
      </c>
      <c r="AO531" s="35">
        <f t="shared" si="104"/>
        <v>-3.2622766797270053E-3</v>
      </c>
      <c r="AP531" s="35">
        <f t="shared" si="105"/>
        <v>5.5509358429550071E-2</v>
      </c>
      <c r="AQ531" s="35">
        <f t="shared" si="106"/>
        <v>1.5925240725281453E-2</v>
      </c>
      <c r="AR531" s="35">
        <f t="shared" si="107"/>
        <v>8.3785218370222569E-3</v>
      </c>
    </row>
    <row r="532" spans="2:44" x14ac:dyDescent="0.3">
      <c r="B532" s="2" t="s">
        <v>96</v>
      </c>
      <c r="C532" s="2" t="s">
        <v>468</v>
      </c>
      <c r="D532" s="2" t="s">
        <v>469</v>
      </c>
      <c r="E532" s="2" t="s">
        <v>142</v>
      </c>
      <c r="F532" s="2" t="s">
        <v>143</v>
      </c>
      <c r="H532" s="23" cm="1">
        <f t="array" ref="H532">SUMPRODUCT('Charges by GXP_GIP_DETERMINED'!G$7:G$567*('Charges by GXP_GIP_DETERMINED'!$D$7:$D$567=$D532)*('Charges by GXP_GIP_DETERMINED'!$E$7:$E$567=$E532))</f>
        <v>4.5456589836194237</v>
      </c>
      <c r="I532" s="23" cm="1">
        <f t="array" ref="I532">SUMPRODUCT('Charges by GXP_GIP_DETERMINED'!H$7:H$567*('Charges by GXP_GIP_DETERMINED'!$D$7:$D$567=$D532)*('Charges by GXP_GIP_DETERMINED'!$E$7:$E$567=$E532))</f>
        <v>0</v>
      </c>
      <c r="J532" s="23" cm="1">
        <f t="array" ref="J532">SUMPRODUCT('Charges by GXP_GIP_DETERMINED'!I$7:I$567*('Charges by GXP_GIP_DETERMINED'!$D$7:$D$567=$D532)*('Charges by GXP_GIP_DETERMINED'!$E$7:$E$567=$E532))</f>
        <v>5767.36</v>
      </c>
      <c r="K532" s="23" cm="1">
        <f t="array" ref="K532">SUMPRODUCT('Charges by GXP_GIP_DETERMINED'!J$7:J$567*('Charges by GXP_GIP_DETERMINED'!$D$7:$D$567=$D532)*('Charges by GXP_GIP_DETERMINED'!$E$7:$E$567=$E532))</f>
        <v>0</v>
      </c>
      <c r="L532" s="24">
        <f t="shared" si="96"/>
        <v>5771.9056589836191</v>
      </c>
      <c r="M532" s="23">
        <v>5.356089988756187</v>
      </c>
      <c r="N532" s="23">
        <v>0</v>
      </c>
      <c r="O532" s="23">
        <v>648.23</v>
      </c>
      <c r="P532" s="23" cm="1">
        <f t="array" ref="P532">SUMPRODUCT('Charges by GXP_GIP_DETERMINED'!O$7:O$567*('Charges by GXP_GIP_DETERMINED'!$D$7:$D$567=$D532)*('Charges by GXP_GIP_DETERMINED'!$E$7:$E$567=$E532))</f>
        <v>0</v>
      </c>
      <c r="Q532" s="24">
        <f t="shared" si="97"/>
        <v>653.58608998875616</v>
      </c>
      <c r="R532" s="23">
        <v>6.4599999999999991</v>
      </c>
      <c r="S532" s="23">
        <v>0</v>
      </c>
      <c r="T532" s="23">
        <v>879.66</v>
      </c>
      <c r="U532" s="24">
        <f t="shared" si="98"/>
        <v>886.12</v>
      </c>
      <c r="V532" s="23">
        <v>9.75</v>
      </c>
      <c r="W532" s="23">
        <v>0</v>
      </c>
      <c r="X532" s="23">
        <v>891.91</v>
      </c>
      <c r="Y532" s="24">
        <f t="shared" si="99"/>
        <v>901.66</v>
      </c>
      <c r="Z532" s="23">
        <v>14.7</v>
      </c>
      <c r="AA532" s="23">
        <v>0</v>
      </c>
      <c r="AB532" s="23">
        <v>896.82</v>
      </c>
      <c r="AC532" s="24">
        <f t="shared" si="100"/>
        <v>911.5200000000001</v>
      </c>
      <c r="AD532" s="23">
        <v>17.720000000000002</v>
      </c>
      <c r="AE532" s="23">
        <v>0</v>
      </c>
      <c r="AF532" s="23">
        <v>902.3</v>
      </c>
      <c r="AG532" s="24">
        <f t="shared" si="101"/>
        <v>920.02</v>
      </c>
      <c r="AH532" s="23">
        <v>20.239999999999998</v>
      </c>
      <c r="AI532" s="23">
        <v>0</v>
      </c>
      <c r="AJ532" s="23">
        <v>925.88</v>
      </c>
      <c r="AK532" s="24">
        <f t="shared" si="102"/>
        <v>946.12</v>
      </c>
      <c r="AN532" s="35">
        <f t="shared" si="103"/>
        <v>-0.84647704720869643</v>
      </c>
      <c r="AO532" s="35">
        <f t="shared" si="104"/>
        <v>1.7537128154200277E-2</v>
      </c>
      <c r="AP532" s="35">
        <f t="shared" si="105"/>
        <v>1.093538584388809E-2</v>
      </c>
      <c r="AQ532" s="35">
        <f t="shared" si="106"/>
        <v>9.325083377216048E-3</v>
      </c>
      <c r="AR532" s="35">
        <f t="shared" si="107"/>
        <v>2.8368948501119595E-2</v>
      </c>
    </row>
    <row r="533" spans="2:44" x14ac:dyDescent="0.3">
      <c r="B533" s="2" t="s">
        <v>96</v>
      </c>
      <c r="C533" s="2" t="s">
        <v>468</v>
      </c>
      <c r="D533" s="2" t="s">
        <v>469</v>
      </c>
      <c r="E533" s="2" t="s">
        <v>144</v>
      </c>
      <c r="F533" s="2" t="s">
        <v>145</v>
      </c>
      <c r="H533" s="23" cm="1">
        <f t="array" ref="H533">SUMPRODUCT('Charges by GXP_GIP_DETERMINED'!G$7:G$567*('Charges by GXP_GIP_DETERMINED'!$D$7:$D$567=$D533)*('Charges by GXP_GIP_DETERMINED'!$E$7:$E$567=$E533))</f>
        <v>218902.84952724609</v>
      </c>
      <c r="I533" s="23" cm="1">
        <f t="array" ref="I533">SUMPRODUCT('Charges by GXP_GIP_DETERMINED'!H$7:H$567*('Charges by GXP_GIP_DETERMINED'!$D$7:$D$567=$D533)*('Charges by GXP_GIP_DETERMINED'!$E$7:$E$567=$E533))</f>
        <v>132385.31</v>
      </c>
      <c r="J533" s="23" cm="1">
        <f t="array" ref="J533">SUMPRODUCT('Charges by GXP_GIP_DETERMINED'!I$7:I$567*('Charges by GXP_GIP_DETERMINED'!$D$7:$D$567=$D533)*('Charges by GXP_GIP_DETERMINED'!$E$7:$E$567=$E533))</f>
        <v>0</v>
      </c>
      <c r="K533" s="23" cm="1">
        <f t="array" ref="K533">SUMPRODUCT('Charges by GXP_GIP_DETERMINED'!J$7:J$567*('Charges by GXP_GIP_DETERMINED'!$D$7:$D$567=$D533)*('Charges by GXP_GIP_DETERMINED'!$E$7:$E$567=$E533))</f>
        <v>0</v>
      </c>
      <c r="L533" s="24">
        <f t="shared" si="96"/>
        <v>351288.15952724608</v>
      </c>
      <c r="M533" s="23">
        <v>241902.59345370182</v>
      </c>
      <c r="N533" s="23">
        <v>135679.21</v>
      </c>
      <c r="O533" s="23">
        <v>0</v>
      </c>
      <c r="P533" s="23" cm="1">
        <f t="array" ref="P533">SUMPRODUCT('Charges by GXP_GIP_DETERMINED'!O$7:O$567*('Charges by GXP_GIP_DETERMINED'!$D$7:$D$567=$D533)*('Charges by GXP_GIP_DETERMINED'!$E$7:$E$567=$E533))</f>
        <v>0</v>
      </c>
      <c r="Q533" s="24">
        <f t="shared" si="97"/>
        <v>377581.80345370178</v>
      </c>
      <c r="R533" s="23">
        <v>280260.51000000013</v>
      </c>
      <c r="S533" s="23">
        <v>167593.29</v>
      </c>
      <c r="T533" s="23">
        <v>0</v>
      </c>
      <c r="U533" s="24">
        <f t="shared" si="98"/>
        <v>447853.80000000016</v>
      </c>
      <c r="V533" s="23">
        <v>426165.58</v>
      </c>
      <c r="W533" s="23">
        <v>177390.8</v>
      </c>
      <c r="X533" s="23">
        <v>0</v>
      </c>
      <c r="Y533" s="24">
        <f t="shared" si="99"/>
        <v>603556.38</v>
      </c>
      <c r="Z533" s="23">
        <v>657640.32999999996</v>
      </c>
      <c r="AA533" s="23">
        <v>171036.21</v>
      </c>
      <c r="AB533" s="23">
        <v>0</v>
      </c>
      <c r="AC533" s="24">
        <f t="shared" si="100"/>
        <v>828676.53999999992</v>
      </c>
      <c r="AD533" s="23">
        <v>774396.85</v>
      </c>
      <c r="AE533" s="23">
        <v>187558.26</v>
      </c>
      <c r="AF533" s="23">
        <v>0</v>
      </c>
      <c r="AG533" s="24">
        <f t="shared" si="101"/>
        <v>961955.11</v>
      </c>
      <c r="AH533" s="23">
        <v>866669.69</v>
      </c>
      <c r="AI533" s="23">
        <v>191175.34</v>
      </c>
      <c r="AJ533" s="23">
        <v>0</v>
      </c>
      <c r="AK533" s="24">
        <f t="shared" si="102"/>
        <v>1057845.03</v>
      </c>
      <c r="AN533" s="35">
        <f t="shared" si="103"/>
        <v>0.27489010902818212</v>
      </c>
      <c r="AO533" s="35">
        <f t="shared" si="104"/>
        <v>0.34766385816085466</v>
      </c>
      <c r="AP533" s="35">
        <f t="shared" si="105"/>
        <v>0.37298944632148512</v>
      </c>
      <c r="AQ533" s="35">
        <f t="shared" si="106"/>
        <v>0.16083304349366534</v>
      </c>
      <c r="AR533" s="35">
        <f t="shared" si="107"/>
        <v>9.9682323014012697E-2</v>
      </c>
    </row>
    <row r="534" spans="2:44" x14ac:dyDescent="0.3">
      <c r="B534" s="2" t="s">
        <v>96</v>
      </c>
      <c r="C534" s="2" t="s">
        <v>468</v>
      </c>
      <c r="D534" s="2" t="s">
        <v>469</v>
      </c>
      <c r="E534" s="2" t="s">
        <v>146</v>
      </c>
      <c r="H534" s="23" cm="1">
        <f t="array" ref="H534">SUMPRODUCT('Charges by GXP_GIP_DETERMINED'!G$7:G$567*('Charges by GXP_GIP_DETERMINED'!$D$7:$D$567=$D534)*('Charges by GXP_GIP_DETERMINED'!$E$7:$E$567=$E534))</f>
        <v>964795.97472022753</v>
      </c>
      <c r="I534" s="23" cm="1">
        <f t="array" ref="I534">SUMPRODUCT('Charges by GXP_GIP_DETERMINED'!H$7:H$567*('Charges by GXP_GIP_DETERMINED'!$D$7:$D$567=$D534)*('Charges by GXP_GIP_DETERMINED'!$E$7:$E$567=$E534))</f>
        <v>0</v>
      </c>
      <c r="J534" s="23" cm="1">
        <f t="array" ref="J534">SUMPRODUCT('Charges by GXP_GIP_DETERMINED'!I$7:I$567*('Charges by GXP_GIP_DETERMINED'!$D$7:$D$567=$D534)*('Charges by GXP_GIP_DETERMINED'!$E$7:$E$567=$E534))</f>
        <v>0</v>
      </c>
      <c r="K534" s="23" cm="1">
        <f t="array" ref="K534">SUMPRODUCT('Charges by GXP_GIP_DETERMINED'!J$7:J$567*('Charges by GXP_GIP_DETERMINED'!$D$7:$D$567=$D534)*('Charges by GXP_GIP_DETERMINED'!$E$7:$E$567=$E534))</f>
        <v>0</v>
      </c>
      <c r="L534" s="24">
        <f t="shared" si="96"/>
        <v>964795.97472022753</v>
      </c>
      <c r="M534" s="23">
        <v>980983.74333680025</v>
      </c>
      <c r="N534" s="23">
        <v>0</v>
      </c>
      <c r="O534" s="23">
        <v>0</v>
      </c>
      <c r="P534" s="23" cm="1">
        <f t="array" ref="P534">SUMPRODUCT('Charges by GXP_GIP_DETERMINED'!O$7:O$567*('Charges by GXP_GIP_DETERMINED'!$D$7:$D$567=$D534)*('Charges by GXP_GIP_DETERMINED'!$E$7:$E$567=$E534))</f>
        <v>0</v>
      </c>
      <c r="Q534" s="24">
        <f t="shared" si="97"/>
        <v>980983.74333680025</v>
      </c>
      <c r="R534" s="23">
        <v>974963.94000000006</v>
      </c>
      <c r="S534" s="23">
        <v>0</v>
      </c>
      <c r="T534" s="23">
        <v>0</v>
      </c>
      <c r="U534" s="24">
        <f t="shared" si="98"/>
        <v>974963.94000000006</v>
      </c>
      <c r="V534" s="23">
        <v>972892.29999999993</v>
      </c>
      <c r="W534" s="23">
        <v>0</v>
      </c>
      <c r="X534" s="23">
        <v>0</v>
      </c>
      <c r="Y534" s="24">
        <f t="shared" si="99"/>
        <v>972892.29999999993</v>
      </c>
      <c r="Z534" s="23">
        <v>1029987.17</v>
      </c>
      <c r="AA534" s="23">
        <v>0</v>
      </c>
      <c r="AB534" s="23">
        <v>0</v>
      </c>
      <c r="AC534" s="24">
        <f t="shared" si="100"/>
        <v>1029987.17</v>
      </c>
      <c r="AD534" s="23">
        <v>1049464.71</v>
      </c>
      <c r="AE534" s="23">
        <v>0</v>
      </c>
      <c r="AF534" s="23">
        <v>0</v>
      </c>
      <c r="AG534" s="24">
        <f t="shared" si="101"/>
        <v>1049464.71</v>
      </c>
      <c r="AH534" s="23">
        <v>1064473.5</v>
      </c>
      <c r="AI534" s="23">
        <v>0</v>
      </c>
      <c r="AJ534" s="23">
        <v>0</v>
      </c>
      <c r="AK534" s="24">
        <f t="shared" si="102"/>
        <v>1064473.5</v>
      </c>
      <c r="AN534" s="35">
        <f t="shared" si="103"/>
        <v>1.0538979790749137E-2</v>
      </c>
      <c r="AO534" s="35">
        <f t="shared" si="104"/>
        <v>-2.1248375606590653E-3</v>
      </c>
      <c r="AP534" s="35">
        <f t="shared" si="105"/>
        <v>5.8685704471091116E-2</v>
      </c>
      <c r="AQ534" s="35">
        <f t="shared" si="106"/>
        <v>1.8910468564380167E-2</v>
      </c>
      <c r="AR534" s="35">
        <f t="shared" si="107"/>
        <v>1.4301376556054013E-2</v>
      </c>
    </row>
    <row r="535" spans="2:44" x14ac:dyDescent="0.3">
      <c r="B535" s="2" t="s">
        <v>94</v>
      </c>
      <c r="C535" s="2" t="s">
        <v>293</v>
      </c>
      <c r="D535" s="2" t="s">
        <v>470</v>
      </c>
      <c r="E535" s="2" t="s">
        <v>142</v>
      </c>
      <c r="F535" s="2" t="s">
        <v>143</v>
      </c>
      <c r="H535" s="23" cm="1">
        <f t="array" ref="H535">SUMPRODUCT('Charges by GXP_GIP_DETERMINED'!G$7:G$567*('Charges by GXP_GIP_DETERMINED'!$D$7:$D$567=$D535)*('Charges by GXP_GIP_DETERMINED'!$E$7:$E$567=$E535))</f>
        <v>619.74507382655418</v>
      </c>
      <c r="I535" s="23" cm="1">
        <f t="array" ref="I535">SUMPRODUCT('Charges by GXP_GIP_DETERMINED'!H$7:H$567*('Charges by GXP_GIP_DETERMINED'!$D$7:$D$567=$D535)*('Charges by GXP_GIP_DETERMINED'!$E$7:$E$567=$E535))</f>
        <v>10809.01</v>
      </c>
      <c r="J535" s="23" cm="1">
        <f t="array" ref="J535">SUMPRODUCT('Charges by GXP_GIP_DETERMINED'!I$7:I$567*('Charges by GXP_GIP_DETERMINED'!$D$7:$D$567=$D535)*('Charges by GXP_GIP_DETERMINED'!$E$7:$E$567=$E535))</f>
        <v>1469836.83</v>
      </c>
      <c r="K535" s="23" cm="1">
        <f t="array" ref="K535">SUMPRODUCT('Charges by GXP_GIP_DETERMINED'!J$7:J$567*('Charges by GXP_GIP_DETERMINED'!$D$7:$D$567=$D535)*('Charges by GXP_GIP_DETERMINED'!$E$7:$E$567=$E535))</f>
        <v>0</v>
      </c>
      <c r="L535" s="24">
        <f t="shared" si="96"/>
        <v>1481265.5850738266</v>
      </c>
      <c r="M535" s="23">
        <v>702.12386794389431</v>
      </c>
      <c r="N535" s="23">
        <v>18543.3</v>
      </c>
      <c r="O535" s="23">
        <v>1464399</v>
      </c>
      <c r="P535" s="23" cm="1">
        <f t="array" ref="P535">SUMPRODUCT('Charges by GXP_GIP_DETERMINED'!O$7:O$567*('Charges by GXP_GIP_DETERMINED'!$D$7:$D$567=$D535)*('Charges by GXP_GIP_DETERMINED'!$E$7:$E$567=$E535))</f>
        <v>0</v>
      </c>
      <c r="Q535" s="24">
        <f t="shared" si="97"/>
        <v>1483644.4238679439</v>
      </c>
      <c r="R535" s="23">
        <v>789.82999999999993</v>
      </c>
      <c r="S535" s="23">
        <v>22905</v>
      </c>
      <c r="T535" s="23">
        <v>1987214.89</v>
      </c>
      <c r="U535" s="24">
        <f t="shared" si="98"/>
        <v>2010909.72</v>
      </c>
      <c r="V535" s="23">
        <v>990.28</v>
      </c>
      <c r="W535" s="23">
        <v>24244.03</v>
      </c>
      <c r="X535" s="23">
        <v>2014891.54</v>
      </c>
      <c r="Y535" s="24">
        <f t="shared" si="99"/>
        <v>2040125.85</v>
      </c>
      <c r="Z535" s="23">
        <v>1297.1199999999999</v>
      </c>
      <c r="AA535" s="23">
        <v>23375.55</v>
      </c>
      <c r="AB535" s="23">
        <v>2025971.86</v>
      </c>
      <c r="AC535" s="24">
        <f t="shared" si="100"/>
        <v>2050644.53</v>
      </c>
      <c r="AD535" s="23">
        <v>1482.8200000000002</v>
      </c>
      <c r="AE535" s="23">
        <v>25633.62</v>
      </c>
      <c r="AF535" s="23">
        <v>2038358.93</v>
      </c>
      <c r="AG535" s="24">
        <f t="shared" si="101"/>
        <v>2065475.3699999999</v>
      </c>
      <c r="AH535" s="23">
        <v>1661.5299999999997</v>
      </c>
      <c r="AI535" s="23">
        <v>26127.97</v>
      </c>
      <c r="AJ535" s="23">
        <v>2091639.49</v>
      </c>
      <c r="AK535" s="24">
        <f t="shared" si="102"/>
        <v>2119428.9900000002</v>
      </c>
      <c r="AN535" s="35">
        <f t="shared" si="103"/>
        <v>0.35756189859752641</v>
      </c>
      <c r="AO535" s="35">
        <f t="shared" si="104"/>
        <v>1.4528812362595733E-2</v>
      </c>
      <c r="AP535" s="35">
        <f t="shared" si="105"/>
        <v>5.1558976128849299E-3</v>
      </c>
      <c r="AQ535" s="35">
        <f t="shared" si="106"/>
        <v>7.2322822327475222E-3</v>
      </c>
      <c r="AR535" s="35">
        <f t="shared" si="107"/>
        <v>2.6121647725094954E-2</v>
      </c>
    </row>
    <row r="536" spans="2:44" x14ac:dyDescent="0.3">
      <c r="B536" s="2" t="s">
        <v>94</v>
      </c>
      <c r="C536" s="2" t="s">
        <v>293</v>
      </c>
      <c r="D536" s="2" t="s">
        <v>470</v>
      </c>
      <c r="E536" s="2" t="s">
        <v>144</v>
      </c>
      <c r="F536" s="2" t="s">
        <v>145</v>
      </c>
      <c r="H536" s="23" cm="1">
        <f t="array" ref="H536">SUMPRODUCT('Charges by GXP_GIP_DETERMINED'!G$7:G$567*('Charges by GXP_GIP_DETERMINED'!$D$7:$D$567=$D536)*('Charges by GXP_GIP_DETERMINED'!$E$7:$E$567=$E536))</f>
        <v>150851.62976703947</v>
      </c>
      <c r="I536" s="23" cm="1">
        <f t="array" ref="I536">SUMPRODUCT('Charges by GXP_GIP_DETERMINED'!H$7:H$567*('Charges by GXP_GIP_DETERMINED'!$D$7:$D$567=$D536)*('Charges by GXP_GIP_DETERMINED'!$E$7:$E$567=$E536))</f>
        <v>116764.45</v>
      </c>
      <c r="J536" s="23" cm="1">
        <f t="array" ref="J536">SUMPRODUCT('Charges by GXP_GIP_DETERMINED'!I$7:I$567*('Charges by GXP_GIP_DETERMINED'!$D$7:$D$567=$D536)*('Charges by GXP_GIP_DETERMINED'!$E$7:$E$567=$E536))</f>
        <v>0</v>
      </c>
      <c r="K536" s="23" cm="1">
        <f t="array" ref="K536">SUMPRODUCT('Charges by GXP_GIP_DETERMINED'!J$7:J$567*('Charges by GXP_GIP_DETERMINED'!$D$7:$D$567=$D536)*('Charges by GXP_GIP_DETERMINED'!$E$7:$E$567=$E536))</f>
        <v>0</v>
      </c>
      <c r="L536" s="24">
        <f t="shared" si="96"/>
        <v>267616.07976703945</v>
      </c>
      <c r="M536" s="23">
        <v>167059.03684808681</v>
      </c>
      <c r="N536" s="23">
        <v>111477.05</v>
      </c>
      <c r="O536" s="23">
        <v>0</v>
      </c>
      <c r="P536" s="23" cm="1">
        <f t="array" ref="P536">SUMPRODUCT('Charges by GXP_GIP_DETERMINED'!O$7:O$567*('Charges by GXP_GIP_DETERMINED'!$D$7:$D$567=$D536)*('Charges by GXP_GIP_DETERMINED'!$E$7:$E$567=$E536))</f>
        <v>0</v>
      </c>
      <c r="Q536" s="24">
        <f t="shared" si="97"/>
        <v>278536.08684808679</v>
      </c>
      <c r="R536" s="23">
        <v>185948.49</v>
      </c>
      <c r="S536" s="23">
        <v>137698.37</v>
      </c>
      <c r="T536" s="23">
        <v>0</v>
      </c>
      <c r="U536" s="24">
        <f t="shared" si="98"/>
        <v>323646.86</v>
      </c>
      <c r="V536" s="23">
        <v>230530.19000000003</v>
      </c>
      <c r="W536" s="23">
        <v>145748.22</v>
      </c>
      <c r="X536" s="23">
        <v>0</v>
      </c>
      <c r="Y536" s="24">
        <f t="shared" si="99"/>
        <v>376278.41000000003</v>
      </c>
      <c r="Z536" s="23">
        <v>300477.8</v>
      </c>
      <c r="AA536" s="23">
        <v>140527.14000000001</v>
      </c>
      <c r="AB536" s="23">
        <v>0</v>
      </c>
      <c r="AC536" s="24">
        <f t="shared" si="100"/>
        <v>441004.94</v>
      </c>
      <c r="AD536" s="23">
        <v>341978.03</v>
      </c>
      <c r="AE536" s="23">
        <v>154102.03</v>
      </c>
      <c r="AF536" s="23">
        <v>0</v>
      </c>
      <c r="AG536" s="24">
        <f t="shared" si="101"/>
        <v>496080.06000000006</v>
      </c>
      <c r="AH536" s="23">
        <v>380561.02</v>
      </c>
      <c r="AI536" s="23">
        <v>157073.9</v>
      </c>
      <c r="AJ536" s="23">
        <v>0</v>
      </c>
      <c r="AK536" s="24">
        <f t="shared" si="102"/>
        <v>537634.92000000004</v>
      </c>
      <c r="AN536" s="35">
        <f t="shared" si="103"/>
        <v>0.20937000602406064</v>
      </c>
      <c r="AO536" s="35">
        <f t="shared" si="104"/>
        <v>0.16262030164605967</v>
      </c>
      <c r="AP536" s="35">
        <f t="shared" si="105"/>
        <v>0.17201765575654471</v>
      </c>
      <c r="AQ536" s="35">
        <f t="shared" si="106"/>
        <v>0.12488549447994868</v>
      </c>
      <c r="AR536" s="35">
        <f t="shared" si="107"/>
        <v>8.3766438828442258E-2</v>
      </c>
    </row>
    <row r="537" spans="2:44" x14ac:dyDescent="0.3">
      <c r="B537" s="2" t="s">
        <v>94</v>
      </c>
      <c r="C537" s="2" t="s">
        <v>293</v>
      </c>
      <c r="D537" s="2" t="s">
        <v>470</v>
      </c>
      <c r="E537" s="2" t="s">
        <v>146</v>
      </c>
      <c r="H537" s="23" cm="1">
        <f t="array" ref="H537">SUMPRODUCT('Charges by GXP_GIP_DETERMINED'!G$7:G$567*('Charges by GXP_GIP_DETERMINED'!$D$7:$D$567=$D537)*('Charges by GXP_GIP_DETERMINED'!$E$7:$E$567=$E537))</f>
        <v>49612.109727435593</v>
      </c>
      <c r="I537" s="23" cm="1">
        <f t="array" ref="I537">SUMPRODUCT('Charges by GXP_GIP_DETERMINED'!H$7:H$567*('Charges by GXP_GIP_DETERMINED'!$D$7:$D$567=$D537)*('Charges by GXP_GIP_DETERMINED'!$E$7:$E$567=$E537))</f>
        <v>0</v>
      </c>
      <c r="J537" s="23" cm="1">
        <f t="array" ref="J537">SUMPRODUCT('Charges by GXP_GIP_DETERMINED'!I$7:I$567*('Charges by GXP_GIP_DETERMINED'!$D$7:$D$567=$D537)*('Charges by GXP_GIP_DETERMINED'!$E$7:$E$567=$E537))</f>
        <v>0</v>
      </c>
      <c r="K537" s="23" cm="1">
        <f t="array" ref="K537">SUMPRODUCT('Charges by GXP_GIP_DETERMINED'!J$7:J$567*('Charges by GXP_GIP_DETERMINED'!$D$7:$D$567=$D537)*('Charges by GXP_GIP_DETERMINED'!$E$7:$E$567=$E537))</f>
        <v>0</v>
      </c>
      <c r="L537" s="24">
        <f t="shared" si="96"/>
        <v>49612.109727435593</v>
      </c>
      <c r="M537" s="23">
        <v>46745.743045137708</v>
      </c>
      <c r="N537" s="23">
        <v>0</v>
      </c>
      <c r="O537" s="23">
        <v>0</v>
      </c>
      <c r="P537" s="23" cm="1">
        <f t="array" ref="P537">SUMPRODUCT('Charges by GXP_GIP_DETERMINED'!O$7:O$567*('Charges by GXP_GIP_DETERMINED'!$D$7:$D$567=$D537)*('Charges by GXP_GIP_DETERMINED'!$E$7:$E$567=$E537))</f>
        <v>0</v>
      </c>
      <c r="Q537" s="24">
        <f t="shared" si="97"/>
        <v>46745.743045137708</v>
      </c>
      <c r="R537" s="23">
        <v>46210.350000000006</v>
      </c>
      <c r="S537" s="23">
        <v>0</v>
      </c>
      <c r="T537" s="23">
        <v>0</v>
      </c>
      <c r="U537" s="24">
        <f t="shared" si="98"/>
        <v>46210.350000000006</v>
      </c>
      <c r="V537" s="23">
        <v>47184.37</v>
      </c>
      <c r="W537" s="23">
        <v>0</v>
      </c>
      <c r="X537" s="23">
        <v>0</v>
      </c>
      <c r="Y537" s="24">
        <f t="shared" si="99"/>
        <v>47184.37</v>
      </c>
      <c r="Z537" s="23">
        <v>49786.850000000013</v>
      </c>
      <c r="AA537" s="23">
        <v>0</v>
      </c>
      <c r="AB537" s="23">
        <v>0</v>
      </c>
      <c r="AC537" s="24">
        <f t="shared" si="100"/>
        <v>49786.850000000013</v>
      </c>
      <c r="AD537" s="23">
        <v>50589.990000000005</v>
      </c>
      <c r="AE537" s="23">
        <v>0</v>
      </c>
      <c r="AF537" s="23">
        <v>0</v>
      </c>
      <c r="AG537" s="24">
        <f t="shared" si="101"/>
        <v>50589.990000000005</v>
      </c>
      <c r="AH537" s="23">
        <v>51023.17</v>
      </c>
      <c r="AI537" s="23">
        <v>0</v>
      </c>
      <c r="AJ537" s="23">
        <v>0</v>
      </c>
      <c r="AK537" s="24">
        <f t="shared" si="102"/>
        <v>51023.17</v>
      </c>
      <c r="AN537" s="35">
        <f t="shared" si="103"/>
        <v>-6.856712496454076E-2</v>
      </c>
      <c r="AO537" s="35">
        <f t="shared" si="104"/>
        <v>2.1077961971722736E-2</v>
      </c>
      <c r="AP537" s="35">
        <f t="shared" si="105"/>
        <v>5.5155552569633004E-2</v>
      </c>
      <c r="AQ537" s="35">
        <f t="shared" si="106"/>
        <v>1.6131568878127389E-2</v>
      </c>
      <c r="AR537" s="35">
        <f t="shared" si="107"/>
        <v>8.5625634636414816E-3</v>
      </c>
    </row>
    <row r="538" spans="2:44" x14ac:dyDescent="0.3">
      <c r="B538" s="2" t="s">
        <v>92</v>
      </c>
      <c r="C538" s="2" t="s">
        <v>471</v>
      </c>
      <c r="D538" s="2" t="s">
        <v>472</v>
      </c>
      <c r="E538" s="2" t="s">
        <v>142</v>
      </c>
      <c r="F538" s="2" t="s">
        <v>143</v>
      </c>
      <c r="H538" s="23" cm="1">
        <f t="array" ref="H538">SUMPRODUCT('Charges by GXP_GIP_DETERMINED'!G$7:G$567*('Charges by GXP_GIP_DETERMINED'!$D$7:$D$567=$D538)*('Charges by GXP_GIP_DETERMINED'!$E$7:$E$567=$E538))</f>
        <v>146215.27430001777</v>
      </c>
      <c r="I538" s="23" cm="1">
        <f t="array" ref="I538">SUMPRODUCT('Charges by GXP_GIP_DETERMINED'!H$7:H$567*('Charges by GXP_GIP_DETERMINED'!$D$7:$D$567=$D538)*('Charges by GXP_GIP_DETERMINED'!$E$7:$E$567=$E538))</f>
        <v>893000.2</v>
      </c>
      <c r="J538" s="23" cm="1">
        <f t="array" ref="J538">SUMPRODUCT('Charges by GXP_GIP_DETERMINED'!I$7:I$567*('Charges by GXP_GIP_DETERMINED'!$D$7:$D$567=$D538)*('Charges by GXP_GIP_DETERMINED'!$E$7:$E$567=$E538))</f>
        <v>2407425.2599999998</v>
      </c>
      <c r="K538" s="23" cm="1">
        <f t="array" ref="K538">SUMPRODUCT('Charges by GXP_GIP_DETERMINED'!J$7:J$567*('Charges by GXP_GIP_DETERMINED'!$D$7:$D$567=$D538)*('Charges by GXP_GIP_DETERMINED'!$E$7:$E$567=$E538))</f>
        <v>0</v>
      </c>
      <c r="L538" s="24">
        <f t="shared" si="96"/>
        <v>3446640.7343000174</v>
      </c>
      <c r="M538" s="23">
        <v>165650.94590952544</v>
      </c>
      <c r="N538" s="23">
        <v>933797.42</v>
      </c>
      <c r="O538" s="23">
        <v>2493689.62</v>
      </c>
      <c r="P538" s="23" cm="1">
        <f t="array" ref="P538">SUMPRODUCT('Charges by GXP_GIP_DETERMINED'!O$7:O$567*('Charges by GXP_GIP_DETERMINED'!$D$7:$D$567=$D538)*('Charges by GXP_GIP_DETERMINED'!$E$7:$E$567=$E538))</f>
        <v>0</v>
      </c>
      <c r="Q538" s="24">
        <f t="shared" si="97"/>
        <v>3593137.9859095253</v>
      </c>
      <c r="R538" s="23">
        <v>186345.34000000003</v>
      </c>
      <c r="S538" s="23">
        <v>1153442.6299999999</v>
      </c>
      <c r="T538" s="23">
        <v>3383980.14</v>
      </c>
      <c r="U538" s="24">
        <f t="shared" si="98"/>
        <v>4723768.1100000003</v>
      </c>
      <c r="V538" s="23">
        <v>233932.13000000003</v>
      </c>
      <c r="W538" s="23">
        <v>1220872.8899999999</v>
      </c>
      <c r="X538" s="23">
        <v>3431110.05</v>
      </c>
      <c r="Y538" s="24">
        <f t="shared" si="99"/>
        <v>4885915.07</v>
      </c>
      <c r="Z538" s="23">
        <v>307494.87999999989</v>
      </c>
      <c r="AA538" s="23">
        <v>1177138.1100000001</v>
      </c>
      <c r="AB538" s="23">
        <v>3449978.45</v>
      </c>
      <c r="AC538" s="24">
        <f t="shared" si="100"/>
        <v>4934611.4400000004</v>
      </c>
      <c r="AD538" s="23">
        <v>351811.55999999994</v>
      </c>
      <c r="AE538" s="23">
        <v>1290849.31</v>
      </c>
      <c r="AF538" s="23">
        <v>3471072.09</v>
      </c>
      <c r="AG538" s="24">
        <f t="shared" si="101"/>
        <v>5113732.96</v>
      </c>
      <c r="AH538" s="23">
        <v>397587.36</v>
      </c>
      <c r="AI538" s="23">
        <v>1315743.52</v>
      </c>
      <c r="AJ538" s="23">
        <v>3561802.28</v>
      </c>
      <c r="AK538" s="24">
        <f t="shared" si="102"/>
        <v>5275133.16</v>
      </c>
      <c r="AN538" s="35">
        <f t="shared" si="103"/>
        <v>0.37054264547806337</v>
      </c>
      <c r="AO538" s="35">
        <f t="shared" si="104"/>
        <v>3.4325766257819135E-2</v>
      </c>
      <c r="AP538" s="35">
        <f t="shared" si="105"/>
        <v>9.9666836820395677E-3</v>
      </c>
      <c r="AQ538" s="35">
        <f t="shared" si="106"/>
        <v>3.6299012025149402E-2</v>
      </c>
      <c r="AR538" s="35">
        <f t="shared" si="107"/>
        <v>3.1562109570930863E-2</v>
      </c>
    </row>
    <row r="539" spans="2:44" x14ac:dyDescent="0.3">
      <c r="B539" s="2" t="s">
        <v>92</v>
      </c>
      <c r="C539" s="2" t="s">
        <v>471</v>
      </c>
      <c r="D539" s="2" t="s">
        <v>472</v>
      </c>
      <c r="E539" s="2" t="s">
        <v>144</v>
      </c>
      <c r="F539" s="2" t="s">
        <v>145</v>
      </c>
      <c r="H539" s="23" cm="1">
        <f t="array" ref="H539">SUMPRODUCT('Charges by GXP_GIP_DETERMINED'!G$7:G$567*('Charges by GXP_GIP_DETERMINED'!$D$7:$D$567=$D539)*('Charges by GXP_GIP_DETERMINED'!$E$7:$E$567=$E539))</f>
        <v>24354.614104921668</v>
      </c>
      <c r="I539" s="23" cm="1">
        <f t="array" ref="I539">SUMPRODUCT('Charges by GXP_GIP_DETERMINED'!H$7:H$567*('Charges by GXP_GIP_DETERMINED'!$D$7:$D$567=$D539)*('Charges by GXP_GIP_DETERMINED'!$E$7:$E$567=$E539))</f>
        <v>369198.4</v>
      </c>
      <c r="J539" s="23" cm="1">
        <f t="array" ref="J539">SUMPRODUCT('Charges by GXP_GIP_DETERMINED'!I$7:I$567*('Charges by GXP_GIP_DETERMINED'!$D$7:$D$567=$D539)*('Charges by GXP_GIP_DETERMINED'!$E$7:$E$567=$E539))</f>
        <v>0</v>
      </c>
      <c r="K539" s="23" cm="1">
        <f t="array" ref="K539">SUMPRODUCT('Charges by GXP_GIP_DETERMINED'!J$7:J$567*('Charges by GXP_GIP_DETERMINED'!$D$7:$D$567=$D539)*('Charges by GXP_GIP_DETERMINED'!$E$7:$E$567=$E539))</f>
        <v>0</v>
      </c>
      <c r="L539" s="24">
        <f t="shared" si="96"/>
        <v>393553.01410492172</v>
      </c>
      <c r="M539" s="23">
        <v>26971.257833521042</v>
      </c>
      <c r="N539" s="23">
        <v>359382.68</v>
      </c>
      <c r="O539" s="23">
        <v>0</v>
      </c>
      <c r="P539" s="23" cm="1">
        <f t="array" ref="P539">SUMPRODUCT('Charges by GXP_GIP_DETERMINED'!O$7:O$567*('Charges by GXP_GIP_DETERMINED'!$D$7:$D$567=$D539)*('Charges by GXP_GIP_DETERMINED'!$E$7:$E$567=$E539))</f>
        <v>0</v>
      </c>
      <c r="Q539" s="24">
        <f t="shared" si="97"/>
        <v>386353.93783352105</v>
      </c>
      <c r="R539" s="23">
        <v>30020.910000000003</v>
      </c>
      <c r="S539" s="23">
        <v>443915.66</v>
      </c>
      <c r="T539" s="23">
        <v>0</v>
      </c>
      <c r="U539" s="24">
        <f t="shared" si="98"/>
        <v>473936.56999999995</v>
      </c>
      <c r="V539" s="23">
        <v>37218.5</v>
      </c>
      <c r="W539" s="23">
        <v>469866.98</v>
      </c>
      <c r="X539" s="23">
        <v>0</v>
      </c>
      <c r="Y539" s="24">
        <f t="shared" si="99"/>
        <v>507085.48</v>
      </c>
      <c r="Z539" s="23">
        <v>48511.380000000005</v>
      </c>
      <c r="AA539" s="23">
        <v>453035.15</v>
      </c>
      <c r="AB539" s="23">
        <v>0</v>
      </c>
      <c r="AC539" s="24">
        <f t="shared" si="100"/>
        <v>501546.53</v>
      </c>
      <c r="AD539" s="23">
        <v>55211.489999999991</v>
      </c>
      <c r="AE539" s="23">
        <v>496798.21</v>
      </c>
      <c r="AF539" s="23">
        <v>0</v>
      </c>
      <c r="AG539" s="24">
        <f t="shared" si="101"/>
        <v>552009.69999999995</v>
      </c>
      <c r="AH539" s="23">
        <v>61440.61</v>
      </c>
      <c r="AI539" s="23">
        <v>506379.03</v>
      </c>
      <c r="AJ539" s="23">
        <v>0</v>
      </c>
      <c r="AK539" s="24">
        <f t="shared" si="102"/>
        <v>567819.64</v>
      </c>
      <c r="AN539" s="35">
        <f t="shared" si="103"/>
        <v>0.20425089635737836</v>
      </c>
      <c r="AO539" s="35">
        <f t="shared" si="104"/>
        <v>6.9943769057534411E-2</v>
      </c>
      <c r="AP539" s="35">
        <f t="shared" si="105"/>
        <v>-1.0923109058456837E-2</v>
      </c>
      <c r="AQ539" s="35">
        <f t="shared" si="106"/>
        <v>0.10061513136179001</v>
      </c>
      <c r="AR539" s="35">
        <f t="shared" si="107"/>
        <v>2.8640692364645171E-2</v>
      </c>
    </row>
    <row r="540" spans="2:44" x14ac:dyDescent="0.3">
      <c r="B540" s="2" t="s">
        <v>92</v>
      </c>
      <c r="C540" s="2" t="s">
        <v>471</v>
      </c>
      <c r="D540" s="2" t="s">
        <v>472</v>
      </c>
      <c r="E540" s="2" t="s">
        <v>146</v>
      </c>
      <c r="H540" s="23" cm="1">
        <f t="array" ref="H540">SUMPRODUCT('Charges by GXP_GIP_DETERMINED'!G$7:G$567*('Charges by GXP_GIP_DETERMINED'!$D$7:$D$567=$D540)*('Charges by GXP_GIP_DETERMINED'!$E$7:$E$567=$E540))</f>
        <v>84963.628491568103</v>
      </c>
      <c r="I540" s="23" cm="1">
        <f t="array" ref="I540">SUMPRODUCT('Charges by GXP_GIP_DETERMINED'!H$7:H$567*('Charges by GXP_GIP_DETERMINED'!$D$7:$D$567=$D540)*('Charges by GXP_GIP_DETERMINED'!$E$7:$E$567=$E540))</f>
        <v>0</v>
      </c>
      <c r="J540" s="23" cm="1">
        <f t="array" ref="J540">SUMPRODUCT('Charges by GXP_GIP_DETERMINED'!I$7:I$567*('Charges by GXP_GIP_DETERMINED'!$D$7:$D$567=$D540)*('Charges by GXP_GIP_DETERMINED'!$E$7:$E$567=$E540))</f>
        <v>0</v>
      </c>
      <c r="K540" s="23" cm="1">
        <f t="array" ref="K540">SUMPRODUCT('Charges by GXP_GIP_DETERMINED'!J$7:J$567*('Charges by GXP_GIP_DETERMINED'!$D$7:$D$567=$D540)*('Charges by GXP_GIP_DETERMINED'!$E$7:$E$567=$E540))</f>
        <v>0</v>
      </c>
      <c r="L540" s="24">
        <f t="shared" si="96"/>
        <v>84963.628491568103</v>
      </c>
      <c r="M540" s="23">
        <v>85322.857142401379</v>
      </c>
      <c r="N540" s="23">
        <v>0</v>
      </c>
      <c r="O540" s="23">
        <v>0</v>
      </c>
      <c r="P540" s="23" cm="1">
        <f t="array" ref="P540">SUMPRODUCT('Charges by GXP_GIP_DETERMINED'!O$7:O$567*('Charges by GXP_GIP_DETERMINED'!$D$7:$D$567=$D540)*('Charges by GXP_GIP_DETERMINED'!$E$7:$E$567=$E540))</f>
        <v>0</v>
      </c>
      <c r="Q540" s="24">
        <f t="shared" si="97"/>
        <v>85322.857142401379</v>
      </c>
      <c r="R540" s="23">
        <v>95237.00999999998</v>
      </c>
      <c r="S540" s="23">
        <v>0</v>
      </c>
      <c r="T540" s="23">
        <v>0</v>
      </c>
      <c r="U540" s="24">
        <f t="shared" si="98"/>
        <v>95237.00999999998</v>
      </c>
      <c r="V540" s="23">
        <v>101253.79</v>
      </c>
      <c r="W540" s="23">
        <v>0</v>
      </c>
      <c r="X540" s="23">
        <v>0</v>
      </c>
      <c r="Y540" s="24">
        <f t="shared" si="99"/>
        <v>101253.79</v>
      </c>
      <c r="Z540" s="23">
        <v>121111.42000000001</v>
      </c>
      <c r="AA540" s="23">
        <v>0</v>
      </c>
      <c r="AB540" s="23">
        <v>0</v>
      </c>
      <c r="AC540" s="24">
        <f t="shared" si="100"/>
        <v>121111.42000000001</v>
      </c>
      <c r="AD540" s="23">
        <v>128492.26</v>
      </c>
      <c r="AE540" s="23">
        <v>0</v>
      </c>
      <c r="AF540" s="23">
        <v>0</v>
      </c>
      <c r="AG540" s="24">
        <f t="shared" si="101"/>
        <v>128492.26</v>
      </c>
      <c r="AH540" s="23">
        <v>130876.27000000002</v>
      </c>
      <c r="AI540" s="23">
        <v>0</v>
      </c>
      <c r="AJ540" s="23">
        <v>0</v>
      </c>
      <c r="AK540" s="24">
        <f t="shared" si="102"/>
        <v>130876.27000000002</v>
      </c>
      <c r="AN540" s="35">
        <f t="shared" si="103"/>
        <v>0.12091505142640435</v>
      </c>
      <c r="AO540" s="35">
        <f t="shared" si="104"/>
        <v>6.3176909900888534E-2</v>
      </c>
      <c r="AP540" s="35">
        <f t="shared" si="105"/>
        <v>0.19611739965486752</v>
      </c>
      <c r="AQ540" s="35">
        <f t="shared" si="106"/>
        <v>6.0942560164846338E-2</v>
      </c>
      <c r="AR540" s="35">
        <f t="shared" si="107"/>
        <v>1.8553724558973528E-2</v>
      </c>
    </row>
    <row r="541" spans="2:44" x14ac:dyDescent="0.3">
      <c r="B541" s="2" t="s">
        <v>92</v>
      </c>
      <c r="C541" s="2" t="s">
        <v>473</v>
      </c>
      <c r="D541" s="2" t="s">
        <v>474</v>
      </c>
      <c r="E541" s="2" t="s">
        <v>142</v>
      </c>
      <c r="F541" s="2" t="s">
        <v>143</v>
      </c>
      <c r="H541" s="23" cm="1">
        <f t="array" ref="H541">SUMPRODUCT('Charges by GXP_GIP_DETERMINED'!G$7:G$567*('Charges by GXP_GIP_DETERMINED'!$D$7:$D$567=$D541)*('Charges by GXP_GIP_DETERMINED'!$E$7:$E$567=$E541))</f>
        <v>150554.91944564256</v>
      </c>
      <c r="I541" s="23" cm="1">
        <f t="array" ref="I541">SUMPRODUCT('Charges by GXP_GIP_DETERMINED'!H$7:H$567*('Charges by GXP_GIP_DETERMINED'!$D$7:$D$567=$D541)*('Charges by GXP_GIP_DETERMINED'!$E$7:$E$567=$E541))</f>
        <v>389325.5</v>
      </c>
      <c r="J541" s="23" cm="1">
        <f t="array" ref="J541">SUMPRODUCT('Charges by GXP_GIP_DETERMINED'!I$7:I$567*('Charges by GXP_GIP_DETERMINED'!$D$7:$D$567=$D541)*('Charges by GXP_GIP_DETERMINED'!$E$7:$E$567=$E541))</f>
        <v>3536834.64</v>
      </c>
      <c r="K541" s="23" cm="1">
        <f t="array" ref="K541">SUMPRODUCT('Charges by GXP_GIP_DETERMINED'!J$7:J$567*('Charges by GXP_GIP_DETERMINED'!$D$7:$D$567=$D541)*('Charges by GXP_GIP_DETERMINED'!$E$7:$E$567=$E541))</f>
        <v>0</v>
      </c>
      <c r="L541" s="24">
        <f t="shared" si="96"/>
        <v>4076715.0594456429</v>
      </c>
      <c r="M541" s="23">
        <v>208911.40665206057</v>
      </c>
      <c r="N541" s="23">
        <v>404814.86</v>
      </c>
      <c r="O541" s="23">
        <v>3631806.86</v>
      </c>
      <c r="P541" s="23" cm="1">
        <f t="array" ref="P541">SUMPRODUCT('Charges by GXP_GIP_DETERMINED'!O$7:O$567*('Charges by GXP_GIP_DETERMINED'!$D$7:$D$567=$D541)*('Charges by GXP_GIP_DETERMINED'!$E$7:$E$567=$E541))</f>
        <v>0</v>
      </c>
      <c r="Q541" s="24">
        <f t="shared" si="97"/>
        <v>4245533.1266520601</v>
      </c>
      <c r="R541" s="23">
        <v>257743.05000000005</v>
      </c>
      <c r="S541" s="23">
        <v>500034.27</v>
      </c>
      <c r="T541" s="23">
        <v>4928425.01</v>
      </c>
      <c r="U541" s="24">
        <f t="shared" si="98"/>
        <v>5686202.3300000001</v>
      </c>
      <c r="V541" s="23">
        <v>344614.04999999993</v>
      </c>
      <c r="W541" s="23">
        <v>529266.28</v>
      </c>
      <c r="X541" s="23">
        <v>4997064.96</v>
      </c>
      <c r="Y541" s="24">
        <f t="shared" si="99"/>
        <v>5870945.29</v>
      </c>
      <c r="Z541" s="23">
        <v>463080.00999999995</v>
      </c>
      <c r="AA541" s="23">
        <v>510306.62</v>
      </c>
      <c r="AB541" s="23">
        <v>5024544.88</v>
      </c>
      <c r="AC541" s="24">
        <f t="shared" si="100"/>
        <v>5997931.5099999998</v>
      </c>
      <c r="AD541" s="23">
        <v>545889.61</v>
      </c>
      <c r="AE541" s="23">
        <v>559602.09</v>
      </c>
      <c r="AF541" s="23">
        <v>5055265.63</v>
      </c>
      <c r="AG541" s="24">
        <f t="shared" si="101"/>
        <v>6160757.3300000001</v>
      </c>
      <c r="AH541" s="23">
        <v>648234.29</v>
      </c>
      <c r="AI541" s="23">
        <v>570394.09</v>
      </c>
      <c r="AJ541" s="23">
        <v>5187404.9800000004</v>
      </c>
      <c r="AK541" s="24">
        <f t="shared" si="102"/>
        <v>6406033.3600000003</v>
      </c>
      <c r="AN541" s="35">
        <f t="shared" si="103"/>
        <v>0.39480004049466677</v>
      </c>
      <c r="AO541" s="35">
        <f t="shared" si="104"/>
        <v>3.2489691586475855E-2</v>
      </c>
      <c r="AP541" s="35">
        <f t="shared" si="105"/>
        <v>2.1629603705606959E-2</v>
      </c>
      <c r="AQ541" s="35">
        <f t="shared" si="106"/>
        <v>2.7146995548136932E-2</v>
      </c>
      <c r="AR541" s="35">
        <f t="shared" si="107"/>
        <v>3.981264264469897E-2</v>
      </c>
    </row>
    <row r="542" spans="2:44" x14ac:dyDescent="0.3">
      <c r="B542" s="2" t="s">
        <v>92</v>
      </c>
      <c r="C542" s="2" t="s">
        <v>473</v>
      </c>
      <c r="D542" s="2" t="s">
        <v>474</v>
      </c>
      <c r="E542" s="2" t="s">
        <v>144</v>
      </c>
      <c r="F542" s="2" t="s">
        <v>145</v>
      </c>
      <c r="H542" s="23" cm="1">
        <f t="array" ref="H542">SUMPRODUCT('Charges by GXP_GIP_DETERMINED'!G$7:G$567*('Charges by GXP_GIP_DETERMINED'!$D$7:$D$567=$D542)*('Charges by GXP_GIP_DETERMINED'!$E$7:$E$567=$E542))</f>
        <v>0</v>
      </c>
      <c r="I542" s="23" cm="1">
        <f t="array" ref="I542">SUMPRODUCT('Charges by GXP_GIP_DETERMINED'!H$7:H$567*('Charges by GXP_GIP_DETERMINED'!$D$7:$D$567=$D542)*('Charges by GXP_GIP_DETERMINED'!$E$7:$E$567=$E542))</f>
        <v>0</v>
      </c>
      <c r="J542" s="23" cm="1">
        <f t="array" ref="J542">SUMPRODUCT('Charges by GXP_GIP_DETERMINED'!I$7:I$567*('Charges by GXP_GIP_DETERMINED'!$D$7:$D$567=$D542)*('Charges by GXP_GIP_DETERMINED'!$E$7:$E$567=$E542))</f>
        <v>0</v>
      </c>
      <c r="K542" s="23" cm="1">
        <f t="array" ref="K542">SUMPRODUCT('Charges by GXP_GIP_DETERMINED'!J$7:J$567*('Charges by GXP_GIP_DETERMINED'!$D$7:$D$567=$D542)*('Charges by GXP_GIP_DETERMINED'!$E$7:$E$567=$E542))</f>
        <v>0</v>
      </c>
      <c r="L542" s="24">
        <f t="shared" si="96"/>
        <v>0</v>
      </c>
      <c r="M542" s="23">
        <v>0</v>
      </c>
      <c r="N542" s="23">
        <v>0</v>
      </c>
      <c r="O542" s="23">
        <v>0</v>
      </c>
      <c r="P542" s="23" cm="1">
        <f t="array" ref="P542">SUMPRODUCT('Charges by GXP_GIP_DETERMINED'!O$7:O$567*('Charges by GXP_GIP_DETERMINED'!$D$7:$D$567=$D542)*('Charges by GXP_GIP_DETERMINED'!$E$7:$E$567=$E542))</f>
        <v>0</v>
      </c>
      <c r="Q542" s="24">
        <f t="shared" si="97"/>
        <v>0</v>
      </c>
      <c r="R542" s="23">
        <v>0</v>
      </c>
      <c r="S542" s="23">
        <v>0</v>
      </c>
      <c r="T542" s="23">
        <v>0</v>
      </c>
      <c r="U542" s="24">
        <f t="shared" si="98"/>
        <v>0</v>
      </c>
      <c r="V542" s="23">
        <v>0</v>
      </c>
      <c r="W542" s="23">
        <v>0</v>
      </c>
      <c r="X542" s="23">
        <v>0</v>
      </c>
      <c r="Y542" s="24">
        <f t="shared" si="99"/>
        <v>0</v>
      </c>
      <c r="Z542" s="23">
        <v>0</v>
      </c>
      <c r="AA542" s="23">
        <v>0</v>
      </c>
      <c r="AB542" s="23">
        <v>0</v>
      </c>
      <c r="AC542" s="24">
        <f t="shared" si="100"/>
        <v>0</v>
      </c>
      <c r="AD542" s="23">
        <v>0</v>
      </c>
      <c r="AE542" s="23">
        <v>0</v>
      </c>
      <c r="AF542" s="23">
        <v>0</v>
      </c>
      <c r="AG542" s="24">
        <f t="shared" si="101"/>
        <v>0</v>
      </c>
      <c r="AH542" s="23">
        <v>0</v>
      </c>
      <c r="AI542" s="23">
        <v>0</v>
      </c>
      <c r="AJ542" s="23">
        <v>0</v>
      </c>
      <c r="AK542" s="24">
        <f t="shared" si="102"/>
        <v>0</v>
      </c>
      <c r="AN542" s="35" t="str">
        <f t="shared" si="103"/>
        <v>-</v>
      </c>
      <c r="AO542" s="35" t="str">
        <f t="shared" si="104"/>
        <v>'-</v>
      </c>
      <c r="AP542" s="35" t="str">
        <f t="shared" si="105"/>
        <v>'-</v>
      </c>
      <c r="AQ542" s="35" t="str">
        <f t="shared" si="106"/>
        <v>'-</v>
      </c>
      <c r="AR542" s="35" t="str">
        <f t="shared" si="107"/>
        <v>'-</v>
      </c>
    </row>
    <row r="543" spans="2:44" x14ac:dyDescent="0.3">
      <c r="B543" s="2" t="s">
        <v>92</v>
      </c>
      <c r="C543" s="2" t="s">
        <v>473</v>
      </c>
      <c r="D543" s="2" t="s">
        <v>474</v>
      </c>
      <c r="E543" s="2" t="s">
        <v>146</v>
      </c>
      <c r="H543" s="23" cm="1">
        <f t="array" ref="H543">SUMPRODUCT('Charges by GXP_GIP_DETERMINED'!G$7:G$567*('Charges by GXP_GIP_DETERMINED'!$D$7:$D$567=$D543)*('Charges by GXP_GIP_DETERMINED'!$E$7:$E$567=$E543))</f>
        <v>844144.62193511357</v>
      </c>
      <c r="I543" s="23" cm="1">
        <f t="array" ref="I543">SUMPRODUCT('Charges by GXP_GIP_DETERMINED'!H$7:H$567*('Charges by GXP_GIP_DETERMINED'!$D$7:$D$567=$D543)*('Charges by GXP_GIP_DETERMINED'!$E$7:$E$567=$E543))</f>
        <v>0</v>
      </c>
      <c r="J543" s="23" cm="1">
        <f t="array" ref="J543">SUMPRODUCT('Charges by GXP_GIP_DETERMINED'!I$7:I$567*('Charges by GXP_GIP_DETERMINED'!$D$7:$D$567=$D543)*('Charges by GXP_GIP_DETERMINED'!$E$7:$E$567=$E543))</f>
        <v>0</v>
      </c>
      <c r="K543" s="23" cm="1">
        <f t="array" ref="K543">SUMPRODUCT('Charges by GXP_GIP_DETERMINED'!J$7:J$567*('Charges by GXP_GIP_DETERMINED'!$D$7:$D$567=$D543)*('Charges by GXP_GIP_DETERMINED'!$E$7:$E$567=$E543))</f>
        <v>0</v>
      </c>
      <c r="L543" s="24">
        <f t="shared" si="96"/>
        <v>844144.62193511357</v>
      </c>
      <c r="M543" s="23">
        <v>817130.80578334886</v>
      </c>
      <c r="N543" s="23">
        <v>0</v>
      </c>
      <c r="O543" s="23">
        <v>0</v>
      </c>
      <c r="P543" s="23" cm="1">
        <f t="array" ref="P543">SUMPRODUCT('Charges by GXP_GIP_DETERMINED'!O$7:O$567*('Charges by GXP_GIP_DETERMINED'!$D$7:$D$567=$D543)*('Charges by GXP_GIP_DETERMINED'!$E$7:$E$567=$E543))</f>
        <v>0</v>
      </c>
      <c r="Q543" s="24">
        <f t="shared" si="97"/>
        <v>817130.80578334886</v>
      </c>
      <c r="R543" s="23">
        <v>852959.6399999999</v>
      </c>
      <c r="S543" s="23">
        <v>0</v>
      </c>
      <c r="T543" s="23">
        <v>0</v>
      </c>
      <c r="U543" s="24">
        <f t="shared" si="98"/>
        <v>852959.6399999999</v>
      </c>
      <c r="V543" s="23">
        <v>887872.64999999991</v>
      </c>
      <c r="W543" s="23">
        <v>0</v>
      </c>
      <c r="X543" s="23">
        <v>0</v>
      </c>
      <c r="Y543" s="24">
        <f t="shared" si="99"/>
        <v>887872.64999999991</v>
      </c>
      <c r="Z543" s="23">
        <v>994507.67</v>
      </c>
      <c r="AA543" s="23">
        <v>0</v>
      </c>
      <c r="AB543" s="23">
        <v>0</v>
      </c>
      <c r="AC543" s="24">
        <f t="shared" si="100"/>
        <v>994507.67</v>
      </c>
      <c r="AD543" s="23">
        <v>1033150.05</v>
      </c>
      <c r="AE543" s="23">
        <v>0</v>
      </c>
      <c r="AF543" s="23">
        <v>0</v>
      </c>
      <c r="AG543" s="24">
        <f t="shared" si="101"/>
        <v>1033150.05</v>
      </c>
      <c r="AH543" s="23">
        <v>1049424.69</v>
      </c>
      <c r="AI543" s="23">
        <v>0</v>
      </c>
      <c r="AJ543" s="23">
        <v>0</v>
      </c>
      <c r="AK543" s="24">
        <f t="shared" si="102"/>
        <v>1049424.69</v>
      </c>
      <c r="AN543" s="35">
        <f t="shared" si="103"/>
        <v>1.0442544838678014E-2</v>
      </c>
      <c r="AO543" s="35">
        <f t="shared" si="104"/>
        <v>4.0931608440464951E-2</v>
      </c>
      <c r="AP543" s="35">
        <f t="shared" si="105"/>
        <v>0.12010170602732284</v>
      </c>
      <c r="AQ543" s="35">
        <f t="shared" si="106"/>
        <v>3.8855788814579961E-2</v>
      </c>
      <c r="AR543" s="35">
        <f t="shared" si="107"/>
        <v>1.5752445639430457E-2</v>
      </c>
    </row>
    <row r="544" spans="2:44" x14ac:dyDescent="0.3">
      <c r="B544" s="2" t="s">
        <v>90</v>
      </c>
      <c r="C544" s="2" t="s">
        <v>468</v>
      </c>
      <c r="D544" s="2" t="s">
        <v>475</v>
      </c>
      <c r="E544" s="2" t="s">
        <v>142</v>
      </c>
      <c r="F544" s="2" t="s">
        <v>143</v>
      </c>
      <c r="H544" s="23" cm="1">
        <f t="array" ref="H544">SUMPRODUCT('Charges by GXP_GIP_DETERMINED'!G$7:G$567*('Charges by GXP_GIP_DETERMINED'!$D$7:$D$567=$D544)*('Charges by GXP_GIP_DETERMINED'!$E$7:$E$567=$E544))</f>
        <v>372382.53851402208</v>
      </c>
      <c r="I544" s="23" cm="1">
        <f t="array" ref="I544">SUMPRODUCT('Charges by GXP_GIP_DETERMINED'!H$7:H$567*('Charges by GXP_GIP_DETERMINED'!$D$7:$D$567=$D544)*('Charges by GXP_GIP_DETERMINED'!$E$7:$E$567=$E544))</f>
        <v>318018.81</v>
      </c>
      <c r="J544" s="23" cm="1">
        <f t="array" ref="J544">SUMPRODUCT('Charges by GXP_GIP_DETERMINED'!I$7:I$567*('Charges by GXP_GIP_DETERMINED'!$D$7:$D$567=$D544)*('Charges by GXP_GIP_DETERMINED'!$E$7:$E$567=$E544))</f>
        <v>3225738.16</v>
      </c>
      <c r="K544" s="23" cm="1">
        <f t="array" ref="K544">SUMPRODUCT('Charges by GXP_GIP_DETERMINED'!J$7:J$567*('Charges by GXP_GIP_DETERMINED'!$D$7:$D$567=$D544)*('Charges by GXP_GIP_DETERMINED'!$E$7:$E$567=$E544))</f>
        <v>0</v>
      </c>
      <c r="L544" s="24">
        <f t="shared" si="96"/>
        <v>3916139.5085140225</v>
      </c>
      <c r="M544" s="23">
        <v>438767.99621526868</v>
      </c>
      <c r="N544" s="23">
        <v>325738.42</v>
      </c>
      <c r="O544" s="23">
        <v>3297870.18</v>
      </c>
      <c r="P544" s="23" cm="1">
        <f t="array" ref="P544">SUMPRODUCT('Charges by GXP_GIP_DETERMINED'!O$7:O$567*('Charges by GXP_GIP_DETERMINED'!$D$7:$D$567=$D544)*('Charges by GXP_GIP_DETERMINED'!$E$7:$E$567=$E544))</f>
        <v>0</v>
      </c>
      <c r="Q544" s="24">
        <f t="shared" si="97"/>
        <v>4062376.5962152686</v>
      </c>
      <c r="R544" s="23">
        <v>529060.38000000012</v>
      </c>
      <c r="S544" s="23">
        <v>402357.7</v>
      </c>
      <c r="T544" s="23">
        <v>4475267.13</v>
      </c>
      <c r="U544" s="24">
        <f t="shared" si="98"/>
        <v>5406685.21</v>
      </c>
      <c r="V544" s="23">
        <v>804072.37</v>
      </c>
      <c r="W544" s="23">
        <v>425879.53</v>
      </c>
      <c r="X544" s="23">
        <v>4537595.79</v>
      </c>
      <c r="Y544" s="24">
        <f t="shared" si="99"/>
        <v>5767547.6899999995</v>
      </c>
      <c r="Z544" s="23">
        <v>1229983.3499999999</v>
      </c>
      <c r="AA544" s="23">
        <v>410623.44</v>
      </c>
      <c r="AB544" s="23">
        <v>4562548.99</v>
      </c>
      <c r="AC544" s="24">
        <f t="shared" si="100"/>
        <v>6203155.7800000003</v>
      </c>
      <c r="AD544" s="23">
        <v>1485985.0600000003</v>
      </c>
      <c r="AE544" s="23">
        <v>450289.55</v>
      </c>
      <c r="AF544" s="23">
        <v>4590445.04</v>
      </c>
      <c r="AG544" s="24">
        <f t="shared" si="101"/>
        <v>6526719.6500000004</v>
      </c>
      <c r="AH544" s="23">
        <v>1752584.2900000003</v>
      </c>
      <c r="AI544" s="23">
        <v>458973.44</v>
      </c>
      <c r="AJ544" s="23">
        <v>4710434.46</v>
      </c>
      <c r="AK544" s="24">
        <f t="shared" si="102"/>
        <v>6921992.1900000004</v>
      </c>
      <c r="AN544" s="35">
        <f t="shared" si="103"/>
        <v>0.38061608843234618</v>
      </c>
      <c r="AO544" s="35">
        <f t="shared" si="104"/>
        <v>6.6743756291296918E-2</v>
      </c>
      <c r="AP544" s="35">
        <f t="shared" si="105"/>
        <v>7.5527436167589057E-2</v>
      </c>
      <c r="AQ544" s="35">
        <f t="shared" si="106"/>
        <v>5.2161171099913917E-2</v>
      </c>
      <c r="AR544" s="35">
        <f t="shared" si="107"/>
        <v>6.0562206008036412E-2</v>
      </c>
    </row>
    <row r="545" spans="2:44" x14ac:dyDescent="0.3">
      <c r="B545" s="2" t="s">
        <v>90</v>
      </c>
      <c r="C545" s="2" t="s">
        <v>468</v>
      </c>
      <c r="D545" s="2" t="s">
        <v>475</v>
      </c>
      <c r="E545" s="2" t="s">
        <v>144</v>
      </c>
      <c r="F545" s="2" t="s">
        <v>145</v>
      </c>
      <c r="H545" s="23" cm="1">
        <f t="array" ref="H545">SUMPRODUCT('Charges by GXP_GIP_DETERMINED'!G$7:G$567*('Charges by GXP_GIP_DETERMINED'!$D$7:$D$567=$D545)*('Charges by GXP_GIP_DETERMINED'!$E$7:$E$567=$E545))</f>
        <v>0</v>
      </c>
      <c r="I545" s="23" cm="1">
        <f t="array" ref="I545">SUMPRODUCT('Charges by GXP_GIP_DETERMINED'!H$7:H$567*('Charges by GXP_GIP_DETERMINED'!$D$7:$D$567=$D545)*('Charges by GXP_GIP_DETERMINED'!$E$7:$E$567=$E545))</f>
        <v>0</v>
      </c>
      <c r="J545" s="23" cm="1">
        <f t="array" ref="J545">SUMPRODUCT('Charges by GXP_GIP_DETERMINED'!I$7:I$567*('Charges by GXP_GIP_DETERMINED'!$D$7:$D$567=$D545)*('Charges by GXP_GIP_DETERMINED'!$E$7:$E$567=$E545))</f>
        <v>0</v>
      </c>
      <c r="K545" s="23" cm="1">
        <f t="array" ref="K545">SUMPRODUCT('Charges by GXP_GIP_DETERMINED'!J$7:J$567*('Charges by GXP_GIP_DETERMINED'!$D$7:$D$567=$D545)*('Charges by GXP_GIP_DETERMINED'!$E$7:$E$567=$E545))</f>
        <v>0</v>
      </c>
      <c r="L545" s="24">
        <f t="shared" si="96"/>
        <v>0</v>
      </c>
      <c r="M545" s="23">
        <v>0</v>
      </c>
      <c r="N545" s="23">
        <v>0</v>
      </c>
      <c r="O545" s="23">
        <v>0</v>
      </c>
      <c r="P545" s="23" cm="1">
        <f t="array" ref="P545">SUMPRODUCT('Charges by GXP_GIP_DETERMINED'!O$7:O$567*('Charges by GXP_GIP_DETERMINED'!$D$7:$D$567=$D545)*('Charges by GXP_GIP_DETERMINED'!$E$7:$E$567=$E545))</f>
        <v>0</v>
      </c>
      <c r="Q545" s="24">
        <f t="shared" si="97"/>
        <v>0</v>
      </c>
      <c r="R545" s="23">
        <v>0</v>
      </c>
      <c r="S545" s="23">
        <v>0</v>
      </c>
      <c r="T545" s="23">
        <v>0</v>
      </c>
      <c r="U545" s="24">
        <f t="shared" si="98"/>
        <v>0</v>
      </c>
      <c r="V545" s="23">
        <v>0</v>
      </c>
      <c r="W545" s="23">
        <v>0</v>
      </c>
      <c r="X545" s="23">
        <v>0</v>
      </c>
      <c r="Y545" s="24">
        <f t="shared" si="99"/>
        <v>0</v>
      </c>
      <c r="Z545" s="23">
        <v>0</v>
      </c>
      <c r="AA545" s="23">
        <v>0</v>
      </c>
      <c r="AB545" s="23">
        <v>0</v>
      </c>
      <c r="AC545" s="24">
        <f t="shared" si="100"/>
        <v>0</v>
      </c>
      <c r="AD545" s="23">
        <v>0</v>
      </c>
      <c r="AE545" s="23">
        <v>0</v>
      </c>
      <c r="AF545" s="23">
        <v>0</v>
      </c>
      <c r="AG545" s="24">
        <f t="shared" si="101"/>
        <v>0</v>
      </c>
      <c r="AH545" s="23">
        <v>0</v>
      </c>
      <c r="AI545" s="23">
        <v>0</v>
      </c>
      <c r="AJ545" s="23">
        <v>0</v>
      </c>
      <c r="AK545" s="24">
        <f t="shared" si="102"/>
        <v>0</v>
      </c>
      <c r="AN545" s="35" t="str">
        <f t="shared" si="103"/>
        <v>-</v>
      </c>
      <c r="AO545" s="35" t="str">
        <f t="shared" si="104"/>
        <v>'-</v>
      </c>
      <c r="AP545" s="35" t="str">
        <f t="shared" si="105"/>
        <v>'-</v>
      </c>
      <c r="AQ545" s="35" t="str">
        <f t="shared" si="106"/>
        <v>'-</v>
      </c>
      <c r="AR545" s="35" t="str">
        <f t="shared" si="107"/>
        <v>'-</v>
      </c>
    </row>
    <row r="546" spans="2:44" x14ac:dyDescent="0.3">
      <c r="B546" s="2" t="s">
        <v>90</v>
      </c>
      <c r="C546" s="2" t="s">
        <v>468</v>
      </c>
      <c r="D546" s="2" t="s">
        <v>475</v>
      </c>
      <c r="E546" s="2" t="s">
        <v>146</v>
      </c>
      <c r="H546" s="23" cm="1">
        <f t="array" ref="H546">SUMPRODUCT('Charges by GXP_GIP_DETERMINED'!G$7:G$567*('Charges by GXP_GIP_DETERMINED'!$D$7:$D$567=$D546)*('Charges by GXP_GIP_DETERMINED'!$E$7:$E$567=$E546))</f>
        <v>484705.88998320687</v>
      </c>
      <c r="I546" s="23" cm="1">
        <f t="array" ref="I546">SUMPRODUCT('Charges by GXP_GIP_DETERMINED'!H$7:H$567*('Charges by GXP_GIP_DETERMINED'!$D$7:$D$567=$D546)*('Charges by GXP_GIP_DETERMINED'!$E$7:$E$567=$E546))</f>
        <v>0</v>
      </c>
      <c r="J546" s="23" cm="1">
        <f t="array" ref="J546">SUMPRODUCT('Charges by GXP_GIP_DETERMINED'!I$7:I$567*('Charges by GXP_GIP_DETERMINED'!$D$7:$D$567=$D546)*('Charges by GXP_GIP_DETERMINED'!$E$7:$E$567=$E546))</f>
        <v>0</v>
      </c>
      <c r="K546" s="23" cm="1">
        <f t="array" ref="K546">SUMPRODUCT('Charges by GXP_GIP_DETERMINED'!J$7:J$567*('Charges by GXP_GIP_DETERMINED'!$D$7:$D$567=$D546)*('Charges by GXP_GIP_DETERMINED'!$E$7:$E$567=$E546))</f>
        <v>0</v>
      </c>
      <c r="L546" s="24">
        <f t="shared" si="96"/>
        <v>484705.88998320687</v>
      </c>
      <c r="M546" s="23">
        <v>474559.82064225804</v>
      </c>
      <c r="N546" s="23">
        <v>0</v>
      </c>
      <c r="O546" s="23">
        <v>0</v>
      </c>
      <c r="P546" s="23" cm="1">
        <f t="array" ref="P546">SUMPRODUCT('Charges by GXP_GIP_DETERMINED'!O$7:O$567*('Charges by GXP_GIP_DETERMINED'!$D$7:$D$567=$D546)*('Charges by GXP_GIP_DETERMINED'!$E$7:$E$567=$E546))</f>
        <v>0</v>
      </c>
      <c r="Q546" s="24">
        <f t="shared" si="97"/>
        <v>474559.82064225804</v>
      </c>
      <c r="R546" s="23">
        <v>515927.69000000006</v>
      </c>
      <c r="S546" s="23">
        <v>0</v>
      </c>
      <c r="T546" s="23">
        <v>0</v>
      </c>
      <c r="U546" s="24">
        <f t="shared" si="98"/>
        <v>515927.69000000006</v>
      </c>
      <c r="V546" s="23">
        <v>545830.56000000006</v>
      </c>
      <c r="W546" s="23">
        <v>0</v>
      </c>
      <c r="X546" s="23">
        <v>0</v>
      </c>
      <c r="Y546" s="24">
        <f t="shared" si="99"/>
        <v>545830.56000000006</v>
      </c>
      <c r="Z546" s="23">
        <v>637240.1</v>
      </c>
      <c r="AA546" s="23">
        <v>0</v>
      </c>
      <c r="AB546" s="23">
        <v>0</v>
      </c>
      <c r="AC546" s="24">
        <f t="shared" si="100"/>
        <v>637240.1</v>
      </c>
      <c r="AD546" s="23">
        <v>670661.77</v>
      </c>
      <c r="AE546" s="23">
        <v>0</v>
      </c>
      <c r="AF546" s="23">
        <v>0</v>
      </c>
      <c r="AG546" s="24">
        <f t="shared" si="101"/>
        <v>670661.77</v>
      </c>
      <c r="AH546" s="23">
        <v>681736.71</v>
      </c>
      <c r="AI546" s="23">
        <v>0</v>
      </c>
      <c r="AJ546" s="23">
        <v>0</v>
      </c>
      <c r="AK546" s="24">
        <f t="shared" si="102"/>
        <v>681736.71</v>
      </c>
      <c r="AN546" s="35">
        <f t="shared" si="103"/>
        <v>6.441390678762926E-2</v>
      </c>
      <c r="AO546" s="35">
        <f t="shared" si="104"/>
        <v>5.7959420631212843E-2</v>
      </c>
      <c r="AP546" s="35">
        <f t="shared" si="105"/>
        <v>0.16746871043644007</v>
      </c>
      <c r="AQ546" s="35">
        <f t="shared" si="106"/>
        <v>5.2447531158193117E-2</v>
      </c>
      <c r="AR546" s="35">
        <f t="shared" si="107"/>
        <v>1.6513450587767986E-2</v>
      </c>
    </row>
    <row r="547" spans="2:44" x14ac:dyDescent="0.3">
      <c r="B547" s="2" t="s">
        <v>89</v>
      </c>
      <c r="C547" s="2" t="s">
        <v>476</v>
      </c>
      <c r="D547" s="2" t="s">
        <v>477</v>
      </c>
      <c r="E547" s="2" t="s">
        <v>142</v>
      </c>
      <c r="F547" s="2" t="s">
        <v>143</v>
      </c>
      <c r="H547" s="23" cm="1">
        <f t="array" ref="H547">SUMPRODUCT('Charges by GXP_GIP_DETERMINED'!G$7:G$567*('Charges by GXP_GIP_DETERMINED'!$D$7:$D$567=$D547)*('Charges by GXP_GIP_DETERMINED'!$E$7:$E$567=$E547))</f>
        <v>153694.2185266921</v>
      </c>
      <c r="I547" s="23" cm="1">
        <f t="array" ref="I547">SUMPRODUCT('Charges by GXP_GIP_DETERMINED'!H$7:H$567*('Charges by GXP_GIP_DETERMINED'!$D$7:$D$567=$D547)*('Charges by GXP_GIP_DETERMINED'!$E$7:$E$567=$E547))</f>
        <v>303714.90000000002</v>
      </c>
      <c r="J547" s="23" cm="1">
        <f t="array" ref="J547">SUMPRODUCT('Charges by GXP_GIP_DETERMINED'!I$7:I$567*('Charges by GXP_GIP_DETERMINED'!$D$7:$D$567=$D547)*('Charges by GXP_GIP_DETERMINED'!$E$7:$E$567=$E547))</f>
        <v>8788008.3800000008</v>
      </c>
      <c r="K547" s="23" cm="1">
        <f t="array" ref="K547">SUMPRODUCT('Charges by GXP_GIP_DETERMINED'!J$7:J$567*('Charges by GXP_GIP_DETERMINED'!$D$7:$D$567=$D547)*('Charges by GXP_GIP_DETERMINED'!$E$7:$E$567=$E547))</f>
        <v>0</v>
      </c>
      <c r="L547" s="24">
        <f t="shared" si="96"/>
        <v>9245417.4985266924</v>
      </c>
      <c r="M547" s="23">
        <v>218853.34855478012</v>
      </c>
      <c r="N547" s="23">
        <v>320355.56</v>
      </c>
      <c r="O547" s="23">
        <v>8853478.1999999993</v>
      </c>
      <c r="P547" s="23" cm="1">
        <f t="array" ref="P547">SUMPRODUCT('Charges by GXP_GIP_DETERMINED'!O$7:O$567*('Charges by GXP_GIP_DETERMINED'!$D$7:$D$567=$D547)*('Charges by GXP_GIP_DETERMINED'!$E$7:$E$567=$E547))</f>
        <v>0</v>
      </c>
      <c r="Q547" s="24">
        <f t="shared" si="97"/>
        <v>9392687.1085547786</v>
      </c>
      <c r="R547" s="23">
        <v>296927.43000000005</v>
      </c>
      <c r="S547" s="23">
        <v>395708.69</v>
      </c>
      <c r="T547" s="23">
        <v>12014323.75</v>
      </c>
      <c r="U547" s="24">
        <f t="shared" si="98"/>
        <v>12706959.870000001</v>
      </c>
      <c r="V547" s="23">
        <v>424055.23</v>
      </c>
      <c r="W547" s="23">
        <v>418841.83</v>
      </c>
      <c r="X547" s="23">
        <v>12181651.550000001</v>
      </c>
      <c r="Y547" s="24">
        <f t="shared" si="99"/>
        <v>13024548.610000001</v>
      </c>
      <c r="Z547" s="23">
        <v>611845.46000000008</v>
      </c>
      <c r="AA547" s="23">
        <v>403837.85</v>
      </c>
      <c r="AB547" s="23">
        <v>12248641.039999999</v>
      </c>
      <c r="AC547" s="24">
        <f t="shared" si="100"/>
        <v>13264324.35</v>
      </c>
      <c r="AD547" s="23">
        <v>753811.54999999993</v>
      </c>
      <c r="AE547" s="23">
        <v>442848.47</v>
      </c>
      <c r="AF547" s="23">
        <v>12323530.9</v>
      </c>
      <c r="AG547" s="24">
        <f t="shared" si="101"/>
        <v>13520190.92</v>
      </c>
      <c r="AH547" s="23">
        <v>897835.71000000008</v>
      </c>
      <c r="AI547" s="23">
        <v>451388.86</v>
      </c>
      <c r="AJ547" s="23">
        <v>12645655.09</v>
      </c>
      <c r="AK547" s="24">
        <f t="shared" si="102"/>
        <v>13994879.66</v>
      </c>
      <c r="AN547" s="35">
        <f t="shared" si="103"/>
        <v>0.37440627987053299</v>
      </c>
      <c r="AO547" s="35">
        <f t="shared" si="104"/>
        <v>2.4993290547001612E-2</v>
      </c>
      <c r="AP547" s="35">
        <f t="shared" si="105"/>
        <v>1.8409523982727771E-2</v>
      </c>
      <c r="AQ547" s="35">
        <f t="shared" si="106"/>
        <v>1.9289830619981796E-2</v>
      </c>
      <c r="AR547" s="35">
        <f t="shared" si="107"/>
        <v>3.5109618111812901E-2</v>
      </c>
    </row>
    <row r="548" spans="2:44" x14ac:dyDescent="0.3">
      <c r="B548" s="2" t="s">
        <v>89</v>
      </c>
      <c r="C548" s="2" t="s">
        <v>476</v>
      </c>
      <c r="D548" s="2" t="s">
        <v>477</v>
      </c>
      <c r="E548" s="2" t="s">
        <v>144</v>
      </c>
      <c r="F548" s="2" t="s">
        <v>145</v>
      </c>
      <c r="H548" s="23" cm="1">
        <f t="array" ref="H548">SUMPRODUCT('Charges by GXP_GIP_DETERMINED'!G$7:G$567*('Charges by GXP_GIP_DETERMINED'!$D$7:$D$567=$D548)*('Charges by GXP_GIP_DETERMINED'!$E$7:$E$567=$E548))</f>
        <v>53.750718543588746</v>
      </c>
      <c r="I548" s="23" cm="1">
        <f t="array" ref="I548">SUMPRODUCT('Charges by GXP_GIP_DETERMINED'!H$7:H$567*('Charges by GXP_GIP_DETERMINED'!$D$7:$D$567=$D548)*('Charges by GXP_GIP_DETERMINED'!$E$7:$E$567=$E548))</f>
        <v>0</v>
      </c>
      <c r="J548" s="23" cm="1">
        <f t="array" ref="J548">SUMPRODUCT('Charges by GXP_GIP_DETERMINED'!I$7:I$567*('Charges by GXP_GIP_DETERMINED'!$D$7:$D$567=$D548)*('Charges by GXP_GIP_DETERMINED'!$E$7:$E$567=$E548))</f>
        <v>0</v>
      </c>
      <c r="K548" s="23" cm="1">
        <f t="array" ref="K548">SUMPRODUCT('Charges by GXP_GIP_DETERMINED'!J$7:J$567*('Charges by GXP_GIP_DETERMINED'!$D$7:$D$567=$D548)*('Charges by GXP_GIP_DETERMINED'!$E$7:$E$567=$E548))</f>
        <v>0</v>
      </c>
      <c r="L548" s="24">
        <f t="shared" si="96"/>
        <v>53.750718543588746</v>
      </c>
      <c r="M548" s="23">
        <v>74.364810296760893</v>
      </c>
      <c r="N548" s="23">
        <v>0</v>
      </c>
      <c r="O548" s="23">
        <v>0</v>
      </c>
      <c r="P548" s="23" cm="1">
        <f t="array" ref="P548">SUMPRODUCT('Charges by GXP_GIP_DETERMINED'!O$7:O$567*('Charges by GXP_GIP_DETERMINED'!$D$7:$D$567=$D548)*('Charges by GXP_GIP_DETERMINED'!$E$7:$E$567=$E548))</f>
        <v>0</v>
      </c>
      <c r="Q548" s="24">
        <f t="shared" si="97"/>
        <v>74.364810296760893</v>
      </c>
      <c r="R548" s="23">
        <v>110.14</v>
      </c>
      <c r="S548" s="23">
        <v>0</v>
      </c>
      <c r="T548" s="23">
        <v>0</v>
      </c>
      <c r="U548" s="24">
        <f t="shared" si="98"/>
        <v>110.14</v>
      </c>
      <c r="V548" s="23">
        <v>164.52</v>
      </c>
      <c r="W548" s="23">
        <v>0</v>
      </c>
      <c r="X548" s="23">
        <v>0</v>
      </c>
      <c r="Y548" s="24">
        <f t="shared" si="99"/>
        <v>164.52</v>
      </c>
      <c r="Z548" s="23">
        <v>238.36</v>
      </c>
      <c r="AA548" s="23">
        <v>0</v>
      </c>
      <c r="AB548" s="23">
        <v>0</v>
      </c>
      <c r="AC548" s="24">
        <f t="shared" si="100"/>
        <v>238.36</v>
      </c>
      <c r="AD548" s="23">
        <v>286.98</v>
      </c>
      <c r="AE548" s="23">
        <v>0</v>
      </c>
      <c r="AF548" s="23">
        <v>0</v>
      </c>
      <c r="AG548" s="24">
        <f t="shared" si="101"/>
        <v>286.98</v>
      </c>
      <c r="AH548" s="23">
        <v>337.96000000000004</v>
      </c>
      <c r="AI548" s="23">
        <v>0</v>
      </c>
      <c r="AJ548" s="23">
        <v>0</v>
      </c>
      <c r="AK548" s="24">
        <f t="shared" si="102"/>
        <v>337.96000000000004</v>
      </c>
      <c r="AN548" s="35">
        <f t="shared" si="103"/>
        <v>1.0490888863314969</v>
      </c>
      <c r="AO548" s="35">
        <f t="shared" si="104"/>
        <v>0.49373524605048136</v>
      </c>
      <c r="AP548" s="35">
        <f t="shared" si="105"/>
        <v>0.448820812059324</v>
      </c>
      <c r="AQ548" s="35">
        <f t="shared" si="106"/>
        <v>0.20397717737875487</v>
      </c>
      <c r="AR548" s="35">
        <f t="shared" si="107"/>
        <v>0.17764304132692188</v>
      </c>
    </row>
    <row r="549" spans="2:44" x14ac:dyDescent="0.3">
      <c r="B549" s="2" t="s">
        <v>89</v>
      </c>
      <c r="C549" s="2" t="s">
        <v>476</v>
      </c>
      <c r="D549" s="2" t="s">
        <v>477</v>
      </c>
      <c r="E549" s="2" t="s">
        <v>146</v>
      </c>
      <c r="H549" s="23" cm="1">
        <f t="array" ref="H549">SUMPRODUCT('Charges by GXP_GIP_DETERMINED'!G$7:G$567*('Charges by GXP_GIP_DETERMINED'!$D$7:$D$567=$D549)*('Charges by GXP_GIP_DETERMINED'!$E$7:$E$567=$E549))</f>
        <v>1000765.9238256916</v>
      </c>
      <c r="I549" s="23" cm="1">
        <f t="array" ref="I549">SUMPRODUCT('Charges by GXP_GIP_DETERMINED'!H$7:H$567*('Charges by GXP_GIP_DETERMINED'!$D$7:$D$567=$D549)*('Charges by GXP_GIP_DETERMINED'!$E$7:$E$567=$E549))</f>
        <v>0</v>
      </c>
      <c r="J549" s="23" cm="1">
        <f t="array" ref="J549">SUMPRODUCT('Charges by GXP_GIP_DETERMINED'!I$7:I$567*('Charges by GXP_GIP_DETERMINED'!$D$7:$D$567=$D549)*('Charges by GXP_GIP_DETERMINED'!$E$7:$E$567=$E549))</f>
        <v>0</v>
      </c>
      <c r="K549" s="23" cm="1">
        <f t="array" ref="K549">SUMPRODUCT('Charges by GXP_GIP_DETERMINED'!J$7:J$567*('Charges by GXP_GIP_DETERMINED'!$D$7:$D$567=$D549)*('Charges by GXP_GIP_DETERMINED'!$E$7:$E$567=$E549))</f>
        <v>0</v>
      </c>
      <c r="L549" s="24">
        <f t="shared" si="96"/>
        <v>1000765.9238256916</v>
      </c>
      <c r="M549" s="23">
        <v>973380.31237585703</v>
      </c>
      <c r="N549" s="23">
        <v>0</v>
      </c>
      <c r="O549" s="23">
        <v>0</v>
      </c>
      <c r="P549" s="23" cm="1">
        <f t="array" ref="P549">SUMPRODUCT('Charges by GXP_GIP_DETERMINED'!O$7:O$567*('Charges by GXP_GIP_DETERMINED'!$D$7:$D$567=$D549)*('Charges by GXP_GIP_DETERMINED'!$E$7:$E$567=$E549))</f>
        <v>0</v>
      </c>
      <c r="Q549" s="24">
        <f t="shared" si="97"/>
        <v>973380.31237585703</v>
      </c>
      <c r="R549" s="23">
        <v>965768.04</v>
      </c>
      <c r="S549" s="23">
        <v>0</v>
      </c>
      <c r="T549" s="23">
        <v>0</v>
      </c>
      <c r="U549" s="24">
        <f t="shared" si="98"/>
        <v>965768.04</v>
      </c>
      <c r="V549" s="23">
        <v>987168.17999999993</v>
      </c>
      <c r="W549" s="23">
        <v>0</v>
      </c>
      <c r="X549" s="23">
        <v>0</v>
      </c>
      <c r="Y549" s="24">
        <f t="shared" si="99"/>
        <v>987168.17999999993</v>
      </c>
      <c r="Z549" s="23">
        <v>1044936.13</v>
      </c>
      <c r="AA549" s="23">
        <v>0</v>
      </c>
      <c r="AB549" s="23">
        <v>0</v>
      </c>
      <c r="AC549" s="24">
        <f t="shared" si="100"/>
        <v>1044936.13</v>
      </c>
      <c r="AD549" s="23">
        <v>1064185.45</v>
      </c>
      <c r="AE549" s="23">
        <v>0</v>
      </c>
      <c r="AF549" s="23">
        <v>0</v>
      </c>
      <c r="AG549" s="24">
        <f t="shared" si="101"/>
        <v>1064185.45</v>
      </c>
      <c r="AH549" s="23">
        <v>1077036.5599999998</v>
      </c>
      <c r="AI549" s="23">
        <v>0</v>
      </c>
      <c r="AJ549" s="23">
        <v>0</v>
      </c>
      <c r="AK549" s="24">
        <f t="shared" si="102"/>
        <v>1077036.5599999998</v>
      </c>
      <c r="AN549" s="35">
        <f t="shared" si="103"/>
        <v>-3.4971098628041708E-2</v>
      </c>
      <c r="AO549" s="35">
        <f t="shared" si="104"/>
        <v>2.2158674871866735E-2</v>
      </c>
      <c r="AP549" s="35">
        <f t="shared" si="105"/>
        <v>5.8518853393349834E-2</v>
      </c>
      <c r="AQ549" s="35">
        <f t="shared" si="106"/>
        <v>1.8421527830605244E-2</v>
      </c>
      <c r="AR549" s="35">
        <f t="shared" si="107"/>
        <v>1.2076006113407978E-2</v>
      </c>
    </row>
    <row r="550" spans="2:44" x14ac:dyDescent="0.3">
      <c r="B550" s="2" t="s">
        <v>87</v>
      </c>
      <c r="C550" s="2" t="s">
        <v>263</v>
      </c>
      <c r="D550" s="2" t="s">
        <v>478</v>
      </c>
      <c r="E550" s="2" t="s">
        <v>142</v>
      </c>
      <c r="F550" s="2" t="s">
        <v>143</v>
      </c>
      <c r="H550" s="23" cm="1">
        <f t="array" ref="H550">SUMPRODUCT('Charges by GXP_GIP_DETERMINED'!G$7:G$567*('Charges by GXP_GIP_DETERMINED'!$D$7:$D$567=$D550)*('Charges by GXP_GIP_DETERMINED'!$E$7:$E$567=$E550))</f>
        <v>50168.294248006525</v>
      </c>
      <c r="I550" s="23" cm="1">
        <f t="array" ref="I550">SUMPRODUCT('Charges by GXP_GIP_DETERMINED'!H$7:H$567*('Charges by GXP_GIP_DETERMINED'!$D$7:$D$567=$D550)*('Charges by GXP_GIP_DETERMINED'!$E$7:$E$567=$E550))</f>
        <v>169578.54</v>
      </c>
      <c r="J550" s="23" cm="1">
        <f t="array" ref="J550">SUMPRODUCT('Charges by GXP_GIP_DETERMINED'!I$7:I$567*('Charges by GXP_GIP_DETERMINED'!$D$7:$D$567=$D550)*('Charges by GXP_GIP_DETERMINED'!$E$7:$E$567=$E550))</f>
        <v>492619.11</v>
      </c>
      <c r="K550" s="23" cm="1">
        <f t="array" ref="K550">SUMPRODUCT('Charges by GXP_GIP_DETERMINED'!J$7:J$567*('Charges by GXP_GIP_DETERMINED'!$D$7:$D$567=$D550)*('Charges by GXP_GIP_DETERMINED'!$E$7:$E$567=$E550))</f>
        <v>0</v>
      </c>
      <c r="L550" s="24">
        <f t="shared" si="96"/>
        <v>712365.94424800645</v>
      </c>
      <c r="M550" s="23">
        <v>73289.371843432396</v>
      </c>
      <c r="N550" s="23">
        <v>172857.55</v>
      </c>
      <c r="O550" s="23">
        <v>502858.8</v>
      </c>
      <c r="P550" s="23" cm="1">
        <f t="array" ref="P550">SUMPRODUCT('Charges by GXP_GIP_DETERMINED'!O$7:O$567*('Charges by GXP_GIP_DETERMINED'!$D$7:$D$567=$D550)*('Charges by GXP_GIP_DETERMINED'!$E$7:$E$567=$E550))</f>
        <v>0</v>
      </c>
      <c r="Q550" s="24">
        <f t="shared" si="97"/>
        <v>749005.7218434324</v>
      </c>
      <c r="R550" s="23">
        <v>91284.569999999992</v>
      </c>
      <c r="S550" s="23">
        <v>213516.62</v>
      </c>
      <c r="T550" s="23">
        <v>682388.13</v>
      </c>
      <c r="U550" s="24">
        <f t="shared" si="98"/>
        <v>987189.32000000007</v>
      </c>
      <c r="V550" s="23">
        <v>116924.82</v>
      </c>
      <c r="W550" s="23">
        <v>225998.8</v>
      </c>
      <c r="X550" s="23">
        <v>691891.99</v>
      </c>
      <c r="Y550" s="24">
        <f t="shared" si="99"/>
        <v>1034815.61</v>
      </c>
      <c r="Z550" s="23">
        <v>156532.17000000001</v>
      </c>
      <c r="AA550" s="23">
        <v>217902.95</v>
      </c>
      <c r="AB550" s="23">
        <v>695696.85</v>
      </c>
      <c r="AC550" s="24">
        <f t="shared" si="100"/>
        <v>1070131.97</v>
      </c>
      <c r="AD550" s="23">
        <v>206917.54</v>
      </c>
      <c r="AE550" s="23">
        <v>238952.31</v>
      </c>
      <c r="AF550" s="23">
        <v>699950.44</v>
      </c>
      <c r="AG550" s="24">
        <f t="shared" si="101"/>
        <v>1145820.29</v>
      </c>
      <c r="AH550" s="23">
        <v>256061.61000000002</v>
      </c>
      <c r="AI550" s="23">
        <v>243560.54</v>
      </c>
      <c r="AJ550" s="23">
        <v>718246.41</v>
      </c>
      <c r="AK550" s="24">
        <f t="shared" si="102"/>
        <v>1217868.56</v>
      </c>
      <c r="AN550" s="35">
        <f t="shared" si="103"/>
        <v>0.38578960430527731</v>
      </c>
      <c r="AO550" s="35">
        <f t="shared" si="104"/>
        <v>4.8244332708137438E-2</v>
      </c>
      <c r="AP550" s="35">
        <f t="shared" si="105"/>
        <v>3.4128167046107771E-2</v>
      </c>
      <c r="AQ550" s="35">
        <f t="shared" si="106"/>
        <v>7.0728024320215521E-2</v>
      </c>
      <c r="AR550" s="35">
        <f t="shared" si="107"/>
        <v>6.2879205952968364E-2</v>
      </c>
    </row>
    <row r="551" spans="2:44" x14ac:dyDescent="0.3">
      <c r="B551" s="2" t="s">
        <v>87</v>
      </c>
      <c r="C551" s="2" t="s">
        <v>263</v>
      </c>
      <c r="D551" s="2" t="s">
        <v>478</v>
      </c>
      <c r="E551" s="2" t="s">
        <v>144</v>
      </c>
      <c r="F551" s="2" t="s">
        <v>145</v>
      </c>
      <c r="H551" s="23" cm="1">
        <f t="array" ref="H551">SUMPRODUCT('Charges by GXP_GIP_DETERMINED'!G$7:G$567*('Charges by GXP_GIP_DETERMINED'!$D$7:$D$567=$D551)*('Charges by GXP_GIP_DETERMINED'!$E$7:$E$567=$E551))</f>
        <v>0</v>
      </c>
      <c r="I551" s="23" cm="1">
        <f t="array" ref="I551">SUMPRODUCT('Charges by GXP_GIP_DETERMINED'!H$7:H$567*('Charges by GXP_GIP_DETERMINED'!$D$7:$D$567=$D551)*('Charges by GXP_GIP_DETERMINED'!$E$7:$E$567=$E551))</f>
        <v>0</v>
      </c>
      <c r="J551" s="23" cm="1">
        <f t="array" ref="J551">SUMPRODUCT('Charges by GXP_GIP_DETERMINED'!I$7:I$567*('Charges by GXP_GIP_DETERMINED'!$D$7:$D$567=$D551)*('Charges by GXP_GIP_DETERMINED'!$E$7:$E$567=$E551))</f>
        <v>0</v>
      </c>
      <c r="K551" s="23" cm="1">
        <f t="array" ref="K551">SUMPRODUCT('Charges by GXP_GIP_DETERMINED'!J$7:J$567*('Charges by GXP_GIP_DETERMINED'!$D$7:$D$567=$D551)*('Charges by GXP_GIP_DETERMINED'!$E$7:$E$567=$E551))</f>
        <v>0</v>
      </c>
      <c r="L551" s="24">
        <f t="shared" si="96"/>
        <v>0</v>
      </c>
      <c r="M551" s="23">
        <v>0</v>
      </c>
      <c r="N551" s="23">
        <v>0</v>
      </c>
      <c r="O551" s="23">
        <v>0</v>
      </c>
      <c r="P551" s="23" cm="1">
        <f t="array" ref="P551">SUMPRODUCT('Charges by GXP_GIP_DETERMINED'!O$7:O$567*('Charges by GXP_GIP_DETERMINED'!$D$7:$D$567=$D551)*('Charges by GXP_GIP_DETERMINED'!$E$7:$E$567=$E551))</f>
        <v>0</v>
      </c>
      <c r="Q551" s="24">
        <f t="shared" si="97"/>
        <v>0</v>
      </c>
      <c r="R551" s="23">
        <v>0</v>
      </c>
      <c r="S551" s="23">
        <v>0</v>
      </c>
      <c r="T551" s="23">
        <v>0</v>
      </c>
      <c r="U551" s="24">
        <f t="shared" si="98"/>
        <v>0</v>
      </c>
      <c r="V551" s="23">
        <v>0</v>
      </c>
      <c r="W551" s="23">
        <v>0</v>
      </c>
      <c r="X551" s="23">
        <v>0</v>
      </c>
      <c r="Y551" s="24">
        <f t="shared" si="99"/>
        <v>0</v>
      </c>
      <c r="Z551" s="23">
        <v>0</v>
      </c>
      <c r="AA551" s="23">
        <v>0</v>
      </c>
      <c r="AB551" s="23">
        <v>0</v>
      </c>
      <c r="AC551" s="24">
        <f t="shared" si="100"/>
        <v>0</v>
      </c>
      <c r="AD551" s="23">
        <v>0</v>
      </c>
      <c r="AE551" s="23">
        <v>0</v>
      </c>
      <c r="AF551" s="23">
        <v>0</v>
      </c>
      <c r="AG551" s="24">
        <f t="shared" si="101"/>
        <v>0</v>
      </c>
      <c r="AH551" s="23">
        <v>0</v>
      </c>
      <c r="AI551" s="23">
        <v>0</v>
      </c>
      <c r="AJ551" s="23">
        <v>0</v>
      </c>
      <c r="AK551" s="24">
        <f t="shared" si="102"/>
        <v>0</v>
      </c>
      <c r="AN551" s="35" t="str">
        <f t="shared" si="103"/>
        <v>-</v>
      </c>
      <c r="AO551" s="35" t="str">
        <f t="shared" si="104"/>
        <v>'-</v>
      </c>
      <c r="AP551" s="35" t="str">
        <f t="shared" si="105"/>
        <v>'-</v>
      </c>
      <c r="AQ551" s="35" t="str">
        <f t="shared" si="106"/>
        <v>'-</v>
      </c>
      <c r="AR551" s="35" t="str">
        <f t="shared" si="107"/>
        <v>'-</v>
      </c>
    </row>
    <row r="552" spans="2:44" x14ac:dyDescent="0.3">
      <c r="B552" s="2" t="s">
        <v>87</v>
      </c>
      <c r="C552" s="2" t="s">
        <v>263</v>
      </c>
      <c r="D552" s="2" t="s">
        <v>478</v>
      </c>
      <c r="E552" s="2" t="s">
        <v>146</v>
      </c>
      <c r="H552" s="23" cm="1">
        <f t="array" ref="H552">SUMPRODUCT('Charges by GXP_GIP_DETERMINED'!G$7:G$567*('Charges by GXP_GIP_DETERMINED'!$D$7:$D$567=$D552)*('Charges by GXP_GIP_DETERMINED'!$E$7:$E$567=$E552))</f>
        <v>180759.85629105492</v>
      </c>
      <c r="I552" s="23" cm="1">
        <f t="array" ref="I552">SUMPRODUCT('Charges by GXP_GIP_DETERMINED'!H$7:H$567*('Charges by GXP_GIP_DETERMINED'!$D$7:$D$567=$D552)*('Charges by GXP_GIP_DETERMINED'!$E$7:$E$567=$E552))</f>
        <v>0</v>
      </c>
      <c r="J552" s="23" cm="1">
        <f t="array" ref="J552">SUMPRODUCT('Charges by GXP_GIP_DETERMINED'!I$7:I$567*('Charges by GXP_GIP_DETERMINED'!$D$7:$D$567=$D552)*('Charges by GXP_GIP_DETERMINED'!$E$7:$E$567=$E552))</f>
        <v>0</v>
      </c>
      <c r="K552" s="23" cm="1">
        <f t="array" ref="K552">SUMPRODUCT('Charges by GXP_GIP_DETERMINED'!J$7:J$567*('Charges by GXP_GIP_DETERMINED'!$D$7:$D$567=$D552)*('Charges by GXP_GIP_DETERMINED'!$E$7:$E$567=$E552))</f>
        <v>0</v>
      </c>
      <c r="L552" s="24">
        <f t="shared" si="96"/>
        <v>180759.85629105492</v>
      </c>
      <c r="M552" s="23">
        <v>171107.40893173404</v>
      </c>
      <c r="N552" s="23">
        <v>0</v>
      </c>
      <c r="O552" s="23">
        <v>0</v>
      </c>
      <c r="P552" s="23" cm="1">
        <f t="array" ref="P552">SUMPRODUCT('Charges by GXP_GIP_DETERMINED'!O$7:O$567*('Charges by GXP_GIP_DETERMINED'!$D$7:$D$567=$D552)*('Charges by GXP_GIP_DETERMINED'!$E$7:$E$567=$E552))</f>
        <v>0</v>
      </c>
      <c r="Q552" s="24">
        <f t="shared" si="97"/>
        <v>171107.40893173404</v>
      </c>
      <c r="R552" s="23">
        <v>169726.22999999998</v>
      </c>
      <c r="S552" s="23">
        <v>0</v>
      </c>
      <c r="T552" s="23">
        <v>0</v>
      </c>
      <c r="U552" s="24">
        <f t="shared" si="98"/>
        <v>169726.22999999998</v>
      </c>
      <c r="V552" s="23">
        <v>173168.83000000002</v>
      </c>
      <c r="W552" s="23">
        <v>0</v>
      </c>
      <c r="X552" s="23">
        <v>0</v>
      </c>
      <c r="Y552" s="24">
        <f t="shared" si="99"/>
        <v>173168.83000000002</v>
      </c>
      <c r="Z552" s="23">
        <v>182963.16999999998</v>
      </c>
      <c r="AA552" s="23">
        <v>0</v>
      </c>
      <c r="AB552" s="23">
        <v>0</v>
      </c>
      <c r="AC552" s="24">
        <f t="shared" si="100"/>
        <v>182963.16999999998</v>
      </c>
      <c r="AD552" s="23">
        <v>185523.20000000001</v>
      </c>
      <c r="AE552" s="23">
        <v>0</v>
      </c>
      <c r="AF552" s="23">
        <v>0</v>
      </c>
      <c r="AG552" s="24">
        <f t="shared" si="101"/>
        <v>185523.20000000001</v>
      </c>
      <c r="AH552" s="23">
        <v>187602.97000000003</v>
      </c>
      <c r="AI552" s="23">
        <v>0</v>
      </c>
      <c r="AJ552" s="23">
        <v>0</v>
      </c>
      <c r="AK552" s="24">
        <f t="shared" si="102"/>
        <v>187602.97000000003</v>
      </c>
      <c r="AN552" s="35">
        <f t="shared" si="103"/>
        <v>-6.1040247084999222E-2</v>
      </c>
      <c r="AO552" s="35">
        <f t="shared" si="104"/>
        <v>2.0283252623946479E-2</v>
      </c>
      <c r="AP552" s="35">
        <f t="shared" si="105"/>
        <v>5.6559485907480944E-2</v>
      </c>
      <c r="AQ552" s="35">
        <f t="shared" si="106"/>
        <v>1.3992050968509195E-2</v>
      </c>
      <c r="AR552" s="35">
        <f t="shared" si="107"/>
        <v>1.1210296070788051E-2</v>
      </c>
    </row>
    <row r="553" spans="2:44" x14ac:dyDescent="0.3">
      <c r="B553" s="2" t="s">
        <v>86</v>
      </c>
      <c r="C553" s="2" t="s">
        <v>479</v>
      </c>
      <c r="D553" s="2" t="s">
        <v>480</v>
      </c>
      <c r="E553" s="2" t="s">
        <v>142</v>
      </c>
      <c r="F553" s="2" t="s">
        <v>143</v>
      </c>
      <c r="H553" s="23" cm="1">
        <f t="array" ref="H553">SUMPRODUCT('Charges by GXP_GIP_DETERMINED'!G$7:G$567*('Charges by GXP_GIP_DETERMINED'!$D$7:$D$567=$D553)*('Charges by GXP_GIP_DETERMINED'!$E$7:$E$567=$E553))</f>
        <v>513852.82473988627</v>
      </c>
      <c r="I553" s="23" cm="1">
        <f t="array" ref="I553">SUMPRODUCT('Charges by GXP_GIP_DETERMINED'!H$7:H$567*('Charges by GXP_GIP_DETERMINED'!$D$7:$D$567=$D553)*('Charges by GXP_GIP_DETERMINED'!$E$7:$E$567=$E553))</f>
        <v>527177.32999999996</v>
      </c>
      <c r="J553" s="23" cm="1">
        <f t="array" ref="J553">SUMPRODUCT('Charges by GXP_GIP_DETERMINED'!I$7:I$567*('Charges by GXP_GIP_DETERMINED'!$D$7:$D$567=$D553)*('Charges by GXP_GIP_DETERMINED'!$E$7:$E$567=$E553))</f>
        <v>4902337.4000000004</v>
      </c>
      <c r="K553" s="23" cm="1">
        <f t="array" ref="K553">SUMPRODUCT('Charges by GXP_GIP_DETERMINED'!J$7:J$567*('Charges by GXP_GIP_DETERMINED'!$D$7:$D$567=$D553)*('Charges by GXP_GIP_DETERMINED'!$E$7:$E$567=$E553))</f>
        <v>0</v>
      </c>
      <c r="L553" s="24">
        <f t="shared" si="96"/>
        <v>5943367.5547398869</v>
      </c>
      <c r="M553" s="23">
        <v>690322.9710652947</v>
      </c>
      <c r="N553" s="23">
        <v>368808.68</v>
      </c>
      <c r="O553" s="23">
        <v>5200154.47</v>
      </c>
      <c r="P553" s="23" cm="1">
        <f t="array" ref="P553">SUMPRODUCT('Charges by GXP_GIP_DETERMINED'!O$7:O$567*('Charges by GXP_GIP_DETERMINED'!$D$7:$D$567=$D553)*('Charges by GXP_GIP_DETERMINED'!$E$7:$E$567=$E553))</f>
        <v>0</v>
      </c>
      <c r="Q553" s="24">
        <f t="shared" si="97"/>
        <v>6259286.1210652944</v>
      </c>
      <c r="R553" s="23">
        <v>857071.03999999992</v>
      </c>
      <c r="S553" s="23">
        <v>455558.82</v>
      </c>
      <c r="T553" s="23">
        <v>7056699.9699999997</v>
      </c>
      <c r="U553" s="24">
        <f t="shared" si="98"/>
        <v>8369329.8300000001</v>
      </c>
      <c r="V553" s="23">
        <v>1033666.2300000001</v>
      </c>
      <c r="W553" s="23">
        <v>482190.79</v>
      </c>
      <c r="X553" s="23">
        <v>7154981.1600000001</v>
      </c>
      <c r="Y553" s="24">
        <f t="shared" si="99"/>
        <v>8670838.1799999997</v>
      </c>
      <c r="Z553" s="23">
        <v>1305449.4000000001</v>
      </c>
      <c r="AA553" s="23">
        <v>464917.49</v>
      </c>
      <c r="AB553" s="23">
        <v>7194327.9199999999</v>
      </c>
      <c r="AC553" s="24">
        <f t="shared" si="100"/>
        <v>8964694.8100000005</v>
      </c>
      <c r="AD553" s="23">
        <v>1522004.1400000001</v>
      </c>
      <c r="AE553" s="23">
        <v>509828.39</v>
      </c>
      <c r="AF553" s="23">
        <v>7238315.0300000003</v>
      </c>
      <c r="AG553" s="24">
        <f t="shared" si="101"/>
        <v>9270147.5600000005</v>
      </c>
      <c r="AH553" s="23">
        <v>1799099.6500000001</v>
      </c>
      <c r="AI553" s="23">
        <v>519660.5</v>
      </c>
      <c r="AJ553" s="23">
        <v>7427517</v>
      </c>
      <c r="AK553" s="24">
        <f t="shared" si="102"/>
        <v>9746277.1500000004</v>
      </c>
      <c r="AN553" s="35">
        <f t="shared" si="103"/>
        <v>0.4081797487563068</v>
      </c>
      <c r="AO553" s="35">
        <f t="shared" si="104"/>
        <v>3.6025387471197323E-2</v>
      </c>
      <c r="AP553" s="35">
        <f t="shared" si="105"/>
        <v>3.3890221902399764E-2</v>
      </c>
      <c r="AQ553" s="35">
        <f t="shared" si="106"/>
        <v>3.4072855403763702E-2</v>
      </c>
      <c r="AR553" s="35">
        <f t="shared" si="107"/>
        <v>5.1361597743542209E-2</v>
      </c>
    </row>
    <row r="554" spans="2:44" x14ac:dyDescent="0.3">
      <c r="B554" s="2" t="s">
        <v>86</v>
      </c>
      <c r="C554" s="2" t="s">
        <v>479</v>
      </c>
      <c r="D554" s="2" t="s">
        <v>480</v>
      </c>
      <c r="E554" s="2" t="s">
        <v>144</v>
      </c>
      <c r="F554" s="2" t="s">
        <v>145</v>
      </c>
      <c r="H554" s="23" cm="1">
        <f t="array" ref="H554">SUMPRODUCT('Charges by GXP_GIP_DETERMINED'!G$7:G$567*('Charges by GXP_GIP_DETERMINED'!$D$7:$D$567=$D554)*('Charges by GXP_GIP_DETERMINED'!$E$7:$E$567=$E554))</f>
        <v>0</v>
      </c>
      <c r="I554" s="23" cm="1">
        <f t="array" ref="I554">SUMPRODUCT('Charges by GXP_GIP_DETERMINED'!H$7:H$567*('Charges by GXP_GIP_DETERMINED'!$D$7:$D$567=$D554)*('Charges by GXP_GIP_DETERMINED'!$E$7:$E$567=$E554))</f>
        <v>0</v>
      </c>
      <c r="J554" s="23" cm="1">
        <f t="array" ref="J554">SUMPRODUCT('Charges by GXP_GIP_DETERMINED'!I$7:I$567*('Charges by GXP_GIP_DETERMINED'!$D$7:$D$567=$D554)*('Charges by GXP_GIP_DETERMINED'!$E$7:$E$567=$E554))</f>
        <v>0</v>
      </c>
      <c r="K554" s="23" cm="1">
        <f t="array" ref="K554">SUMPRODUCT('Charges by GXP_GIP_DETERMINED'!J$7:J$567*('Charges by GXP_GIP_DETERMINED'!$D$7:$D$567=$D554)*('Charges by GXP_GIP_DETERMINED'!$E$7:$E$567=$E554))</f>
        <v>0</v>
      </c>
      <c r="L554" s="24">
        <f t="shared" si="96"/>
        <v>0</v>
      </c>
      <c r="M554" s="23">
        <v>0</v>
      </c>
      <c r="N554" s="23">
        <v>0</v>
      </c>
      <c r="O554" s="23">
        <v>0</v>
      </c>
      <c r="P554" s="23" cm="1">
        <f t="array" ref="P554">SUMPRODUCT('Charges by GXP_GIP_DETERMINED'!O$7:O$567*('Charges by GXP_GIP_DETERMINED'!$D$7:$D$567=$D554)*('Charges by GXP_GIP_DETERMINED'!$E$7:$E$567=$E554))</f>
        <v>0</v>
      </c>
      <c r="Q554" s="24">
        <f t="shared" si="97"/>
        <v>0</v>
      </c>
      <c r="R554" s="23">
        <v>0</v>
      </c>
      <c r="S554" s="23">
        <v>0</v>
      </c>
      <c r="T554" s="23">
        <v>0</v>
      </c>
      <c r="U554" s="24">
        <f t="shared" si="98"/>
        <v>0</v>
      </c>
      <c r="V554" s="23">
        <v>0</v>
      </c>
      <c r="W554" s="23">
        <v>0</v>
      </c>
      <c r="X554" s="23">
        <v>0</v>
      </c>
      <c r="Y554" s="24">
        <f t="shared" si="99"/>
        <v>0</v>
      </c>
      <c r="Z554" s="23">
        <v>0</v>
      </c>
      <c r="AA554" s="23">
        <v>0</v>
      </c>
      <c r="AB554" s="23">
        <v>0</v>
      </c>
      <c r="AC554" s="24">
        <f t="shared" si="100"/>
        <v>0</v>
      </c>
      <c r="AD554" s="23">
        <v>0</v>
      </c>
      <c r="AE554" s="23">
        <v>0</v>
      </c>
      <c r="AF554" s="23">
        <v>0</v>
      </c>
      <c r="AG554" s="24">
        <f t="shared" si="101"/>
        <v>0</v>
      </c>
      <c r="AH554" s="23">
        <v>0</v>
      </c>
      <c r="AI554" s="23">
        <v>0</v>
      </c>
      <c r="AJ554" s="23">
        <v>0</v>
      </c>
      <c r="AK554" s="24">
        <f t="shared" si="102"/>
        <v>0</v>
      </c>
      <c r="AN554" s="35" t="str">
        <f t="shared" si="103"/>
        <v>-</v>
      </c>
      <c r="AO554" s="35" t="str">
        <f t="shared" si="104"/>
        <v>'-</v>
      </c>
      <c r="AP554" s="35" t="str">
        <f t="shared" si="105"/>
        <v>'-</v>
      </c>
      <c r="AQ554" s="35" t="str">
        <f t="shared" si="106"/>
        <v>'-</v>
      </c>
      <c r="AR554" s="35" t="str">
        <f t="shared" si="107"/>
        <v>'-</v>
      </c>
    </row>
    <row r="555" spans="2:44" x14ac:dyDescent="0.3">
      <c r="B555" s="2" t="s">
        <v>86</v>
      </c>
      <c r="C555" s="2" t="s">
        <v>479</v>
      </c>
      <c r="D555" s="2" t="s">
        <v>480</v>
      </c>
      <c r="E555" s="2" t="s">
        <v>146</v>
      </c>
      <c r="H555" s="23" cm="1">
        <f t="array" ref="H555">SUMPRODUCT('Charges by GXP_GIP_DETERMINED'!G$7:G$567*('Charges by GXP_GIP_DETERMINED'!$D$7:$D$567=$D555)*('Charges by GXP_GIP_DETERMINED'!$E$7:$E$567=$E555))</f>
        <v>2761275.2625436177</v>
      </c>
      <c r="I555" s="23" cm="1">
        <f t="array" ref="I555">SUMPRODUCT('Charges by GXP_GIP_DETERMINED'!H$7:H$567*('Charges by GXP_GIP_DETERMINED'!$D$7:$D$567=$D555)*('Charges by GXP_GIP_DETERMINED'!$E$7:$E$567=$E555))</f>
        <v>0</v>
      </c>
      <c r="J555" s="23" cm="1">
        <f t="array" ref="J555">SUMPRODUCT('Charges by GXP_GIP_DETERMINED'!I$7:I$567*('Charges by GXP_GIP_DETERMINED'!$D$7:$D$567=$D555)*('Charges by GXP_GIP_DETERMINED'!$E$7:$E$567=$E555))</f>
        <v>0</v>
      </c>
      <c r="K555" s="23" cm="1">
        <f t="array" ref="K555">SUMPRODUCT('Charges by GXP_GIP_DETERMINED'!J$7:J$567*('Charges by GXP_GIP_DETERMINED'!$D$7:$D$567=$D555)*('Charges by GXP_GIP_DETERMINED'!$E$7:$E$567=$E555))</f>
        <v>0</v>
      </c>
      <c r="L555" s="24">
        <f t="shared" si="96"/>
        <v>2761275.2625436177</v>
      </c>
      <c r="M555" s="23">
        <v>2714201.9277227903</v>
      </c>
      <c r="N555" s="23">
        <v>0</v>
      </c>
      <c r="O555" s="23">
        <v>0</v>
      </c>
      <c r="P555" s="23" cm="1">
        <f t="array" ref="P555">SUMPRODUCT('Charges by GXP_GIP_DETERMINED'!O$7:O$567*('Charges by GXP_GIP_DETERMINED'!$D$7:$D$567=$D555)*('Charges by GXP_GIP_DETERMINED'!$E$7:$E$567=$E555))</f>
        <v>0</v>
      </c>
      <c r="Q555" s="24">
        <f t="shared" si="97"/>
        <v>2714201.9277227903</v>
      </c>
      <c r="R555" s="23">
        <v>2744263.95</v>
      </c>
      <c r="S555" s="23">
        <v>0</v>
      </c>
      <c r="T555" s="23">
        <v>0</v>
      </c>
      <c r="U555" s="24">
        <f t="shared" si="98"/>
        <v>2744263.95</v>
      </c>
      <c r="V555" s="23">
        <v>2797258.0999999996</v>
      </c>
      <c r="W555" s="23">
        <v>0</v>
      </c>
      <c r="X555" s="23">
        <v>0</v>
      </c>
      <c r="Y555" s="24">
        <f t="shared" si="99"/>
        <v>2797258.0999999996</v>
      </c>
      <c r="Z555" s="23">
        <v>3034243.77</v>
      </c>
      <c r="AA555" s="23">
        <v>0</v>
      </c>
      <c r="AB555" s="23">
        <v>0</v>
      </c>
      <c r="AC555" s="24">
        <f t="shared" si="100"/>
        <v>3034243.77</v>
      </c>
      <c r="AD555" s="23">
        <v>3113505.31</v>
      </c>
      <c r="AE555" s="23">
        <v>0</v>
      </c>
      <c r="AF555" s="23">
        <v>0</v>
      </c>
      <c r="AG555" s="24">
        <f t="shared" si="101"/>
        <v>3113505.31</v>
      </c>
      <c r="AH555" s="23">
        <v>3146260.15</v>
      </c>
      <c r="AI555" s="23">
        <v>0</v>
      </c>
      <c r="AJ555" s="23">
        <v>0</v>
      </c>
      <c r="AK555" s="24">
        <f t="shared" si="102"/>
        <v>3146260.15</v>
      </c>
      <c r="AN555" s="35">
        <f t="shared" si="103"/>
        <v>-6.1606724886772435E-3</v>
      </c>
      <c r="AO555" s="35">
        <f t="shared" si="104"/>
        <v>1.9310879334329067E-2</v>
      </c>
      <c r="AP555" s="35">
        <f t="shared" si="105"/>
        <v>8.4720702033180384E-2</v>
      </c>
      <c r="AQ555" s="35">
        <f t="shared" si="106"/>
        <v>2.6122337560241515E-2</v>
      </c>
      <c r="AR555" s="35">
        <f t="shared" si="107"/>
        <v>1.0520245427170893E-2</v>
      </c>
    </row>
    <row r="556" spans="2:44" x14ac:dyDescent="0.3">
      <c r="B556" s="2" t="s">
        <v>86</v>
      </c>
      <c r="C556" s="2" t="s">
        <v>355</v>
      </c>
      <c r="D556" s="2" t="s">
        <v>481</v>
      </c>
      <c r="E556" s="2" t="s">
        <v>142</v>
      </c>
      <c r="F556" s="2" t="s">
        <v>143</v>
      </c>
      <c r="H556" s="23" cm="1">
        <f t="array" ref="H556">SUMPRODUCT('Charges by GXP_GIP_DETERMINED'!G$7:G$567*('Charges by GXP_GIP_DETERMINED'!$D$7:$D$567=$D556)*('Charges by GXP_GIP_DETERMINED'!$E$7:$E$567=$E556))</f>
        <v>107179.24496015115</v>
      </c>
      <c r="I556" s="23" cm="1">
        <f t="array" ref="I556">SUMPRODUCT('Charges by GXP_GIP_DETERMINED'!H$7:H$567*('Charges by GXP_GIP_DETERMINED'!$D$7:$D$567=$D556)*('Charges by GXP_GIP_DETERMINED'!$E$7:$E$567=$E556))</f>
        <v>638034.12</v>
      </c>
      <c r="J556" s="23" cm="1">
        <f t="array" ref="J556">SUMPRODUCT('Charges by GXP_GIP_DETERMINED'!I$7:I$567*('Charges by GXP_GIP_DETERMINED'!$D$7:$D$567=$D556)*('Charges by GXP_GIP_DETERMINED'!$E$7:$E$567=$E556))</f>
        <v>1815954.22</v>
      </c>
      <c r="K556" s="23" cm="1">
        <f t="array" ref="K556">SUMPRODUCT('Charges by GXP_GIP_DETERMINED'!J$7:J$567*('Charges by GXP_GIP_DETERMINED'!$D$7:$D$567=$D556)*('Charges by GXP_GIP_DETERMINED'!$E$7:$E$567=$E556))</f>
        <v>0</v>
      </c>
      <c r="L556" s="24">
        <f t="shared" si="96"/>
        <v>2561167.584960151</v>
      </c>
      <c r="M556" s="23">
        <v>158403.56359538727</v>
      </c>
      <c r="N556" s="23">
        <v>758046.67</v>
      </c>
      <c r="O556" s="23">
        <v>1867193.27</v>
      </c>
      <c r="P556" s="23" cm="1">
        <f t="array" ref="P556">SUMPRODUCT('Charges by GXP_GIP_DETERMINED'!O$7:O$567*('Charges by GXP_GIP_DETERMINED'!$D$7:$D$567=$D556)*('Charges by GXP_GIP_DETERMINED'!$E$7:$E$567=$E556))</f>
        <v>0</v>
      </c>
      <c r="Q556" s="24">
        <f t="shared" si="97"/>
        <v>2783643.5035953876</v>
      </c>
      <c r="R556" s="23">
        <v>208389.38999999998</v>
      </c>
      <c r="S556" s="23">
        <v>936352.28</v>
      </c>
      <c r="T556" s="23">
        <v>2533813.71</v>
      </c>
      <c r="U556" s="24">
        <f t="shared" si="98"/>
        <v>3678555.38</v>
      </c>
      <c r="V556" s="23">
        <v>289142.33999999997</v>
      </c>
      <c r="W556" s="23">
        <v>991091.44</v>
      </c>
      <c r="X556" s="23">
        <v>2569103.04</v>
      </c>
      <c r="Y556" s="24">
        <f t="shared" si="99"/>
        <v>3849336.82</v>
      </c>
      <c r="Z556" s="23">
        <v>394397.73000000004</v>
      </c>
      <c r="AA556" s="23">
        <v>955588.02</v>
      </c>
      <c r="AB556" s="23">
        <v>2583231.09</v>
      </c>
      <c r="AC556" s="24">
        <f t="shared" si="100"/>
        <v>3933216.84</v>
      </c>
      <c r="AD556" s="23">
        <v>492022.88000000006</v>
      </c>
      <c r="AE556" s="23">
        <v>1047897.55</v>
      </c>
      <c r="AF556" s="23">
        <v>2599025.31</v>
      </c>
      <c r="AG556" s="24">
        <f t="shared" si="101"/>
        <v>4138945.74</v>
      </c>
      <c r="AH556" s="23">
        <v>602351.45999999985</v>
      </c>
      <c r="AI556" s="23">
        <v>1068106.3899999999</v>
      </c>
      <c r="AJ556" s="23">
        <v>2666961.11</v>
      </c>
      <c r="AK556" s="24">
        <f t="shared" si="102"/>
        <v>4337418.959999999</v>
      </c>
      <c r="AN556" s="35">
        <f t="shared" si="103"/>
        <v>0.43628062513419419</v>
      </c>
      <c r="AO556" s="35">
        <f t="shared" si="104"/>
        <v>4.6426225068820326E-2</v>
      </c>
      <c r="AP556" s="35">
        <f t="shared" si="105"/>
        <v>2.1790771741299508E-2</v>
      </c>
      <c r="AQ556" s="35">
        <f t="shared" si="106"/>
        <v>5.2305506756652687E-2</v>
      </c>
      <c r="AR556" s="35">
        <f t="shared" si="107"/>
        <v>4.7952602538828826E-2</v>
      </c>
    </row>
    <row r="557" spans="2:44" x14ac:dyDescent="0.3">
      <c r="B557" s="2" t="s">
        <v>86</v>
      </c>
      <c r="C557" s="2" t="s">
        <v>355</v>
      </c>
      <c r="D557" s="2" t="s">
        <v>481</v>
      </c>
      <c r="E557" s="2" t="s">
        <v>144</v>
      </c>
      <c r="F557" s="2" t="s">
        <v>145</v>
      </c>
      <c r="H557" s="23" cm="1">
        <f t="array" ref="H557">SUMPRODUCT('Charges by GXP_GIP_DETERMINED'!G$7:G$567*('Charges by GXP_GIP_DETERMINED'!$D$7:$D$567=$D557)*('Charges by GXP_GIP_DETERMINED'!$E$7:$E$567=$E557))</f>
        <v>0</v>
      </c>
      <c r="I557" s="23" cm="1">
        <f t="array" ref="I557">SUMPRODUCT('Charges by GXP_GIP_DETERMINED'!H$7:H$567*('Charges by GXP_GIP_DETERMINED'!$D$7:$D$567=$D557)*('Charges by GXP_GIP_DETERMINED'!$E$7:$E$567=$E557))</f>
        <v>0</v>
      </c>
      <c r="J557" s="23" cm="1">
        <f t="array" ref="J557">SUMPRODUCT('Charges by GXP_GIP_DETERMINED'!I$7:I$567*('Charges by GXP_GIP_DETERMINED'!$D$7:$D$567=$D557)*('Charges by GXP_GIP_DETERMINED'!$E$7:$E$567=$E557))</f>
        <v>0</v>
      </c>
      <c r="K557" s="23" cm="1">
        <f t="array" ref="K557">SUMPRODUCT('Charges by GXP_GIP_DETERMINED'!J$7:J$567*('Charges by GXP_GIP_DETERMINED'!$D$7:$D$567=$D557)*('Charges by GXP_GIP_DETERMINED'!$E$7:$E$567=$E557))</f>
        <v>0</v>
      </c>
      <c r="L557" s="24">
        <f t="shared" si="96"/>
        <v>0</v>
      </c>
      <c r="M557" s="23">
        <v>0</v>
      </c>
      <c r="N557" s="23">
        <v>0</v>
      </c>
      <c r="O557" s="23">
        <v>0</v>
      </c>
      <c r="P557" s="23" cm="1">
        <f t="array" ref="P557">SUMPRODUCT('Charges by GXP_GIP_DETERMINED'!O$7:O$567*('Charges by GXP_GIP_DETERMINED'!$D$7:$D$567=$D557)*('Charges by GXP_GIP_DETERMINED'!$E$7:$E$567=$E557))</f>
        <v>0</v>
      </c>
      <c r="Q557" s="24">
        <f t="shared" si="97"/>
        <v>0</v>
      </c>
      <c r="R557" s="23">
        <v>0</v>
      </c>
      <c r="S557" s="23">
        <v>0</v>
      </c>
      <c r="T557" s="23">
        <v>0</v>
      </c>
      <c r="U557" s="24">
        <f t="shared" si="98"/>
        <v>0</v>
      </c>
      <c r="V557" s="23">
        <v>0</v>
      </c>
      <c r="W557" s="23">
        <v>0</v>
      </c>
      <c r="X557" s="23">
        <v>0</v>
      </c>
      <c r="Y557" s="24">
        <f t="shared" si="99"/>
        <v>0</v>
      </c>
      <c r="Z557" s="23">
        <v>0</v>
      </c>
      <c r="AA557" s="23">
        <v>0</v>
      </c>
      <c r="AB557" s="23">
        <v>0</v>
      </c>
      <c r="AC557" s="24">
        <f t="shared" si="100"/>
        <v>0</v>
      </c>
      <c r="AD557" s="23">
        <v>0</v>
      </c>
      <c r="AE557" s="23">
        <v>0</v>
      </c>
      <c r="AF557" s="23">
        <v>0</v>
      </c>
      <c r="AG557" s="24">
        <f t="shared" si="101"/>
        <v>0</v>
      </c>
      <c r="AH557" s="23">
        <v>0</v>
      </c>
      <c r="AI557" s="23">
        <v>0</v>
      </c>
      <c r="AJ557" s="23">
        <v>0</v>
      </c>
      <c r="AK557" s="24">
        <f t="shared" si="102"/>
        <v>0</v>
      </c>
      <c r="AN557" s="35" t="str">
        <f t="shared" si="103"/>
        <v>-</v>
      </c>
      <c r="AO557" s="35" t="str">
        <f t="shared" si="104"/>
        <v>'-</v>
      </c>
      <c r="AP557" s="35" t="str">
        <f t="shared" si="105"/>
        <v>'-</v>
      </c>
      <c r="AQ557" s="35" t="str">
        <f t="shared" si="106"/>
        <v>'-</v>
      </c>
      <c r="AR557" s="35" t="str">
        <f t="shared" si="107"/>
        <v>'-</v>
      </c>
    </row>
    <row r="558" spans="2:44" x14ac:dyDescent="0.3">
      <c r="B558" s="2" t="s">
        <v>86</v>
      </c>
      <c r="C558" s="2" t="s">
        <v>355</v>
      </c>
      <c r="D558" s="2" t="s">
        <v>481</v>
      </c>
      <c r="E558" s="2" t="s">
        <v>146</v>
      </c>
      <c r="H558" s="23" cm="1">
        <f t="array" ref="H558">SUMPRODUCT('Charges by GXP_GIP_DETERMINED'!G$7:G$567*('Charges by GXP_GIP_DETERMINED'!$D$7:$D$567=$D558)*('Charges by GXP_GIP_DETERMINED'!$E$7:$E$567=$E558))</f>
        <v>563384.71973831963</v>
      </c>
      <c r="I558" s="23" cm="1">
        <f t="array" ref="I558">SUMPRODUCT('Charges by GXP_GIP_DETERMINED'!H$7:H$567*('Charges by GXP_GIP_DETERMINED'!$D$7:$D$567=$D558)*('Charges by GXP_GIP_DETERMINED'!$E$7:$E$567=$E558))</f>
        <v>0</v>
      </c>
      <c r="J558" s="23" cm="1">
        <f t="array" ref="J558">SUMPRODUCT('Charges by GXP_GIP_DETERMINED'!I$7:I$567*('Charges by GXP_GIP_DETERMINED'!$D$7:$D$567=$D558)*('Charges by GXP_GIP_DETERMINED'!$E$7:$E$567=$E558))</f>
        <v>0</v>
      </c>
      <c r="K558" s="23" cm="1">
        <f t="array" ref="K558">SUMPRODUCT('Charges by GXP_GIP_DETERMINED'!J$7:J$567*('Charges by GXP_GIP_DETERMINED'!$D$7:$D$567=$D558)*('Charges by GXP_GIP_DETERMINED'!$E$7:$E$567=$E558))</f>
        <v>0</v>
      </c>
      <c r="L558" s="24">
        <f t="shared" si="96"/>
        <v>563384.71973831963</v>
      </c>
      <c r="M558" s="23">
        <v>572795.56336142775</v>
      </c>
      <c r="N558" s="23">
        <v>0</v>
      </c>
      <c r="O558" s="23">
        <v>0</v>
      </c>
      <c r="P558" s="23" cm="1">
        <f t="array" ref="P558">SUMPRODUCT('Charges by GXP_GIP_DETERMINED'!O$7:O$567*('Charges by GXP_GIP_DETERMINED'!$D$7:$D$567=$D558)*('Charges by GXP_GIP_DETERMINED'!$E$7:$E$567=$E558))</f>
        <v>0</v>
      </c>
      <c r="Q558" s="24">
        <f t="shared" si="97"/>
        <v>572795.56336142775</v>
      </c>
      <c r="R558" s="23">
        <v>592300.56000000017</v>
      </c>
      <c r="S558" s="23">
        <v>0</v>
      </c>
      <c r="T558" s="23">
        <v>0</v>
      </c>
      <c r="U558" s="24">
        <f t="shared" si="98"/>
        <v>592300.56000000017</v>
      </c>
      <c r="V558" s="23">
        <v>604766.09000000008</v>
      </c>
      <c r="W558" s="23">
        <v>0</v>
      </c>
      <c r="X558" s="23">
        <v>0</v>
      </c>
      <c r="Y558" s="24">
        <f t="shared" si="99"/>
        <v>604766.09000000008</v>
      </c>
      <c r="Z558" s="23">
        <v>672600.40000000014</v>
      </c>
      <c r="AA558" s="23">
        <v>0</v>
      </c>
      <c r="AB558" s="23">
        <v>0</v>
      </c>
      <c r="AC558" s="24">
        <f t="shared" si="100"/>
        <v>672600.40000000014</v>
      </c>
      <c r="AD558" s="23">
        <v>696601.62999999989</v>
      </c>
      <c r="AE558" s="23">
        <v>0</v>
      </c>
      <c r="AF558" s="23">
        <v>0</v>
      </c>
      <c r="AG558" s="24">
        <f t="shared" si="101"/>
        <v>696601.62999999989</v>
      </c>
      <c r="AH558" s="23">
        <v>706182.7699999999</v>
      </c>
      <c r="AI558" s="23">
        <v>0</v>
      </c>
      <c r="AJ558" s="23">
        <v>0</v>
      </c>
      <c r="AK558" s="24">
        <f t="shared" si="102"/>
        <v>706182.7699999999</v>
      </c>
      <c r="AN558" s="35">
        <f t="shared" si="103"/>
        <v>5.1325212148301214E-2</v>
      </c>
      <c r="AO558" s="35">
        <f t="shared" si="104"/>
        <v>2.1045953426078068E-2</v>
      </c>
      <c r="AP558" s="35">
        <f t="shared" si="105"/>
        <v>0.1121661930482909</v>
      </c>
      <c r="AQ558" s="35">
        <f t="shared" si="106"/>
        <v>3.5684233907680829E-2</v>
      </c>
      <c r="AR558" s="35">
        <f t="shared" si="107"/>
        <v>1.3754116538601924E-2</v>
      </c>
    </row>
    <row r="559" spans="2:44" x14ac:dyDescent="0.3">
      <c r="B559" s="2" t="s">
        <v>84</v>
      </c>
      <c r="C559" s="2" t="s">
        <v>482</v>
      </c>
      <c r="D559" s="2" t="s">
        <v>483</v>
      </c>
      <c r="E559" s="2" t="s">
        <v>142</v>
      </c>
      <c r="F559" s="2" t="s">
        <v>143</v>
      </c>
      <c r="H559" s="23" cm="1">
        <f t="array" ref="H559">SUMPRODUCT('Charges by GXP_GIP_DETERMINED'!G$7:G$567*('Charges by GXP_GIP_DETERMINED'!$D$7:$D$567=$D559)*('Charges by GXP_GIP_DETERMINED'!$E$7:$E$567=$E559))</f>
        <v>67.02133442913248</v>
      </c>
      <c r="I559" s="23" cm="1">
        <f t="array" ref="I559">SUMPRODUCT('Charges by GXP_GIP_DETERMINED'!H$7:H$567*('Charges by GXP_GIP_DETERMINED'!$D$7:$D$567=$D559)*('Charges by GXP_GIP_DETERMINED'!$E$7:$E$567=$E559))</f>
        <v>4114.2299999999996</v>
      </c>
      <c r="J559" s="23" cm="1">
        <f t="array" ref="J559">SUMPRODUCT('Charges by GXP_GIP_DETERMINED'!I$7:I$567*('Charges by GXP_GIP_DETERMINED'!$D$7:$D$567=$D559)*('Charges by GXP_GIP_DETERMINED'!$E$7:$E$567=$E559))</f>
        <v>348103.85</v>
      </c>
      <c r="K559" s="23" cm="1">
        <f t="array" ref="K559">SUMPRODUCT('Charges by GXP_GIP_DETERMINED'!J$7:J$567*('Charges by GXP_GIP_DETERMINED'!$D$7:$D$567=$D559)*('Charges by GXP_GIP_DETERMINED'!$E$7:$E$567=$E559))</f>
        <v>0</v>
      </c>
      <c r="L559" s="24">
        <f t="shared" si="96"/>
        <v>352285.10133442911</v>
      </c>
      <c r="M559" s="23">
        <v>93.63772087127704</v>
      </c>
      <c r="N559" s="23">
        <v>2859.76</v>
      </c>
      <c r="O559" s="23">
        <v>352179.83</v>
      </c>
      <c r="P559" s="23" cm="1">
        <f t="array" ref="P559">SUMPRODUCT('Charges by GXP_GIP_DETERMINED'!O$7:O$567*('Charges by GXP_GIP_DETERMINED'!$D$7:$D$567=$D559)*('Charges by GXP_GIP_DETERMINED'!$E$7:$E$567=$E559))</f>
        <v>0</v>
      </c>
      <c r="Q559" s="24">
        <f t="shared" si="97"/>
        <v>355133.22772087128</v>
      </c>
      <c r="R559" s="23">
        <v>110.87</v>
      </c>
      <c r="S559" s="23">
        <v>3532.42</v>
      </c>
      <c r="T559" s="23">
        <v>477914.15</v>
      </c>
      <c r="U559" s="24">
        <f t="shared" si="98"/>
        <v>481557.44</v>
      </c>
      <c r="V559" s="23">
        <v>172.80999999999997</v>
      </c>
      <c r="W559" s="23">
        <v>3738.93</v>
      </c>
      <c r="X559" s="23">
        <v>484570.23</v>
      </c>
      <c r="Y559" s="24">
        <f t="shared" si="99"/>
        <v>488481.97</v>
      </c>
      <c r="Z559" s="23">
        <v>255.03</v>
      </c>
      <c r="AA559" s="23">
        <v>3604.99</v>
      </c>
      <c r="AB559" s="23">
        <v>487234.99</v>
      </c>
      <c r="AC559" s="24">
        <f t="shared" si="100"/>
        <v>491095.01</v>
      </c>
      <c r="AD559" s="23">
        <v>356.96</v>
      </c>
      <c r="AE559" s="23">
        <v>3953.23</v>
      </c>
      <c r="AF559" s="23">
        <v>490214.01</v>
      </c>
      <c r="AG559" s="24">
        <f t="shared" si="101"/>
        <v>494524.2</v>
      </c>
      <c r="AH559" s="23">
        <v>432.91</v>
      </c>
      <c r="AI559" s="23">
        <v>4029.47</v>
      </c>
      <c r="AJ559" s="23">
        <v>503027.69</v>
      </c>
      <c r="AK559" s="24">
        <f t="shared" si="102"/>
        <v>507490.07</v>
      </c>
      <c r="AN559" s="35">
        <f t="shared" si="103"/>
        <v>0.36695374903990308</v>
      </c>
      <c r="AO559" s="35">
        <f t="shared" si="104"/>
        <v>1.4379447652184574E-2</v>
      </c>
      <c r="AP559" s="35">
        <f t="shared" si="105"/>
        <v>5.3493069559968909E-3</v>
      </c>
      <c r="AQ559" s="35">
        <f t="shared" si="106"/>
        <v>6.9827425043476055E-3</v>
      </c>
      <c r="AR559" s="35">
        <f t="shared" si="107"/>
        <v>2.6218878671660617E-2</v>
      </c>
    </row>
    <row r="560" spans="2:44" x14ac:dyDescent="0.3">
      <c r="B560" s="2" t="s">
        <v>84</v>
      </c>
      <c r="C560" s="2" t="s">
        <v>482</v>
      </c>
      <c r="D560" s="2" t="s">
        <v>483</v>
      </c>
      <c r="E560" s="2" t="s">
        <v>144</v>
      </c>
      <c r="F560" s="2" t="s">
        <v>145</v>
      </c>
      <c r="H560" s="23" cm="1">
        <f t="array" ref="H560">SUMPRODUCT('Charges by GXP_GIP_DETERMINED'!G$7:G$567*('Charges by GXP_GIP_DETERMINED'!$D$7:$D$567=$D560)*('Charges by GXP_GIP_DETERMINED'!$E$7:$E$567=$E560))</f>
        <v>564712.46800878097</v>
      </c>
      <c r="I560" s="23" cm="1">
        <f t="array" ref="I560">SUMPRODUCT('Charges by GXP_GIP_DETERMINED'!H$7:H$567*('Charges by GXP_GIP_DETERMINED'!$D$7:$D$567=$D560)*('Charges by GXP_GIP_DETERMINED'!$E$7:$E$567=$E560))</f>
        <v>403182.45</v>
      </c>
      <c r="J560" s="23" cm="1">
        <f t="array" ref="J560">SUMPRODUCT('Charges by GXP_GIP_DETERMINED'!I$7:I$567*('Charges by GXP_GIP_DETERMINED'!$D$7:$D$567=$D560)*('Charges by GXP_GIP_DETERMINED'!$E$7:$E$567=$E560))</f>
        <v>0</v>
      </c>
      <c r="K560" s="23" cm="1">
        <f t="array" ref="K560">SUMPRODUCT('Charges by GXP_GIP_DETERMINED'!J$7:J$567*('Charges by GXP_GIP_DETERMINED'!$D$7:$D$567=$D560)*('Charges by GXP_GIP_DETERMINED'!$E$7:$E$567=$E560))</f>
        <v>0</v>
      </c>
      <c r="L560" s="24">
        <f t="shared" si="96"/>
        <v>967894.91800878104</v>
      </c>
      <c r="M560" s="23">
        <v>777876.45760028623</v>
      </c>
      <c r="N560" s="23">
        <v>411681.22</v>
      </c>
      <c r="O560" s="23">
        <v>0</v>
      </c>
      <c r="P560" s="23" cm="1">
        <f t="array" ref="P560">SUMPRODUCT('Charges by GXP_GIP_DETERMINED'!O$7:O$567*('Charges by GXP_GIP_DETERMINED'!$D$7:$D$567=$D560)*('Charges by GXP_GIP_DETERMINED'!$E$7:$E$567=$E560))</f>
        <v>0</v>
      </c>
      <c r="Q560" s="24">
        <f t="shared" si="97"/>
        <v>1189557.6776002862</v>
      </c>
      <c r="R560" s="23">
        <v>962733.8</v>
      </c>
      <c r="S560" s="23">
        <v>508515.72</v>
      </c>
      <c r="T560" s="23">
        <v>0</v>
      </c>
      <c r="U560" s="24">
        <f t="shared" si="98"/>
        <v>1471249.52</v>
      </c>
      <c r="V560" s="23">
        <v>1439594.1099999996</v>
      </c>
      <c r="W560" s="23">
        <v>538243.55000000005</v>
      </c>
      <c r="X560" s="23">
        <v>0</v>
      </c>
      <c r="Y560" s="24">
        <f t="shared" si="99"/>
        <v>1977837.6599999997</v>
      </c>
      <c r="Z560" s="23">
        <v>2181298.7200000002</v>
      </c>
      <c r="AA560" s="23">
        <v>518962.3</v>
      </c>
      <c r="AB560" s="23">
        <v>0</v>
      </c>
      <c r="AC560" s="24">
        <f t="shared" si="100"/>
        <v>2700261.02</v>
      </c>
      <c r="AD560" s="23">
        <v>2877542.9499999997</v>
      </c>
      <c r="AE560" s="23">
        <v>569093.91</v>
      </c>
      <c r="AF560" s="23">
        <v>0</v>
      </c>
      <c r="AG560" s="24">
        <f t="shared" si="101"/>
        <v>3446636.86</v>
      </c>
      <c r="AH560" s="23">
        <v>3822391.9</v>
      </c>
      <c r="AI560" s="23">
        <v>580068.96</v>
      </c>
      <c r="AJ560" s="23">
        <v>0</v>
      </c>
      <c r="AK560" s="24">
        <f t="shared" si="102"/>
        <v>4402460.8599999994</v>
      </c>
      <c r="AN560" s="35">
        <f t="shared" si="103"/>
        <v>0.52005087807130357</v>
      </c>
      <c r="AO560" s="35">
        <f t="shared" si="104"/>
        <v>0.34432510129213134</v>
      </c>
      <c r="AP560" s="35">
        <f t="shared" si="105"/>
        <v>0.36525917905719352</v>
      </c>
      <c r="AQ560" s="35">
        <f t="shared" si="106"/>
        <v>0.27640877473393299</v>
      </c>
      <c r="AR560" s="35">
        <f t="shared" si="107"/>
        <v>0.27732077350324613</v>
      </c>
    </row>
    <row r="561" spans="2:44" x14ac:dyDescent="0.3">
      <c r="B561" s="2" t="s">
        <v>84</v>
      </c>
      <c r="C561" s="2" t="s">
        <v>482</v>
      </c>
      <c r="D561" s="2" t="s">
        <v>483</v>
      </c>
      <c r="E561" s="2" t="s">
        <v>146</v>
      </c>
      <c r="H561" s="23" cm="1">
        <f t="array" ref="H561">SUMPRODUCT('Charges by GXP_GIP_DETERMINED'!G$7:G$567*('Charges by GXP_GIP_DETERMINED'!$D$7:$D$567=$D561)*('Charges by GXP_GIP_DETERMINED'!$E$7:$E$567=$E561))</f>
        <v>9211679.7669248059</v>
      </c>
      <c r="I561" s="23" cm="1">
        <f t="array" ref="I561">SUMPRODUCT('Charges by GXP_GIP_DETERMINED'!H$7:H$567*('Charges by GXP_GIP_DETERMINED'!$D$7:$D$567=$D561)*('Charges by GXP_GIP_DETERMINED'!$E$7:$E$567=$E561))</f>
        <v>0</v>
      </c>
      <c r="J561" s="23" cm="1">
        <f t="array" ref="J561">SUMPRODUCT('Charges by GXP_GIP_DETERMINED'!I$7:I$567*('Charges by GXP_GIP_DETERMINED'!$D$7:$D$567=$D561)*('Charges by GXP_GIP_DETERMINED'!$E$7:$E$567=$E561))</f>
        <v>0</v>
      </c>
      <c r="K561" s="23" cm="1">
        <f t="array" ref="K561">SUMPRODUCT('Charges by GXP_GIP_DETERMINED'!J$7:J$567*('Charges by GXP_GIP_DETERMINED'!$D$7:$D$567=$D561)*('Charges by GXP_GIP_DETERMINED'!$E$7:$E$567=$E561))</f>
        <v>0</v>
      </c>
      <c r="L561" s="24">
        <f t="shared" si="96"/>
        <v>9211679.7669248059</v>
      </c>
      <c r="M561" s="23">
        <v>8491353.1378295347</v>
      </c>
      <c r="N561" s="23">
        <v>0</v>
      </c>
      <c r="O561" s="23">
        <v>0</v>
      </c>
      <c r="P561" s="23" cm="1">
        <f t="array" ref="P561">SUMPRODUCT('Charges by GXP_GIP_DETERMINED'!O$7:O$567*('Charges by GXP_GIP_DETERMINED'!$D$7:$D$567=$D561)*('Charges by GXP_GIP_DETERMINED'!$E$7:$E$567=$E561))</f>
        <v>0</v>
      </c>
      <c r="Q561" s="24">
        <f t="shared" si="97"/>
        <v>8491353.1378295347</v>
      </c>
      <c r="R561" s="23">
        <v>8414117.8499999996</v>
      </c>
      <c r="S561" s="23">
        <v>0</v>
      </c>
      <c r="T561" s="23">
        <v>0</v>
      </c>
      <c r="U561" s="24">
        <f t="shared" si="98"/>
        <v>8414117.8499999996</v>
      </c>
      <c r="V561" s="23">
        <v>8762881.9800000004</v>
      </c>
      <c r="W561" s="23">
        <v>0</v>
      </c>
      <c r="X561" s="23">
        <v>0</v>
      </c>
      <c r="Y561" s="24">
        <f t="shared" si="99"/>
        <v>8762881.9800000004</v>
      </c>
      <c r="Z561" s="23">
        <v>9281418.3200000003</v>
      </c>
      <c r="AA561" s="23">
        <v>0</v>
      </c>
      <c r="AB561" s="23">
        <v>0</v>
      </c>
      <c r="AC561" s="24">
        <f t="shared" si="100"/>
        <v>9281418.3200000003</v>
      </c>
      <c r="AD561" s="23">
        <v>9421444.7500000019</v>
      </c>
      <c r="AE561" s="23">
        <v>0</v>
      </c>
      <c r="AF561" s="23">
        <v>0</v>
      </c>
      <c r="AG561" s="24">
        <f t="shared" si="101"/>
        <v>9421444.7500000019</v>
      </c>
      <c r="AH561" s="23">
        <v>9477887.2399999984</v>
      </c>
      <c r="AI561" s="23">
        <v>0</v>
      </c>
      <c r="AJ561" s="23">
        <v>0</v>
      </c>
      <c r="AK561" s="24">
        <f t="shared" si="102"/>
        <v>9477887.2399999984</v>
      </c>
      <c r="AN561" s="35">
        <f t="shared" si="103"/>
        <v>-8.658159392258824E-2</v>
      </c>
      <c r="AO561" s="35">
        <f t="shared" si="104"/>
        <v>4.1449874629459815E-2</v>
      </c>
      <c r="AP561" s="35">
        <f t="shared" si="105"/>
        <v>5.917417821938975E-2</v>
      </c>
      <c r="AQ561" s="35">
        <f t="shared" si="106"/>
        <v>1.508674915538144E-2</v>
      </c>
      <c r="AR561" s="35">
        <f t="shared" si="107"/>
        <v>5.9908529421663914E-3</v>
      </c>
    </row>
    <row r="562" spans="2:44" x14ac:dyDescent="0.3">
      <c r="B562" s="2" t="s">
        <v>84</v>
      </c>
      <c r="C562" s="2" t="s">
        <v>484</v>
      </c>
      <c r="D562" s="2" t="s">
        <v>485</v>
      </c>
      <c r="E562" s="2" t="s">
        <v>142</v>
      </c>
      <c r="F562" s="2" t="s">
        <v>143</v>
      </c>
      <c r="H562" s="23" cm="1">
        <f t="array" ref="H562">SUMPRODUCT('Charges by GXP_GIP_DETERMINED'!G$7:G$567*('Charges by GXP_GIP_DETERMINED'!$D$7:$D$567=$D562)*('Charges by GXP_GIP_DETERMINED'!$E$7:$E$567=$E562))</f>
        <v>257.81172572326807</v>
      </c>
      <c r="I562" s="23" cm="1">
        <f t="array" ref="I562">SUMPRODUCT('Charges by GXP_GIP_DETERMINED'!H$7:H$567*('Charges by GXP_GIP_DETERMINED'!$D$7:$D$567=$D562)*('Charges by GXP_GIP_DETERMINED'!$E$7:$E$567=$E562))</f>
        <v>131363</v>
      </c>
      <c r="J562" s="23" cm="1">
        <f t="array" ref="J562">SUMPRODUCT('Charges by GXP_GIP_DETERMINED'!I$7:I$567*('Charges by GXP_GIP_DETERMINED'!$D$7:$D$567=$D562)*('Charges by GXP_GIP_DETERMINED'!$E$7:$E$567=$E562))</f>
        <v>25330.6</v>
      </c>
      <c r="K562" s="23" cm="1">
        <f t="array" ref="K562">SUMPRODUCT('Charges by GXP_GIP_DETERMINED'!J$7:J$567*('Charges by GXP_GIP_DETERMINED'!$D$7:$D$567=$D562)*('Charges by GXP_GIP_DETERMINED'!$E$7:$E$567=$E562))</f>
        <v>0</v>
      </c>
      <c r="L562" s="24">
        <f t="shared" si="96"/>
        <v>156951.41172572327</v>
      </c>
      <c r="M562" s="23">
        <v>357.74099727605017</v>
      </c>
      <c r="N562" s="23">
        <v>148742.45000000001</v>
      </c>
      <c r="O562" s="23">
        <v>30650.880000000001</v>
      </c>
      <c r="P562" s="23" cm="1">
        <f t="array" ref="P562">SUMPRODUCT('Charges by GXP_GIP_DETERMINED'!O$7:O$567*('Charges by GXP_GIP_DETERMINED'!$D$7:$D$567=$D562)*('Charges by GXP_GIP_DETERMINED'!$E$7:$E$567=$E562))</f>
        <v>0</v>
      </c>
      <c r="Q562" s="24">
        <f t="shared" si="97"/>
        <v>179751.07099727605</v>
      </c>
      <c r="R562" s="23">
        <v>441.34999999999997</v>
      </c>
      <c r="S562" s="23">
        <v>183729.23</v>
      </c>
      <c r="T562" s="23">
        <v>41593.78</v>
      </c>
      <c r="U562" s="24">
        <f t="shared" si="98"/>
        <v>225764.36000000002</v>
      </c>
      <c r="V562" s="23">
        <v>588.04000000000008</v>
      </c>
      <c r="W562" s="23">
        <v>194470.04</v>
      </c>
      <c r="X562" s="23">
        <v>42173.07</v>
      </c>
      <c r="Y562" s="24">
        <f t="shared" si="99"/>
        <v>237231.15000000002</v>
      </c>
      <c r="Z562" s="23">
        <v>782.65999999999985</v>
      </c>
      <c r="AA562" s="23">
        <v>187503.63</v>
      </c>
      <c r="AB562" s="23">
        <v>42404.99</v>
      </c>
      <c r="AC562" s="24">
        <f t="shared" si="100"/>
        <v>230691.28</v>
      </c>
      <c r="AD562" s="23">
        <v>920.94</v>
      </c>
      <c r="AE562" s="23">
        <v>205616.43</v>
      </c>
      <c r="AF562" s="23">
        <v>42664.26</v>
      </c>
      <c r="AG562" s="24">
        <f t="shared" si="101"/>
        <v>249201.63</v>
      </c>
      <c r="AH562" s="23">
        <v>1070.8100000000002</v>
      </c>
      <c r="AI562" s="23">
        <v>209581.77</v>
      </c>
      <c r="AJ562" s="23">
        <v>43779.46</v>
      </c>
      <c r="AK562" s="24">
        <f t="shared" si="102"/>
        <v>254432.03999999998</v>
      </c>
      <c r="AN562" s="35">
        <f t="shared" si="103"/>
        <v>0.43843472013191698</v>
      </c>
      <c r="AO562" s="35">
        <f t="shared" si="104"/>
        <v>5.0790966297780571E-2</v>
      </c>
      <c r="AP562" s="35">
        <f t="shared" si="105"/>
        <v>-2.7567501148141882E-2</v>
      </c>
      <c r="AQ562" s="35">
        <f t="shared" si="106"/>
        <v>8.0238620202722988E-2</v>
      </c>
      <c r="AR562" s="35">
        <f t="shared" si="107"/>
        <v>2.0988666887933105E-2</v>
      </c>
    </row>
    <row r="563" spans="2:44" x14ac:dyDescent="0.3">
      <c r="B563" s="2" t="s">
        <v>84</v>
      </c>
      <c r="C563" s="2" t="s">
        <v>484</v>
      </c>
      <c r="D563" s="2" t="s">
        <v>485</v>
      </c>
      <c r="E563" s="2" t="s">
        <v>144</v>
      </c>
      <c r="F563" s="2" t="s">
        <v>145</v>
      </c>
      <c r="H563" s="23" cm="1">
        <f t="array" ref="H563">SUMPRODUCT('Charges by GXP_GIP_DETERMINED'!G$7:G$567*('Charges by GXP_GIP_DETERMINED'!$D$7:$D$567=$D563)*('Charges by GXP_GIP_DETERMINED'!$E$7:$E$567=$E563))</f>
        <v>180523.25920596434</v>
      </c>
      <c r="I563" s="23" cm="1">
        <f t="array" ref="I563">SUMPRODUCT('Charges by GXP_GIP_DETERMINED'!H$7:H$567*('Charges by GXP_GIP_DETERMINED'!$D$7:$D$567=$D563)*('Charges by GXP_GIP_DETERMINED'!$E$7:$E$567=$E563))</f>
        <v>1364824.81</v>
      </c>
      <c r="J563" s="23" cm="1">
        <f t="array" ref="J563">SUMPRODUCT('Charges by GXP_GIP_DETERMINED'!I$7:I$567*('Charges by GXP_GIP_DETERMINED'!$D$7:$D$567=$D563)*('Charges by GXP_GIP_DETERMINED'!$E$7:$E$567=$E563))</f>
        <v>0</v>
      </c>
      <c r="K563" s="23" cm="1">
        <f t="array" ref="K563">SUMPRODUCT('Charges by GXP_GIP_DETERMINED'!J$7:J$567*('Charges by GXP_GIP_DETERMINED'!$D$7:$D$567=$D563)*('Charges by GXP_GIP_DETERMINED'!$E$7:$E$567=$E563))</f>
        <v>0</v>
      </c>
      <c r="L563" s="24">
        <f t="shared" si="96"/>
        <v>1545348.0692059644</v>
      </c>
      <c r="M563" s="23">
        <v>241338.65160621109</v>
      </c>
      <c r="N563" s="23">
        <v>1384708.68</v>
      </c>
      <c r="O563" s="23">
        <v>0</v>
      </c>
      <c r="P563" s="23" cm="1">
        <f t="array" ref="P563">SUMPRODUCT('Charges by GXP_GIP_DETERMINED'!O$7:O$567*('Charges by GXP_GIP_DETERMINED'!$D$7:$D$567=$D563)*('Charges by GXP_GIP_DETERMINED'!$E$7:$E$567=$E563))</f>
        <v>0</v>
      </c>
      <c r="Q563" s="24">
        <f t="shared" si="97"/>
        <v>1626047.3316062111</v>
      </c>
      <c r="R563" s="23">
        <v>309460.18999999989</v>
      </c>
      <c r="S563" s="23">
        <v>1710415.97</v>
      </c>
      <c r="T563" s="23">
        <v>0</v>
      </c>
      <c r="U563" s="24">
        <f t="shared" si="98"/>
        <v>2019876.16</v>
      </c>
      <c r="V563" s="23">
        <v>412927.74999999988</v>
      </c>
      <c r="W563" s="23">
        <v>1810406.9</v>
      </c>
      <c r="X563" s="23">
        <v>0</v>
      </c>
      <c r="Y563" s="24">
        <f t="shared" si="99"/>
        <v>2223334.65</v>
      </c>
      <c r="Z563" s="23">
        <v>541767.61</v>
      </c>
      <c r="AA563" s="23">
        <v>1745553.51</v>
      </c>
      <c r="AB563" s="23">
        <v>0</v>
      </c>
      <c r="AC563" s="24">
        <f t="shared" si="100"/>
        <v>2287321.12</v>
      </c>
      <c r="AD563" s="23">
        <v>644965.37999999989</v>
      </c>
      <c r="AE563" s="23">
        <v>1914173.47</v>
      </c>
      <c r="AF563" s="23">
        <v>0</v>
      </c>
      <c r="AG563" s="24">
        <f t="shared" si="101"/>
        <v>2559138.8499999996</v>
      </c>
      <c r="AH563" s="23">
        <v>732458.75000000012</v>
      </c>
      <c r="AI563" s="23">
        <v>1951088.57</v>
      </c>
      <c r="AJ563" s="23">
        <v>0</v>
      </c>
      <c r="AK563" s="24">
        <f t="shared" si="102"/>
        <v>2683547.3200000003</v>
      </c>
      <c r="AN563" s="35">
        <f t="shared" si="103"/>
        <v>0.30706874409068186</v>
      </c>
      <c r="AO563" s="35">
        <f t="shared" si="104"/>
        <v>0.10072820008925687</v>
      </c>
      <c r="AP563" s="35">
        <f t="shared" si="105"/>
        <v>2.877950469579571E-2</v>
      </c>
      <c r="AQ563" s="35">
        <f t="shared" si="106"/>
        <v>0.11883671585212285</v>
      </c>
      <c r="AR563" s="35">
        <f t="shared" si="107"/>
        <v>4.8613411499731862E-2</v>
      </c>
    </row>
    <row r="564" spans="2:44" x14ac:dyDescent="0.3">
      <c r="B564" s="2" t="s">
        <v>84</v>
      </c>
      <c r="C564" s="2" t="s">
        <v>484</v>
      </c>
      <c r="D564" s="2" t="s">
        <v>485</v>
      </c>
      <c r="E564" s="2" t="s">
        <v>146</v>
      </c>
      <c r="H564" s="23" cm="1">
        <f t="array" ref="H564">SUMPRODUCT('Charges by GXP_GIP_DETERMINED'!G$7:G$567*('Charges by GXP_GIP_DETERMINED'!$D$7:$D$567=$D564)*('Charges by GXP_GIP_DETERMINED'!$E$7:$E$567=$E564))</f>
        <v>410197.53635590931</v>
      </c>
      <c r="I564" s="23" cm="1">
        <f t="array" ref="I564">SUMPRODUCT('Charges by GXP_GIP_DETERMINED'!H$7:H$567*('Charges by GXP_GIP_DETERMINED'!$D$7:$D$567=$D564)*('Charges by GXP_GIP_DETERMINED'!$E$7:$E$567=$E564))</f>
        <v>0</v>
      </c>
      <c r="J564" s="23" cm="1">
        <f t="array" ref="J564">SUMPRODUCT('Charges by GXP_GIP_DETERMINED'!I$7:I$567*('Charges by GXP_GIP_DETERMINED'!$D$7:$D$567=$D564)*('Charges by GXP_GIP_DETERMINED'!$E$7:$E$567=$E564))</f>
        <v>0</v>
      </c>
      <c r="K564" s="23" cm="1">
        <f t="array" ref="K564">SUMPRODUCT('Charges by GXP_GIP_DETERMINED'!J$7:J$567*('Charges by GXP_GIP_DETERMINED'!$D$7:$D$567=$D564)*('Charges by GXP_GIP_DETERMINED'!$E$7:$E$567=$E564))</f>
        <v>0</v>
      </c>
      <c r="L564" s="24">
        <f t="shared" si="96"/>
        <v>410197.53635590931</v>
      </c>
      <c r="M564" s="23">
        <v>414202.93422360276</v>
      </c>
      <c r="N564" s="23">
        <v>0</v>
      </c>
      <c r="O564" s="23">
        <v>0</v>
      </c>
      <c r="P564" s="23" cm="1">
        <f t="array" ref="P564">SUMPRODUCT('Charges by GXP_GIP_DETERMINED'!O$7:O$567*('Charges by GXP_GIP_DETERMINED'!$D$7:$D$567=$D564)*('Charges by GXP_GIP_DETERMINED'!$E$7:$E$567=$E564))</f>
        <v>0</v>
      </c>
      <c r="Q564" s="24">
        <f t="shared" si="97"/>
        <v>414202.93422360276</v>
      </c>
      <c r="R564" s="23">
        <v>412169.73</v>
      </c>
      <c r="S564" s="23">
        <v>0</v>
      </c>
      <c r="T564" s="23">
        <v>0</v>
      </c>
      <c r="U564" s="24">
        <f t="shared" si="98"/>
        <v>412169.73</v>
      </c>
      <c r="V564" s="23">
        <v>412278.33999999997</v>
      </c>
      <c r="W564" s="23">
        <v>0</v>
      </c>
      <c r="X564" s="23">
        <v>0</v>
      </c>
      <c r="Y564" s="24">
        <f t="shared" si="99"/>
        <v>412278.33999999997</v>
      </c>
      <c r="Z564" s="23">
        <v>436659.56000000006</v>
      </c>
      <c r="AA564" s="23">
        <v>0</v>
      </c>
      <c r="AB564" s="23">
        <v>0</v>
      </c>
      <c r="AC564" s="24">
        <f t="shared" si="100"/>
        <v>436659.56000000006</v>
      </c>
      <c r="AD564" s="23">
        <v>445123.88000000006</v>
      </c>
      <c r="AE564" s="23">
        <v>0</v>
      </c>
      <c r="AF564" s="23">
        <v>0</v>
      </c>
      <c r="AG564" s="24">
        <f t="shared" si="101"/>
        <v>445123.88000000006</v>
      </c>
      <c r="AH564" s="23">
        <v>451907.38</v>
      </c>
      <c r="AI564" s="23">
        <v>0</v>
      </c>
      <c r="AJ564" s="23">
        <v>0</v>
      </c>
      <c r="AK564" s="24">
        <f t="shared" si="102"/>
        <v>451907.38</v>
      </c>
      <c r="AN564" s="35">
        <f t="shared" si="103"/>
        <v>4.8079119675148441E-3</v>
      </c>
      <c r="AO564" s="35">
        <f t="shared" si="104"/>
        <v>2.6350794853380322E-4</v>
      </c>
      <c r="AP564" s="35">
        <f t="shared" si="105"/>
        <v>5.9137766005364467E-2</v>
      </c>
      <c r="AQ564" s="35">
        <f t="shared" si="106"/>
        <v>1.9384254406338952E-2</v>
      </c>
      <c r="AR564" s="35">
        <f t="shared" si="107"/>
        <v>1.523957780022922E-2</v>
      </c>
    </row>
    <row r="565" spans="2:44" x14ac:dyDescent="0.3">
      <c r="B565" s="2" t="s">
        <v>84</v>
      </c>
      <c r="C565" s="2" t="s">
        <v>207</v>
      </c>
      <c r="D565" s="2" t="s">
        <v>486</v>
      </c>
      <c r="E565" s="2" t="s">
        <v>142</v>
      </c>
      <c r="F565" s="2" t="s">
        <v>143</v>
      </c>
      <c r="H565" s="23" cm="1">
        <f t="array" ref="H565">SUMPRODUCT('Charges by GXP_GIP_DETERMINED'!G$7:G$567*('Charges by GXP_GIP_DETERMINED'!$D$7:$D$567=$D565)*('Charges by GXP_GIP_DETERMINED'!$E$7:$E$567=$E565))</f>
        <v>0</v>
      </c>
      <c r="I565" s="23" cm="1">
        <f t="array" ref="I565">SUMPRODUCT('Charges by GXP_GIP_DETERMINED'!H$7:H$567*('Charges by GXP_GIP_DETERMINED'!$D$7:$D$567=$D565)*('Charges by GXP_GIP_DETERMINED'!$E$7:$E$567=$E565))</f>
        <v>0</v>
      </c>
      <c r="J565" s="23" cm="1">
        <f t="array" ref="J565">SUMPRODUCT('Charges by GXP_GIP_DETERMINED'!I$7:I$567*('Charges by GXP_GIP_DETERMINED'!$D$7:$D$567=$D565)*('Charges by GXP_GIP_DETERMINED'!$E$7:$E$567=$E565))</f>
        <v>91087.81</v>
      </c>
      <c r="K565" s="23" cm="1">
        <f t="array" ref="K565">SUMPRODUCT('Charges by GXP_GIP_DETERMINED'!J$7:J$567*('Charges by GXP_GIP_DETERMINED'!$D$7:$D$567=$D565)*('Charges by GXP_GIP_DETERMINED'!$E$7:$E$567=$E565))</f>
        <v>0</v>
      </c>
      <c r="L565" s="24">
        <f t="shared" si="96"/>
        <v>91087.81</v>
      </c>
      <c r="M565" s="23">
        <v>0</v>
      </c>
      <c r="N565" s="23">
        <v>0</v>
      </c>
      <c r="O565" s="23">
        <v>23201.86</v>
      </c>
      <c r="P565" s="23" cm="1">
        <f t="array" ref="P565">SUMPRODUCT('Charges by GXP_GIP_DETERMINED'!O$7:O$567*('Charges by GXP_GIP_DETERMINED'!$D$7:$D$567=$D565)*('Charges by GXP_GIP_DETERMINED'!$E$7:$E$567=$E565))</f>
        <v>0</v>
      </c>
      <c r="Q565" s="24">
        <f t="shared" si="97"/>
        <v>23201.86</v>
      </c>
      <c r="R565" s="23">
        <v>0</v>
      </c>
      <c r="S565" s="23">
        <v>0</v>
      </c>
      <c r="T565" s="23">
        <v>31485.33</v>
      </c>
      <c r="U565" s="24">
        <f t="shared" si="98"/>
        <v>31485.33</v>
      </c>
      <c r="V565" s="23">
        <v>0</v>
      </c>
      <c r="W565" s="23">
        <v>0</v>
      </c>
      <c r="X565" s="23">
        <v>31923.83</v>
      </c>
      <c r="Y565" s="24">
        <f t="shared" si="99"/>
        <v>31923.83</v>
      </c>
      <c r="Z565" s="23">
        <v>0</v>
      </c>
      <c r="AA565" s="23">
        <v>0</v>
      </c>
      <c r="AB565" s="23">
        <v>32099.39</v>
      </c>
      <c r="AC565" s="24">
        <f t="shared" si="100"/>
        <v>32099.39</v>
      </c>
      <c r="AD565" s="23">
        <v>0</v>
      </c>
      <c r="AE565" s="23">
        <v>0</v>
      </c>
      <c r="AF565" s="23">
        <v>32295.65</v>
      </c>
      <c r="AG565" s="24">
        <f t="shared" si="101"/>
        <v>32295.65</v>
      </c>
      <c r="AH565" s="23">
        <v>0</v>
      </c>
      <c r="AI565" s="23">
        <v>0</v>
      </c>
      <c r="AJ565" s="23">
        <v>33139.83</v>
      </c>
      <c r="AK565" s="24">
        <f t="shared" si="102"/>
        <v>33139.83</v>
      </c>
      <c r="AN565" s="35">
        <f t="shared" si="103"/>
        <v>-0.65434090467209605</v>
      </c>
      <c r="AO565" s="35">
        <f t="shared" si="104"/>
        <v>1.3927120979834173E-2</v>
      </c>
      <c r="AP565" s="35">
        <f t="shared" si="105"/>
        <v>5.4993401480962767E-3</v>
      </c>
      <c r="AQ565" s="35">
        <f t="shared" si="106"/>
        <v>6.1141348791986516E-3</v>
      </c>
      <c r="AR565" s="35">
        <f t="shared" si="107"/>
        <v>2.6139123999671776E-2</v>
      </c>
    </row>
    <row r="566" spans="2:44" x14ac:dyDescent="0.3">
      <c r="B566" s="2" t="s">
        <v>84</v>
      </c>
      <c r="C566" s="2" t="s">
        <v>207</v>
      </c>
      <c r="D566" s="2" t="s">
        <v>486</v>
      </c>
      <c r="E566" s="2" t="s">
        <v>144</v>
      </c>
      <c r="F566" s="2" t="s">
        <v>145</v>
      </c>
      <c r="H566" s="23" cm="1">
        <f t="array" ref="H566">SUMPRODUCT('Charges by GXP_GIP_DETERMINED'!G$7:G$567*('Charges by GXP_GIP_DETERMINED'!$D$7:$D$567=$D566)*('Charges by GXP_GIP_DETERMINED'!$E$7:$E$567=$E566))</f>
        <v>0</v>
      </c>
      <c r="I566" s="23" cm="1">
        <f t="array" ref="I566">SUMPRODUCT('Charges by GXP_GIP_DETERMINED'!H$7:H$567*('Charges by GXP_GIP_DETERMINED'!$D$7:$D$567=$D566)*('Charges by GXP_GIP_DETERMINED'!$E$7:$E$567=$E566))</f>
        <v>0</v>
      </c>
      <c r="J566" s="23" cm="1">
        <f t="array" ref="J566">SUMPRODUCT('Charges by GXP_GIP_DETERMINED'!I$7:I$567*('Charges by GXP_GIP_DETERMINED'!$D$7:$D$567=$D566)*('Charges by GXP_GIP_DETERMINED'!$E$7:$E$567=$E566))</f>
        <v>0</v>
      </c>
      <c r="K566" s="23" cm="1">
        <f t="array" ref="K566">SUMPRODUCT('Charges by GXP_GIP_DETERMINED'!J$7:J$567*('Charges by GXP_GIP_DETERMINED'!$D$7:$D$567=$D566)*('Charges by GXP_GIP_DETERMINED'!$E$7:$E$567=$E566))</f>
        <v>0</v>
      </c>
      <c r="L566" s="24">
        <f t="shared" si="96"/>
        <v>0</v>
      </c>
      <c r="M566" s="23">
        <v>0</v>
      </c>
      <c r="N566" s="23">
        <v>0</v>
      </c>
      <c r="O566" s="23">
        <v>0</v>
      </c>
      <c r="P566" s="23" cm="1">
        <f t="array" ref="P566">SUMPRODUCT('Charges by GXP_GIP_DETERMINED'!O$7:O$567*('Charges by GXP_GIP_DETERMINED'!$D$7:$D$567=$D566)*('Charges by GXP_GIP_DETERMINED'!$E$7:$E$567=$E566))</f>
        <v>0</v>
      </c>
      <c r="Q566" s="24">
        <f t="shared" si="97"/>
        <v>0</v>
      </c>
      <c r="R566" s="23">
        <v>0</v>
      </c>
      <c r="S566" s="23">
        <v>0</v>
      </c>
      <c r="T566" s="23">
        <v>0</v>
      </c>
      <c r="U566" s="24">
        <f t="shared" si="98"/>
        <v>0</v>
      </c>
      <c r="V566" s="23">
        <v>0</v>
      </c>
      <c r="W566" s="23">
        <v>0</v>
      </c>
      <c r="X566" s="23">
        <v>0</v>
      </c>
      <c r="Y566" s="24">
        <f t="shared" si="99"/>
        <v>0</v>
      </c>
      <c r="Z566" s="23">
        <v>0</v>
      </c>
      <c r="AA566" s="23">
        <v>0</v>
      </c>
      <c r="AB566" s="23">
        <v>0</v>
      </c>
      <c r="AC566" s="24">
        <f t="shared" si="100"/>
        <v>0</v>
      </c>
      <c r="AD566" s="23">
        <v>0</v>
      </c>
      <c r="AE566" s="23">
        <v>0</v>
      </c>
      <c r="AF566" s="23">
        <v>0</v>
      </c>
      <c r="AG566" s="24">
        <f t="shared" si="101"/>
        <v>0</v>
      </c>
      <c r="AH566" s="23">
        <v>0</v>
      </c>
      <c r="AI566" s="23">
        <v>0</v>
      </c>
      <c r="AJ566" s="23">
        <v>0</v>
      </c>
      <c r="AK566" s="24">
        <f t="shared" si="102"/>
        <v>0</v>
      </c>
      <c r="AN566" s="35" t="str">
        <f t="shared" si="103"/>
        <v>-</v>
      </c>
      <c r="AO566" s="35" t="str">
        <f t="shared" si="104"/>
        <v>'-</v>
      </c>
      <c r="AP566" s="35" t="str">
        <f t="shared" si="105"/>
        <v>'-</v>
      </c>
      <c r="AQ566" s="35" t="str">
        <f t="shared" si="106"/>
        <v>'-</v>
      </c>
      <c r="AR566" s="35" t="str">
        <f t="shared" si="107"/>
        <v>'-</v>
      </c>
    </row>
    <row r="567" spans="2:44" x14ac:dyDescent="0.3">
      <c r="B567" s="2" t="s">
        <v>84</v>
      </c>
      <c r="C567" s="2" t="s">
        <v>207</v>
      </c>
      <c r="D567" s="2" t="s">
        <v>486</v>
      </c>
      <c r="E567" s="2" t="s">
        <v>146</v>
      </c>
      <c r="H567" s="23" cm="1">
        <f t="array" ref="H567">SUMPRODUCT('Charges by GXP_GIP_DETERMINED'!G$7:G$567*('Charges by GXP_GIP_DETERMINED'!$D$7:$D$567=$D567)*('Charges by GXP_GIP_DETERMINED'!$E$7:$E$567=$E567))</f>
        <v>0</v>
      </c>
      <c r="I567" s="23" cm="1">
        <f t="array" ref="I567">SUMPRODUCT('Charges by GXP_GIP_DETERMINED'!H$7:H$567*('Charges by GXP_GIP_DETERMINED'!$D$7:$D$567=$D567)*('Charges by GXP_GIP_DETERMINED'!$E$7:$E$567=$E567))</f>
        <v>0</v>
      </c>
      <c r="J567" s="23" cm="1">
        <f t="array" ref="J567">SUMPRODUCT('Charges by GXP_GIP_DETERMINED'!I$7:I$567*('Charges by GXP_GIP_DETERMINED'!$D$7:$D$567=$D567)*('Charges by GXP_GIP_DETERMINED'!$E$7:$E$567=$E567))</f>
        <v>0</v>
      </c>
      <c r="K567" s="23" cm="1">
        <f t="array" ref="K567">SUMPRODUCT('Charges by GXP_GIP_DETERMINED'!J$7:J$567*('Charges by GXP_GIP_DETERMINED'!$D$7:$D$567=$D567)*('Charges by GXP_GIP_DETERMINED'!$E$7:$E$567=$E567))</f>
        <v>0</v>
      </c>
      <c r="L567" s="24">
        <f t="shared" si="96"/>
        <v>0</v>
      </c>
      <c r="M567" s="23">
        <v>0</v>
      </c>
      <c r="N567" s="23">
        <v>0</v>
      </c>
      <c r="O567" s="23">
        <v>0</v>
      </c>
      <c r="P567" s="23" cm="1">
        <f t="array" ref="P567">SUMPRODUCT('Charges by GXP_GIP_DETERMINED'!O$7:O$567*('Charges by GXP_GIP_DETERMINED'!$D$7:$D$567=$D567)*('Charges by GXP_GIP_DETERMINED'!$E$7:$E$567=$E567))</f>
        <v>0</v>
      </c>
      <c r="Q567" s="24">
        <f t="shared" si="97"/>
        <v>0</v>
      </c>
      <c r="R567" s="23">
        <v>0</v>
      </c>
      <c r="S567" s="23">
        <v>0</v>
      </c>
      <c r="T567" s="23">
        <v>0</v>
      </c>
      <c r="U567" s="24">
        <f t="shared" si="98"/>
        <v>0</v>
      </c>
      <c r="V567" s="23">
        <v>0</v>
      </c>
      <c r="W567" s="23">
        <v>0</v>
      </c>
      <c r="X567" s="23">
        <v>0</v>
      </c>
      <c r="Y567" s="24">
        <f t="shared" si="99"/>
        <v>0</v>
      </c>
      <c r="Z567" s="23">
        <v>0</v>
      </c>
      <c r="AA567" s="23">
        <v>0</v>
      </c>
      <c r="AB567" s="23">
        <v>0</v>
      </c>
      <c r="AC567" s="24">
        <f t="shared" si="100"/>
        <v>0</v>
      </c>
      <c r="AD567" s="23">
        <v>0</v>
      </c>
      <c r="AE567" s="23">
        <v>0</v>
      </c>
      <c r="AF567" s="23">
        <v>0</v>
      </c>
      <c r="AG567" s="24">
        <f t="shared" si="101"/>
        <v>0</v>
      </c>
      <c r="AH567" s="23">
        <v>0</v>
      </c>
      <c r="AI567" s="23">
        <v>0</v>
      </c>
      <c r="AJ567" s="23">
        <v>0</v>
      </c>
      <c r="AK567" s="24">
        <f t="shared" si="102"/>
        <v>0</v>
      </c>
      <c r="AN567" s="35" t="str">
        <f t="shared" si="103"/>
        <v>-</v>
      </c>
      <c r="AO567" s="35" t="str">
        <f t="shared" si="104"/>
        <v>'-</v>
      </c>
      <c r="AP567" s="35" t="str">
        <f t="shared" si="105"/>
        <v>'-</v>
      </c>
      <c r="AQ567" s="35" t="str">
        <f t="shared" si="106"/>
        <v>'-</v>
      </c>
      <c r="AR567" s="35" t="str">
        <f t="shared" si="107"/>
        <v>'-</v>
      </c>
    </row>
    <row r="568" spans="2:44" x14ac:dyDescent="0.3">
      <c r="B568" s="2" t="s">
        <v>84</v>
      </c>
      <c r="C568" s="2" t="s">
        <v>487</v>
      </c>
      <c r="D568" s="2" t="s">
        <v>488</v>
      </c>
      <c r="E568" s="2" t="s">
        <v>142</v>
      </c>
      <c r="F568" s="2" t="s">
        <v>143</v>
      </c>
      <c r="H568" s="23" cm="1">
        <f t="array" ref="H568">SUMPRODUCT('Charges by GXP_GIP_DETERMINED'!G$7:G$567*('Charges by GXP_GIP_DETERMINED'!$D$7:$D$567=$D568)*('Charges by GXP_GIP_DETERMINED'!$E$7:$E$567=$E568))</f>
        <v>44.500764289498534</v>
      </c>
      <c r="I568" s="23" cm="1">
        <f t="array" ref="I568">SUMPRODUCT('Charges by GXP_GIP_DETERMINED'!H$7:H$567*('Charges by GXP_GIP_DETERMINED'!$D$7:$D$567=$D568)*('Charges by GXP_GIP_DETERMINED'!$E$7:$E$567=$E568))</f>
        <v>14368.13</v>
      </c>
      <c r="J568" s="23" cm="1">
        <f t="array" ref="J568">SUMPRODUCT('Charges by GXP_GIP_DETERMINED'!I$7:I$567*('Charges by GXP_GIP_DETERMINED'!$D$7:$D$567=$D568)*('Charges by GXP_GIP_DETERMINED'!$E$7:$E$567=$E568))</f>
        <v>12921.16</v>
      </c>
      <c r="K568" s="23" cm="1">
        <f t="array" ref="K568">SUMPRODUCT('Charges by GXP_GIP_DETERMINED'!J$7:J$567*('Charges by GXP_GIP_DETERMINED'!$D$7:$D$567=$D568)*('Charges by GXP_GIP_DETERMINED'!$E$7:$E$567=$E568))</f>
        <v>0</v>
      </c>
      <c r="L568" s="24">
        <f t="shared" si="96"/>
        <v>27333.790764289497</v>
      </c>
      <c r="M568" s="23">
        <v>61.748922677138189</v>
      </c>
      <c r="N568" s="23">
        <v>16454.48</v>
      </c>
      <c r="O568" s="23">
        <v>12089.39</v>
      </c>
      <c r="P568" s="23" cm="1">
        <f t="array" ref="P568">SUMPRODUCT('Charges by GXP_GIP_DETERMINED'!O$7:O$567*('Charges by GXP_GIP_DETERMINED'!$D$7:$D$567=$D568)*('Charges by GXP_GIP_DETERMINED'!$E$7:$E$567=$E568))</f>
        <v>0</v>
      </c>
      <c r="Q568" s="24">
        <f t="shared" si="97"/>
        <v>28605.618922677138</v>
      </c>
      <c r="R568" s="23">
        <v>76.180000000000007</v>
      </c>
      <c r="S568" s="23">
        <v>20324.86</v>
      </c>
      <c r="T568" s="23">
        <v>16405.509999999998</v>
      </c>
      <c r="U568" s="24">
        <f t="shared" si="98"/>
        <v>36806.550000000003</v>
      </c>
      <c r="V568" s="23">
        <v>101.49000000000001</v>
      </c>
      <c r="W568" s="23">
        <v>21513.05</v>
      </c>
      <c r="X568" s="23">
        <v>16634</v>
      </c>
      <c r="Y568" s="24">
        <f t="shared" si="99"/>
        <v>38248.54</v>
      </c>
      <c r="Z568" s="23">
        <v>135.09000000000003</v>
      </c>
      <c r="AA568" s="23">
        <v>20742.400000000001</v>
      </c>
      <c r="AB568" s="23">
        <v>16725.47</v>
      </c>
      <c r="AC568" s="24">
        <f t="shared" si="100"/>
        <v>37602.960000000006</v>
      </c>
      <c r="AD568" s="23">
        <v>158.95999999999998</v>
      </c>
      <c r="AE568" s="23">
        <v>22746.11</v>
      </c>
      <c r="AF568" s="23">
        <v>16827.73</v>
      </c>
      <c r="AG568" s="24">
        <f t="shared" si="101"/>
        <v>39732.800000000003</v>
      </c>
      <c r="AH568" s="23">
        <v>184.83</v>
      </c>
      <c r="AI568" s="23">
        <v>23184.77</v>
      </c>
      <c r="AJ568" s="23">
        <v>17267.59</v>
      </c>
      <c r="AK568" s="24">
        <f t="shared" si="102"/>
        <v>40637.19</v>
      </c>
      <c r="AN568" s="35">
        <f t="shared" si="103"/>
        <v>0.34655856252789818</v>
      </c>
      <c r="AO568" s="35">
        <f t="shared" si="104"/>
        <v>3.9177537693698472E-2</v>
      </c>
      <c r="AP568" s="35">
        <f t="shared" si="105"/>
        <v>-1.6878552749987175E-2</v>
      </c>
      <c r="AQ568" s="35">
        <f t="shared" si="106"/>
        <v>5.6640221939974866E-2</v>
      </c>
      <c r="AR568" s="35">
        <f t="shared" si="107"/>
        <v>2.2761798816091527E-2</v>
      </c>
    </row>
    <row r="569" spans="2:44" x14ac:dyDescent="0.3">
      <c r="B569" s="2" t="s">
        <v>84</v>
      </c>
      <c r="C569" s="2" t="s">
        <v>487</v>
      </c>
      <c r="D569" s="2" t="s">
        <v>488</v>
      </c>
      <c r="E569" s="2" t="s">
        <v>144</v>
      </c>
      <c r="F569" s="2" t="s">
        <v>145</v>
      </c>
      <c r="H569" s="23" cm="1">
        <f t="array" ref="H569">SUMPRODUCT('Charges by GXP_GIP_DETERMINED'!G$7:G$567*('Charges by GXP_GIP_DETERMINED'!$D$7:$D$567=$D569)*('Charges by GXP_GIP_DETERMINED'!$E$7:$E$567=$E569))</f>
        <v>214214.18320495807</v>
      </c>
      <c r="I569" s="23" cm="1">
        <f t="array" ref="I569">SUMPRODUCT('Charges by GXP_GIP_DETERMINED'!H$7:H$567*('Charges by GXP_GIP_DETERMINED'!$D$7:$D$567=$D569)*('Charges by GXP_GIP_DETERMINED'!$E$7:$E$567=$E569))</f>
        <v>240388.26</v>
      </c>
      <c r="J569" s="23" cm="1">
        <f t="array" ref="J569">SUMPRODUCT('Charges by GXP_GIP_DETERMINED'!I$7:I$567*('Charges by GXP_GIP_DETERMINED'!$D$7:$D$567=$D569)*('Charges by GXP_GIP_DETERMINED'!$E$7:$E$567=$E569))</f>
        <v>0</v>
      </c>
      <c r="K569" s="23" cm="1">
        <f t="array" ref="K569">SUMPRODUCT('Charges by GXP_GIP_DETERMINED'!J$7:J$567*('Charges by GXP_GIP_DETERMINED'!$D$7:$D$567=$D569)*('Charges by GXP_GIP_DETERMINED'!$E$7:$E$567=$E569))</f>
        <v>0</v>
      </c>
      <c r="L569" s="24">
        <f t="shared" si="96"/>
        <v>454602.44320495811</v>
      </c>
      <c r="M569" s="23">
        <v>286379.50926095271</v>
      </c>
      <c r="N569" s="23">
        <v>244801.39</v>
      </c>
      <c r="O569" s="23">
        <v>0</v>
      </c>
      <c r="P569" s="23" cm="1">
        <f t="array" ref="P569">SUMPRODUCT('Charges by GXP_GIP_DETERMINED'!O$7:O$567*('Charges by GXP_GIP_DETERMINED'!$D$7:$D$567=$D569)*('Charges by GXP_GIP_DETERMINED'!$E$7:$E$567=$E569))</f>
        <v>0</v>
      </c>
      <c r="Q569" s="24">
        <f t="shared" si="97"/>
        <v>531180.89926095272</v>
      </c>
      <c r="R569" s="23">
        <v>367214.52000000014</v>
      </c>
      <c r="S569" s="23">
        <v>302382.89</v>
      </c>
      <c r="T569" s="23">
        <v>0</v>
      </c>
      <c r="U569" s="24">
        <f t="shared" si="98"/>
        <v>669597.41000000015</v>
      </c>
      <c r="V569" s="23">
        <v>489992.12999999995</v>
      </c>
      <c r="W569" s="23">
        <v>320060.19</v>
      </c>
      <c r="X569" s="23">
        <v>0</v>
      </c>
      <c r="Y569" s="24">
        <f t="shared" si="99"/>
        <v>810052.32</v>
      </c>
      <c r="Z569" s="23">
        <v>642877.29999999993</v>
      </c>
      <c r="AA569" s="23">
        <v>308594.82</v>
      </c>
      <c r="AB569" s="23">
        <v>0</v>
      </c>
      <c r="AC569" s="24">
        <f t="shared" si="100"/>
        <v>951472.11999999988</v>
      </c>
      <c r="AD569" s="23">
        <v>765334.83000000019</v>
      </c>
      <c r="AE569" s="23">
        <v>338404.99</v>
      </c>
      <c r="AF569" s="23">
        <v>0</v>
      </c>
      <c r="AG569" s="24">
        <f t="shared" si="101"/>
        <v>1103739.8200000003</v>
      </c>
      <c r="AH569" s="23">
        <v>869157.02</v>
      </c>
      <c r="AI569" s="23">
        <v>344931.18</v>
      </c>
      <c r="AJ569" s="23">
        <v>0</v>
      </c>
      <c r="AK569" s="24">
        <f t="shared" si="102"/>
        <v>1214088.2</v>
      </c>
      <c r="AN569" s="35">
        <f t="shared" si="103"/>
        <v>0.47292963337223259</v>
      </c>
      <c r="AO569" s="35">
        <f t="shared" si="104"/>
        <v>0.20976023488501805</v>
      </c>
      <c r="AP569" s="35">
        <f t="shared" si="105"/>
        <v>0.1745810690351457</v>
      </c>
      <c r="AQ569" s="35">
        <f t="shared" si="106"/>
        <v>0.16003380109550713</v>
      </c>
      <c r="AR569" s="35">
        <f t="shared" si="107"/>
        <v>9.9976804316074697E-2</v>
      </c>
    </row>
    <row r="570" spans="2:44" x14ac:dyDescent="0.3">
      <c r="B570" s="2" t="s">
        <v>84</v>
      </c>
      <c r="C570" s="2" t="s">
        <v>487</v>
      </c>
      <c r="D570" s="2" t="s">
        <v>488</v>
      </c>
      <c r="E570" s="2" t="s">
        <v>146</v>
      </c>
      <c r="H570" s="23" cm="1">
        <f t="array" ref="H570">SUMPRODUCT('Charges by GXP_GIP_DETERMINED'!G$7:G$567*('Charges by GXP_GIP_DETERMINED'!$D$7:$D$567=$D570)*('Charges by GXP_GIP_DETERMINED'!$E$7:$E$567=$E570))</f>
        <v>514202.97703020822</v>
      </c>
      <c r="I570" s="23" cm="1">
        <f t="array" ref="I570">SUMPRODUCT('Charges by GXP_GIP_DETERMINED'!H$7:H$567*('Charges by GXP_GIP_DETERMINED'!$D$7:$D$567=$D570)*('Charges by GXP_GIP_DETERMINED'!$E$7:$E$567=$E570))</f>
        <v>0</v>
      </c>
      <c r="J570" s="23" cm="1">
        <f t="array" ref="J570">SUMPRODUCT('Charges by GXP_GIP_DETERMINED'!I$7:I$567*('Charges by GXP_GIP_DETERMINED'!$D$7:$D$567=$D570)*('Charges by GXP_GIP_DETERMINED'!$E$7:$E$567=$E570))</f>
        <v>0</v>
      </c>
      <c r="K570" s="23" cm="1">
        <f t="array" ref="K570">SUMPRODUCT('Charges by GXP_GIP_DETERMINED'!J$7:J$567*('Charges by GXP_GIP_DETERMINED'!$D$7:$D$567=$D570)*('Charges by GXP_GIP_DETERMINED'!$E$7:$E$567=$E570))</f>
        <v>0</v>
      </c>
      <c r="L570" s="24">
        <f t="shared" si="96"/>
        <v>514202.97703020822</v>
      </c>
      <c r="M570" s="23">
        <v>523076.99020181352</v>
      </c>
      <c r="N570" s="23">
        <v>0</v>
      </c>
      <c r="O570" s="23">
        <v>0</v>
      </c>
      <c r="P570" s="23" cm="1">
        <f t="array" ref="P570">SUMPRODUCT('Charges by GXP_GIP_DETERMINED'!O$7:O$567*('Charges by GXP_GIP_DETERMINED'!$D$7:$D$567=$D570)*('Charges by GXP_GIP_DETERMINED'!$E$7:$E$567=$E570))</f>
        <v>0</v>
      </c>
      <c r="Q570" s="24">
        <f t="shared" si="97"/>
        <v>523076.99020181352</v>
      </c>
      <c r="R570" s="23">
        <v>520428.66000000003</v>
      </c>
      <c r="S570" s="23">
        <v>0</v>
      </c>
      <c r="T570" s="23">
        <v>0</v>
      </c>
      <c r="U570" s="24">
        <f t="shared" si="98"/>
        <v>520428.66000000003</v>
      </c>
      <c r="V570" s="23">
        <v>519364.12</v>
      </c>
      <c r="W570" s="23">
        <v>0</v>
      </c>
      <c r="X570" s="23">
        <v>0</v>
      </c>
      <c r="Y570" s="24">
        <f t="shared" si="99"/>
        <v>519364.12</v>
      </c>
      <c r="Z570" s="23">
        <v>550094.25</v>
      </c>
      <c r="AA570" s="23">
        <v>0</v>
      </c>
      <c r="AB570" s="23">
        <v>0</v>
      </c>
      <c r="AC570" s="24">
        <f t="shared" si="100"/>
        <v>550094.25</v>
      </c>
      <c r="AD570" s="23">
        <v>560748.27</v>
      </c>
      <c r="AE570" s="23">
        <v>0</v>
      </c>
      <c r="AF570" s="23">
        <v>0</v>
      </c>
      <c r="AG570" s="24">
        <f t="shared" si="101"/>
        <v>560748.27</v>
      </c>
      <c r="AH570" s="23">
        <v>569289.40999999992</v>
      </c>
      <c r="AI570" s="23">
        <v>0</v>
      </c>
      <c r="AJ570" s="23">
        <v>0</v>
      </c>
      <c r="AK570" s="24">
        <f t="shared" si="102"/>
        <v>569289.40999999992</v>
      </c>
      <c r="AN570" s="35">
        <f t="shared" si="103"/>
        <v>1.2107442484577513E-2</v>
      </c>
      <c r="AO570" s="35">
        <f t="shared" si="104"/>
        <v>-2.0455061026040111E-3</v>
      </c>
      <c r="AP570" s="35">
        <f t="shared" si="105"/>
        <v>5.9168758134466426E-2</v>
      </c>
      <c r="AQ570" s="35">
        <f t="shared" si="106"/>
        <v>1.9367626547632577E-2</v>
      </c>
      <c r="AR570" s="35">
        <f t="shared" si="107"/>
        <v>1.523168319360102E-2</v>
      </c>
    </row>
    <row r="571" spans="2:44" x14ac:dyDescent="0.3">
      <c r="B571" s="2" t="s">
        <v>84</v>
      </c>
      <c r="C571" s="2" t="s">
        <v>489</v>
      </c>
      <c r="D571" s="2" t="s">
        <v>490</v>
      </c>
      <c r="E571" s="2" t="s">
        <v>142</v>
      </c>
      <c r="F571" s="2" t="s">
        <v>143</v>
      </c>
      <c r="H571" s="23" cm="1">
        <f t="array" ref="H571">SUMPRODUCT('Charges by GXP_GIP_DETERMINED'!G$7:G$567*('Charges by GXP_GIP_DETERMINED'!$D$7:$D$567=$D571)*('Charges by GXP_GIP_DETERMINED'!$E$7:$E$567=$E571))</f>
        <v>0.19283531170248494</v>
      </c>
      <c r="I571" s="23" cm="1">
        <f t="array" ref="I571">SUMPRODUCT('Charges by GXP_GIP_DETERMINED'!H$7:H$567*('Charges by GXP_GIP_DETERMINED'!$D$7:$D$567=$D571)*('Charges by GXP_GIP_DETERMINED'!$E$7:$E$567=$E571))</f>
        <v>0</v>
      </c>
      <c r="J571" s="23" cm="1">
        <f t="array" ref="J571">SUMPRODUCT('Charges by GXP_GIP_DETERMINED'!I$7:I$567*('Charges by GXP_GIP_DETERMINED'!$D$7:$D$567=$D571)*('Charges by GXP_GIP_DETERMINED'!$E$7:$E$567=$E571))</f>
        <v>0</v>
      </c>
      <c r="K571" s="23" cm="1">
        <f t="array" ref="K571">SUMPRODUCT('Charges by GXP_GIP_DETERMINED'!J$7:J$567*('Charges by GXP_GIP_DETERMINED'!$D$7:$D$567=$D571)*('Charges by GXP_GIP_DETERMINED'!$E$7:$E$567=$E571))</f>
        <v>0</v>
      </c>
      <c r="L571" s="24">
        <f t="shared" si="96"/>
        <v>0.19283531170248494</v>
      </c>
      <c r="M571" s="23">
        <v>0.28165062330946883</v>
      </c>
      <c r="N571" s="23">
        <v>0</v>
      </c>
      <c r="O571" s="23">
        <v>0</v>
      </c>
      <c r="P571" s="23" cm="1">
        <f t="array" ref="P571">SUMPRODUCT('Charges by GXP_GIP_DETERMINED'!O$7:O$567*('Charges by GXP_GIP_DETERMINED'!$D$7:$D$567=$D571)*('Charges by GXP_GIP_DETERMINED'!$E$7:$E$567=$E571))</f>
        <v>0</v>
      </c>
      <c r="Q571" s="24">
        <f t="shared" si="97"/>
        <v>0.28165062330946883</v>
      </c>
      <c r="R571" s="23">
        <v>0.35000000000000003</v>
      </c>
      <c r="S571" s="23">
        <v>0</v>
      </c>
      <c r="T571" s="23">
        <v>0</v>
      </c>
      <c r="U571" s="24">
        <f t="shared" si="98"/>
        <v>0.35000000000000003</v>
      </c>
      <c r="V571" s="23">
        <v>0.43999999999999995</v>
      </c>
      <c r="W571" s="23">
        <v>0</v>
      </c>
      <c r="X571" s="23">
        <v>0</v>
      </c>
      <c r="Y571" s="24">
        <f t="shared" si="99"/>
        <v>0.43999999999999995</v>
      </c>
      <c r="Z571" s="23">
        <v>0.6100000000000001</v>
      </c>
      <c r="AA571" s="23">
        <v>0</v>
      </c>
      <c r="AB571" s="23">
        <v>0</v>
      </c>
      <c r="AC571" s="24">
        <f t="shared" si="100"/>
        <v>0.6100000000000001</v>
      </c>
      <c r="AD571" s="23">
        <v>0.79999999999999993</v>
      </c>
      <c r="AE571" s="23">
        <v>0</v>
      </c>
      <c r="AF571" s="23">
        <v>0</v>
      </c>
      <c r="AG571" s="24">
        <f t="shared" si="101"/>
        <v>0.79999999999999993</v>
      </c>
      <c r="AH571" s="23">
        <v>0.98</v>
      </c>
      <c r="AI571" s="23">
        <v>0</v>
      </c>
      <c r="AJ571" s="23">
        <v>0</v>
      </c>
      <c r="AK571" s="24">
        <f t="shared" si="102"/>
        <v>0.98</v>
      </c>
      <c r="AN571" s="35">
        <f t="shared" si="103"/>
        <v>0.81502027253180631</v>
      </c>
      <c r="AO571" s="35">
        <f t="shared" si="104"/>
        <v>0.2571428571428569</v>
      </c>
      <c r="AP571" s="35">
        <f t="shared" si="105"/>
        <v>0.38636363636363669</v>
      </c>
      <c r="AQ571" s="35">
        <f t="shared" si="106"/>
        <v>0.31147540983606525</v>
      </c>
      <c r="AR571" s="35">
        <f t="shared" si="107"/>
        <v>0.22500000000000009</v>
      </c>
    </row>
    <row r="572" spans="2:44" x14ac:dyDescent="0.3">
      <c r="B572" s="2" t="s">
        <v>84</v>
      </c>
      <c r="C572" s="2" t="s">
        <v>489</v>
      </c>
      <c r="D572" s="2" t="s">
        <v>490</v>
      </c>
      <c r="E572" s="2" t="s">
        <v>144</v>
      </c>
      <c r="F572" s="2" t="s">
        <v>145</v>
      </c>
      <c r="H572" s="23" cm="1">
        <f t="array" ref="H572">SUMPRODUCT('Charges by GXP_GIP_DETERMINED'!G$7:G$567*('Charges by GXP_GIP_DETERMINED'!$D$7:$D$567=$D572)*('Charges by GXP_GIP_DETERMINED'!$E$7:$E$567=$E572))</f>
        <v>207562.62978335159</v>
      </c>
      <c r="I572" s="23" cm="1">
        <f t="array" ref="I572">SUMPRODUCT('Charges by GXP_GIP_DETERMINED'!H$7:H$567*('Charges by GXP_GIP_DETERMINED'!$D$7:$D$567=$D572)*('Charges by GXP_GIP_DETERMINED'!$E$7:$E$567=$E572))</f>
        <v>225675.49</v>
      </c>
      <c r="J572" s="23" cm="1">
        <f t="array" ref="J572">SUMPRODUCT('Charges by GXP_GIP_DETERMINED'!I$7:I$567*('Charges by GXP_GIP_DETERMINED'!$D$7:$D$567=$D572)*('Charges by GXP_GIP_DETERMINED'!$E$7:$E$567=$E572))</f>
        <v>0</v>
      </c>
      <c r="K572" s="23" cm="1">
        <f t="array" ref="K572">SUMPRODUCT('Charges by GXP_GIP_DETERMINED'!J$7:J$567*('Charges by GXP_GIP_DETERMINED'!$D$7:$D$567=$D572)*('Charges by GXP_GIP_DETERMINED'!$E$7:$E$567=$E572))</f>
        <v>0</v>
      </c>
      <c r="L572" s="24">
        <f t="shared" si="96"/>
        <v>433238.11978335155</v>
      </c>
      <c r="M572" s="23">
        <v>302667.74279364239</v>
      </c>
      <c r="N572" s="23">
        <v>230750.67</v>
      </c>
      <c r="O572" s="23">
        <v>0</v>
      </c>
      <c r="P572" s="23" cm="1">
        <f t="array" ref="P572">SUMPRODUCT('Charges by GXP_GIP_DETERMINED'!O$7:O$567*('Charges by GXP_GIP_DETERMINED'!$D$7:$D$567=$D572)*('Charges by GXP_GIP_DETERMINED'!$E$7:$E$567=$E572))</f>
        <v>0</v>
      </c>
      <c r="Q572" s="24">
        <f t="shared" si="97"/>
        <v>533418.41279364238</v>
      </c>
      <c r="R572" s="23">
        <v>378285.33</v>
      </c>
      <c r="S572" s="23">
        <v>285027.19</v>
      </c>
      <c r="T572" s="23">
        <v>0</v>
      </c>
      <c r="U572" s="24">
        <f t="shared" si="98"/>
        <v>663312.52</v>
      </c>
      <c r="V572" s="23">
        <v>507597.49999999994</v>
      </c>
      <c r="W572" s="23">
        <v>301689.89</v>
      </c>
      <c r="X572" s="23">
        <v>0</v>
      </c>
      <c r="Y572" s="24">
        <f t="shared" si="99"/>
        <v>809287.3899999999</v>
      </c>
      <c r="Z572" s="23">
        <v>769023.28</v>
      </c>
      <c r="AA572" s="23">
        <v>290882.59000000003</v>
      </c>
      <c r="AB572" s="23">
        <v>0</v>
      </c>
      <c r="AC572" s="24">
        <f t="shared" si="100"/>
        <v>1059905.8700000001</v>
      </c>
      <c r="AD572" s="23">
        <v>1013543.97</v>
      </c>
      <c r="AE572" s="23">
        <v>318981.76000000001</v>
      </c>
      <c r="AF572" s="23">
        <v>0</v>
      </c>
      <c r="AG572" s="24">
        <f t="shared" si="101"/>
        <v>1332525.73</v>
      </c>
      <c r="AH572" s="23">
        <v>1520019.86</v>
      </c>
      <c r="AI572" s="23">
        <v>325133.37</v>
      </c>
      <c r="AJ572" s="23">
        <v>0</v>
      </c>
      <c r="AK572" s="24">
        <f t="shared" si="102"/>
        <v>1845153.23</v>
      </c>
      <c r="AN572" s="35">
        <f t="shared" si="103"/>
        <v>0.5310576094543602</v>
      </c>
      <c r="AO572" s="35">
        <f t="shared" si="104"/>
        <v>0.22006952318644601</v>
      </c>
      <c r="AP572" s="35">
        <f t="shared" si="105"/>
        <v>0.30967797484154569</v>
      </c>
      <c r="AQ572" s="35">
        <f t="shared" si="106"/>
        <v>0.25721138802637245</v>
      </c>
      <c r="AR572" s="35">
        <f t="shared" si="107"/>
        <v>0.38470364095708676</v>
      </c>
    </row>
    <row r="573" spans="2:44" x14ac:dyDescent="0.3">
      <c r="B573" s="2" t="s">
        <v>84</v>
      </c>
      <c r="C573" s="2" t="s">
        <v>489</v>
      </c>
      <c r="D573" s="2" t="s">
        <v>490</v>
      </c>
      <c r="E573" s="2" t="s">
        <v>146</v>
      </c>
      <c r="H573" s="23" cm="1">
        <f t="array" ref="H573">SUMPRODUCT('Charges by GXP_GIP_DETERMINED'!G$7:G$567*('Charges by GXP_GIP_DETERMINED'!$D$7:$D$567=$D573)*('Charges by GXP_GIP_DETERMINED'!$E$7:$E$567=$E573))</f>
        <v>6890300.1354753571</v>
      </c>
      <c r="I573" s="23" cm="1">
        <f t="array" ref="I573">SUMPRODUCT('Charges by GXP_GIP_DETERMINED'!H$7:H$567*('Charges by GXP_GIP_DETERMINED'!$D$7:$D$567=$D573)*('Charges by GXP_GIP_DETERMINED'!$E$7:$E$567=$E573))</f>
        <v>0</v>
      </c>
      <c r="J573" s="23" cm="1">
        <f t="array" ref="J573">SUMPRODUCT('Charges by GXP_GIP_DETERMINED'!I$7:I$567*('Charges by GXP_GIP_DETERMINED'!$D$7:$D$567=$D573)*('Charges by GXP_GIP_DETERMINED'!$E$7:$E$567=$E573))</f>
        <v>0</v>
      </c>
      <c r="K573" s="23" cm="1">
        <f t="array" ref="K573">SUMPRODUCT('Charges by GXP_GIP_DETERMINED'!J$7:J$567*('Charges by GXP_GIP_DETERMINED'!$D$7:$D$567=$D573)*('Charges by GXP_GIP_DETERMINED'!$E$7:$E$567=$E573))</f>
        <v>0</v>
      </c>
      <c r="L573" s="24">
        <f t="shared" si="96"/>
        <v>6890300.1354753571</v>
      </c>
      <c r="M573" s="23">
        <v>6416130.6292089485</v>
      </c>
      <c r="N573" s="23">
        <v>0</v>
      </c>
      <c r="O573" s="23">
        <v>0</v>
      </c>
      <c r="P573" s="23" cm="1">
        <f t="array" ref="P573">SUMPRODUCT('Charges by GXP_GIP_DETERMINED'!O$7:O$567*('Charges by GXP_GIP_DETERMINED'!$D$7:$D$567=$D573)*('Charges by GXP_GIP_DETERMINED'!$E$7:$E$567=$E573))</f>
        <v>0</v>
      </c>
      <c r="Q573" s="24">
        <f t="shared" si="97"/>
        <v>6416130.6292089485</v>
      </c>
      <c r="R573" s="23">
        <v>6374515.2300000014</v>
      </c>
      <c r="S573" s="23">
        <v>0</v>
      </c>
      <c r="T573" s="23">
        <v>0</v>
      </c>
      <c r="U573" s="24">
        <f t="shared" si="98"/>
        <v>6374515.2300000014</v>
      </c>
      <c r="V573" s="23">
        <v>6625515.1399999997</v>
      </c>
      <c r="W573" s="23">
        <v>0</v>
      </c>
      <c r="X573" s="23">
        <v>0</v>
      </c>
      <c r="Y573" s="24">
        <f t="shared" si="99"/>
        <v>6625515.1399999997</v>
      </c>
      <c r="Z573" s="23">
        <v>7031143.0700000003</v>
      </c>
      <c r="AA573" s="23">
        <v>0</v>
      </c>
      <c r="AB573" s="23">
        <v>0</v>
      </c>
      <c r="AC573" s="24">
        <f t="shared" si="100"/>
        <v>7031143.0700000003</v>
      </c>
      <c r="AD573" s="23">
        <v>7134014.3699999992</v>
      </c>
      <c r="AE573" s="23">
        <v>0</v>
      </c>
      <c r="AF573" s="23">
        <v>0</v>
      </c>
      <c r="AG573" s="24">
        <f t="shared" si="101"/>
        <v>7134014.3699999992</v>
      </c>
      <c r="AH573" s="23">
        <v>7187874.7400000002</v>
      </c>
      <c r="AI573" s="23">
        <v>0</v>
      </c>
      <c r="AJ573" s="23">
        <v>0</v>
      </c>
      <c r="AK573" s="24">
        <f t="shared" si="102"/>
        <v>7187874.7400000002</v>
      </c>
      <c r="AN573" s="35">
        <f t="shared" si="103"/>
        <v>-7.4856667392438903E-2</v>
      </c>
      <c r="AO573" s="35">
        <f t="shared" si="104"/>
        <v>3.9375529109842322E-2</v>
      </c>
      <c r="AP573" s="35">
        <f t="shared" si="105"/>
        <v>6.1222096913056134E-2</v>
      </c>
      <c r="AQ573" s="35">
        <f t="shared" si="106"/>
        <v>1.4630807391606604E-2</v>
      </c>
      <c r="AR573" s="35">
        <f t="shared" si="107"/>
        <v>7.5497983612837771E-3</v>
      </c>
    </row>
    <row r="574" spans="2:44" x14ac:dyDescent="0.3">
      <c r="B574" s="2" t="s">
        <v>84</v>
      </c>
      <c r="C574" s="2" t="s">
        <v>320</v>
      </c>
      <c r="D574" s="2" t="s">
        <v>491</v>
      </c>
      <c r="E574" s="2" t="s">
        <v>142</v>
      </c>
      <c r="F574" s="2" t="s">
        <v>143</v>
      </c>
      <c r="H574" s="23" cm="1">
        <f t="array" ref="H574">SUMPRODUCT('Charges by GXP_GIP_DETERMINED'!G$7:G$567*('Charges by GXP_GIP_DETERMINED'!$D$7:$D$567=$D574)*('Charges by GXP_GIP_DETERMINED'!$E$7:$E$567=$E574))</f>
        <v>1642.4742041103177</v>
      </c>
      <c r="I574" s="23" cm="1">
        <f t="array" ref="I574">SUMPRODUCT('Charges by GXP_GIP_DETERMINED'!H$7:H$567*('Charges by GXP_GIP_DETERMINED'!$D$7:$D$567=$D574)*('Charges by GXP_GIP_DETERMINED'!$E$7:$E$567=$E574))</f>
        <v>2010.75</v>
      </c>
      <c r="J574" s="23" cm="1">
        <f t="array" ref="J574">SUMPRODUCT('Charges by GXP_GIP_DETERMINED'!I$7:I$567*('Charges by GXP_GIP_DETERMINED'!$D$7:$D$567=$D574)*('Charges by GXP_GIP_DETERMINED'!$E$7:$E$567=$E574))</f>
        <v>494202.56</v>
      </c>
      <c r="K574" s="23" cm="1">
        <f t="array" ref="K574">SUMPRODUCT('Charges by GXP_GIP_DETERMINED'!J$7:J$567*('Charges by GXP_GIP_DETERMINED'!$D$7:$D$567=$D574)*('Charges by GXP_GIP_DETERMINED'!$E$7:$E$567=$E574))</f>
        <v>0</v>
      </c>
      <c r="L574" s="24">
        <f t="shared" si="96"/>
        <v>497855.78420411033</v>
      </c>
      <c r="M574" s="23">
        <v>2279.1128076229879</v>
      </c>
      <c r="N574" s="23">
        <v>1295.96</v>
      </c>
      <c r="O574" s="23">
        <v>494321.76</v>
      </c>
      <c r="P574" s="23" cm="1">
        <f t="array" ref="P574">SUMPRODUCT('Charges by GXP_GIP_DETERMINED'!O$7:O$567*('Charges by GXP_GIP_DETERMINED'!$D$7:$D$567=$D574)*('Charges by GXP_GIP_DETERMINED'!$E$7:$E$567=$E574))</f>
        <v>0</v>
      </c>
      <c r="Q574" s="24">
        <f t="shared" si="97"/>
        <v>497896.83280762302</v>
      </c>
      <c r="R574" s="23">
        <v>2811.8300000000004</v>
      </c>
      <c r="S574" s="23">
        <v>1600.79</v>
      </c>
      <c r="T574" s="23">
        <v>670803.22</v>
      </c>
      <c r="U574" s="24">
        <f t="shared" si="98"/>
        <v>675215.84</v>
      </c>
      <c r="V574" s="23">
        <v>3746.38</v>
      </c>
      <c r="W574" s="23">
        <v>1694.37</v>
      </c>
      <c r="X574" s="23">
        <v>680145.73</v>
      </c>
      <c r="Y574" s="24">
        <f t="shared" si="99"/>
        <v>685586.48</v>
      </c>
      <c r="Z574" s="23">
        <v>4986.2900000000009</v>
      </c>
      <c r="AA574" s="23">
        <v>1633.68</v>
      </c>
      <c r="AB574" s="23">
        <v>683886</v>
      </c>
      <c r="AC574" s="24">
        <f t="shared" si="100"/>
        <v>690505.97</v>
      </c>
      <c r="AD574" s="23">
        <v>5867.1900000000005</v>
      </c>
      <c r="AE574" s="23">
        <v>1791.49</v>
      </c>
      <c r="AF574" s="23">
        <v>688067.37</v>
      </c>
      <c r="AG574" s="24">
        <f t="shared" si="101"/>
        <v>695726.05</v>
      </c>
      <c r="AH574" s="23">
        <v>6822.08</v>
      </c>
      <c r="AI574" s="23">
        <v>1826.04</v>
      </c>
      <c r="AJ574" s="23">
        <v>706052.73</v>
      </c>
      <c r="AK574" s="24">
        <f t="shared" si="102"/>
        <v>714700.85</v>
      </c>
      <c r="AN574" s="35">
        <f t="shared" si="103"/>
        <v>0.35624785615260768</v>
      </c>
      <c r="AO574" s="35">
        <f t="shared" si="104"/>
        <v>1.5358999871804002E-2</v>
      </c>
      <c r="AP574" s="35">
        <f t="shared" si="105"/>
        <v>7.1755936610651272E-3</v>
      </c>
      <c r="AQ574" s="35">
        <f t="shared" si="106"/>
        <v>7.5597898161547938E-3</v>
      </c>
      <c r="AR574" s="35">
        <f t="shared" si="107"/>
        <v>2.7273378652416413E-2</v>
      </c>
    </row>
    <row r="575" spans="2:44" x14ac:dyDescent="0.3">
      <c r="B575" s="2" t="s">
        <v>84</v>
      </c>
      <c r="C575" s="2" t="s">
        <v>320</v>
      </c>
      <c r="D575" s="2" t="s">
        <v>491</v>
      </c>
      <c r="E575" s="2" t="s">
        <v>144</v>
      </c>
      <c r="F575" s="2" t="s">
        <v>145</v>
      </c>
      <c r="H575" s="23" cm="1">
        <f t="array" ref="H575">SUMPRODUCT('Charges by GXP_GIP_DETERMINED'!G$7:G$567*('Charges by GXP_GIP_DETERMINED'!$D$7:$D$567=$D575)*('Charges by GXP_GIP_DETERMINED'!$E$7:$E$567=$E575))</f>
        <v>781846.49258472212</v>
      </c>
      <c r="I575" s="23" cm="1">
        <f t="array" ref="I575">SUMPRODUCT('Charges by GXP_GIP_DETERMINED'!H$7:H$567*('Charges by GXP_GIP_DETERMINED'!$D$7:$D$567=$D575)*('Charges by GXP_GIP_DETERMINED'!$E$7:$E$567=$E575))</f>
        <v>147033.76</v>
      </c>
      <c r="J575" s="23" cm="1">
        <f t="array" ref="J575">SUMPRODUCT('Charges by GXP_GIP_DETERMINED'!I$7:I$567*('Charges by GXP_GIP_DETERMINED'!$D$7:$D$567=$D575)*('Charges by GXP_GIP_DETERMINED'!$E$7:$E$567=$E575))</f>
        <v>0</v>
      </c>
      <c r="K575" s="23" cm="1">
        <f t="array" ref="K575">SUMPRODUCT('Charges by GXP_GIP_DETERMINED'!J$7:J$567*('Charges by GXP_GIP_DETERMINED'!$D$7:$D$567=$D575)*('Charges by GXP_GIP_DETERMINED'!$E$7:$E$567=$E575))</f>
        <v>0</v>
      </c>
      <c r="L575" s="24">
        <f t="shared" si="96"/>
        <v>928880.25258472213</v>
      </c>
      <c r="M575" s="23">
        <v>1045238.0488420005</v>
      </c>
      <c r="N575" s="23">
        <v>152591.26999999999</v>
      </c>
      <c r="O575" s="23">
        <v>0</v>
      </c>
      <c r="P575" s="23" cm="1">
        <f t="array" ref="P575">SUMPRODUCT('Charges by GXP_GIP_DETERMINED'!O$7:O$567*('Charges by GXP_GIP_DETERMINED'!$D$7:$D$567=$D575)*('Charges by GXP_GIP_DETERMINED'!$E$7:$E$567=$E575))</f>
        <v>0</v>
      </c>
      <c r="Q575" s="24">
        <f t="shared" si="97"/>
        <v>1197829.3188420006</v>
      </c>
      <c r="R575" s="23">
        <v>1340272.5600000003</v>
      </c>
      <c r="S575" s="23">
        <v>188483.36</v>
      </c>
      <c r="T575" s="23">
        <v>0</v>
      </c>
      <c r="U575" s="24">
        <f t="shared" si="98"/>
        <v>1528755.9200000004</v>
      </c>
      <c r="V575" s="23">
        <v>1788390.64</v>
      </c>
      <c r="W575" s="23">
        <v>199502.1</v>
      </c>
      <c r="X575" s="23">
        <v>0</v>
      </c>
      <c r="Y575" s="24">
        <f t="shared" si="99"/>
        <v>1987892.74</v>
      </c>
      <c r="Z575" s="23">
        <v>2346396.2599999998</v>
      </c>
      <c r="AA575" s="23">
        <v>192355.43</v>
      </c>
      <c r="AB575" s="23">
        <v>0</v>
      </c>
      <c r="AC575" s="24">
        <f t="shared" si="100"/>
        <v>2538751.69</v>
      </c>
      <c r="AD575" s="23">
        <v>2793346.06</v>
      </c>
      <c r="AE575" s="23">
        <v>210936.9</v>
      </c>
      <c r="AF575" s="23">
        <v>0</v>
      </c>
      <c r="AG575" s="24">
        <f t="shared" si="101"/>
        <v>3004282.96</v>
      </c>
      <c r="AH575" s="23">
        <v>3172279.93</v>
      </c>
      <c r="AI575" s="23">
        <v>215004.85</v>
      </c>
      <c r="AJ575" s="23">
        <v>0</v>
      </c>
      <c r="AK575" s="24">
        <f t="shared" si="102"/>
        <v>3387284.7800000003</v>
      </c>
      <c r="AN575" s="35">
        <f t="shared" si="103"/>
        <v>0.64580516783089248</v>
      </c>
      <c r="AO575" s="35">
        <f t="shared" si="104"/>
        <v>0.30033363337687002</v>
      </c>
      <c r="AP575" s="35">
        <f t="shared" si="105"/>
        <v>0.27710697811593188</v>
      </c>
      <c r="AQ575" s="35">
        <f t="shared" si="106"/>
        <v>0.183370146766894</v>
      </c>
      <c r="AR575" s="35">
        <f t="shared" si="107"/>
        <v>0.12748526856471609</v>
      </c>
    </row>
    <row r="576" spans="2:44" x14ac:dyDescent="0.3">
      <c r="B576" s="2" t="s">
        <v>84</v>
      </c>
      <c r="C576" s="2" t="s">
        <v>320</v>
      </c>
      <c r="D576" s="2" t="s">
        <v>491</v>
      </c>
      <c r="E576" s="2" t="s">
        <v>146</v>
      </c>
      <c r="H576" s="23" cm="1">
        <f t="array" ref="H576">SUMPRODUCT('Charges by GXP_GIP_DETERMINED'!G$7:G$567*('Charges by GXP_GIP_DETERMINED'!$D$7:$D$567=$D576)*('Charges by GXP_GIP_DETERMINED'!$E$7:$E$567=$E576))</f>
        <v>1451266.334640231</v>
      </c>
      <c r="I576" s="23" cm="1">
        <f t="array" ref="I576">SUMPRODUCT('Charges by GXP_GIP_DETERMINED'!H$7:H$567*('Charges by GXP_GIP_DETERMINED'!$D$7:$D$567=$D576)*('Charges by GXP_GIP_DETERMINED'!$E$7:$E$567=$E576))</f>
        <v>0</v>
      </c>
      <c r="J576" s="23" cm="1">
        <f t="array" ref="J576">SUMPRODUCT('Charges by GXP_GIP_DETERMINED'!I$7:I$567*('Charges by GXP_GIP_DETERMINED'!$D$7:$D$567=$D576)*('Charges by GXP_GIP_DETERMINED'!$E$7:$E$567=$E576))</f>
        <v>0</v>
      </c>
      <c r="K576" s="23" cm="1">
        <f t="array" ref="K576">SUMPRODUCT('Charges by GXP_GIP_DETERMINED'!J$7:J$567*('Charges by GXP_GIP_DETERMINED'!$D$7:$D$567=$D576)*('Charges by GXP_GIP_DETERMINED'!$E$7:$E$567=$E576))</f>
        <v>0</v>
      </c>
      <c r="L576" s="24">
        <f t="shared" si="96"/>
        <v>1451266.334640231</v>
      </c>
      <c r="M576" s="23">
        <v>1403785.3489338523</v>
      </c>
      <c r="N576" s="23">
        <v>0</v>
      </c>
      <c r="O576" s="23">
        <v>0</v>
      </c>
      <c r="P576" s="23" cm="1">
        <f t="array" ref="P576">SUMPRODUCT('Charges by GXP_GIP_DETERMINED'!O$7:O$567*('Charges by GXP_GIP_DETERMINED'!$D$7:$D$567=$D576)*('Charges by GXP_GIP_DETERMINED'!$E$7:$E$567=$E576))</f>
        <v>0</v>
      </c>
      <c r="Q576" s="24">
        <f t="shared" si="97"/>
        <v>1403785.3489338523</v>
      </c>
      <c r="R576" s="23">
        <v>1386196.23</v>
      </c>
      <c r="S576" s="23">
        <v>0</v>
      </c>
      <c r="T576" s="23">
        <v>0</v>
      </c>
      <c r="U576" s="24">
        <f t="shared" si="98"/>
        <v>1386196.23</v>
      </c>
      <c r="V576" s="23">
        <v>1402769.06</v>
      </c>
      <c r="W576" s="23">
        <v>0</v>
      </c>
      <c r="X576" s="23">
        <v>0</v>
      </c>
      <c r="Y576" s="24">
        <f t="shared" si="99"/>
        <v>1402769.06</v>
      </c>
      <c r="Z576" s="23">
        <v>1479413</v>
      </c>
      <c r="AA576" s="23">
        <v>0</v>
      </c>
      <c r="AB576" s="23">
        <v>0</v>
      </c>
      <c r="AC576" s="24">
        <f t="shared" si="100"/>
        <v>1479413</v>
      </c>
      <c r="AD576" s="23">
        <v>1502681.0799999998</v>
      </c>
      <c r="AE576" s="23">
        <v>0</v>
      </c>
      <c r="AF576" s="23">
        <v>0</v>
      </c>
      <c r="AG576" s="24">
        <f t="shared" si="101"/>
        <v>1502681.0799999998</v>
      </c>
      <c r="AH576" s="23">
        <v>1515028.7</v>
      </c>
      <c r="AI576" s="23">
        <v>0</v>
      </c>
      <c r="AJ576" s="23">
        <v>0</v>
      </c>
      <c r="AK576" s="24">
        <f t="shared" si="102"/>
        <v>1515028.7</v>
      </c>
      <c r="AN576" s="35">
        <f t="shared" si="103"/>
        <v>-4.4836776742541828E-2</v>
      </c>
      <c r="AO576" s="35">
        <f t="shared" si="104"/>
        <v>1.1955616125142843E-2</v>
      </c>
      <c r="AP576" s="35">
        <f t="shared" si="105"/>
        <v>5.4637603712188954E-2</v>
      </c>
      <c r="AQ576" s="35">
        <f t="shared" si="106"/>
        <v>1.5727913706314434E-2</v>
      </c>
      <c r="AR576" s="35">
        <f t="shared" si="107"/>
        <v>8.2170596038915189E-3</v>
      </c>
    </row>
    <row r="577" spans="2:44" x14ac:dyDescent="0.3">
      <c r="B577" s="2" t="s">
        <v>84</v>
      </c>
      <c r="C577" s="2" t="s">
        <v>492</v>
      </c>
      <c r="D577" s="2" t="s">
        <v>493</v>
      </c>
      <c r="E577" s="2" t="s">
        <v>142</v>
      </c>
      <c r="F577" s="2" t="s">
        <v>143</v>
      </c>
      <c r="H577" s="23" cm="1">
        <f t="array" ref="H577">SUMPRODUCT('Charges by GXP_GIP_DETERMINED'!G$7:G$567*('Charges by GXP_GIP_DETERMINED'!$D$7:$D$567=$D577)*('Charges by GXP_GIP_DETERMINED'!$E$7:$E$567=$E577))</f>
        <v>169.78007897742972</v>
      </c>
      <c r="I577" s="23" cm="1">
        <f t="array" ref="I577">SUMPRODUCT('Charges by GXP_GIP_DETERMINED'!H$7:H$567*('Charges by GXP_GIP_DETERMINED'!$D$7:$D$567=$D577)*('Charges by GXP_GIP_DETERMINED'!$E$7:$E$567=$E577))</f>
        <v>1519.25</v>
      </c>
      <c r="J577" s="23" cm="1">
        <f t="array" ref="J577">SUMPRODUCT('Charges by GXP_GIP_DETERMINED'!I$7:I$567*('Charges by GXP_GIP_DETERMINED'!$D$7:$D$567=$D577)*('Charges by GXP_GIP_DETERMINED'!$E$7:$E$567=$E577))</f>
        <v>57441.61</v>
      </c>
      <c r="K577" s="23" cm="1">
        <f t="array" ref="K577">SUMPRODUCT('Charges by GXP_GIP_DETERMINED'!J$7:J$567*('Charges by GXP_GIP_DETERMINED'!$D$7:$D$567=$D577)*('Charges by GXP_GIP_DETERMINED'!$E$7:$E$567=$E577))</f>
        <v>0</v>
      </c>
      <c r="L577" s="24">
        <f t="shared" si="96"/>
        <v>59130.640078977427</v>
      </c>
      <c r="M577" s="23">
        <v>235.58898897909754</v>
      </c>
      <c r="N577" s="23">
        <v>6712.65</v>
      </c>
      <c r="O577" s="23">
        <v>56905.62</v>
      </c>
      <c r="P577" s="23" cm="1">
        <f t="array" ref="P577">SUMPRODUCT('Charges by GXP_GIP_DETERMINED'!O$7:O$567*('Charges by GXP_GIP_DETERMINED'!$D$7:$D$567=$D577)*('Charges by GXP_GIP_DETERMINED'!$E$7:$E$567=$E577))</f>
        <v>0</v>
      </c>
      <c r="Q577" s="24">
        <f t="shared" si="97"/>
        <v>63853.858988979104</v>
      </c>
      <c r="R577" s="23">
        <v>290.64999999999998</v>
      </c>
      <c r="S577" s="23">
        <v>8291.58</v>
      </c>
      <c r="T577" s="23">
        <v>77221.919999999998</v>
      </c>
      <c r="U577" s="24">
        <f t="shared" si="98"/>
        <v>85804.15</v>
      </c>
      <c r="V577" s="23">
        <v>387.24999999999994</v>
      </c>
      <c r="W577" s="23">
        <v>8776.31</v>
      </c>
      <c r="X577" s="23">
        <v>78297.41</v>
      </c>
      <c r="Y577" s="24">
        <f t="shared" si="99"/>
        <v>87460.97</v>
      </c>
      <c r="Z577" s="23">
        <v>515.43000000000006</v>
      </c>
      <c r="AA577" s="23">
        <v>8461.92</v>
      </c>
      <c r="AB577" s="23">
        <v>78727.990000000005</v>
      </c>
      <c r="AC577" s="24">
        <f t="shared" si="100"/>
        <v>87705.340000000011</v>
      </c>
      <c r="AD577" s="23">
        <v>606.48</v>
      </c>
      <c r="AE577" s="23">
        <v>9279.34</v>
      </c>
      <c r="AF577" s="23">
        <v>79209.34</v>
      </c>
      <c r="AG577" s="24">
        <f t="shared" si="101"/>
        <v>89095.16</v>
      </c>
      <c r="AH577" s="23">
        <v>705.19999999999993</v>
      </c>
      <c r="AI577" s="23">
        <v>9458.2900000000009</v>
      </c>
      <c r="AJ577" s="23">
        <v>81279.789999999994</v>
      </c>
      <c r="AK577" s="24">
        <f t="shared" si="102"/>
        <v>91443.28</v>
      </c>
      <c r="AN577" s="35">
        <f t="shared" si="103"/>
        <v>0.45109455749838467</v>
      </c>
      <c r="AO577" s="35">
        <f t="shared" si="104"/>
        <v>1.9309322451186883E-2</v>
      </c>
      <c r="AP577" s="35">
        <f t="shared" si="105"/>
        <v>2.7940463043116814E-3</v>
      </c>
      <c r="AQ577" s="35">
        <f t="shared" si="106"/>
        <v>1.5846469553621123E-2</v>
      </c>
      <c r="AR577" s="35">
        <f t="shared" si="107"/>
        <v>2.6355191460456284E-2</v>
      </c>
    </row>
    <row r="578" spans="2:44" x14ac:dyDescent="0.3">
      <c r="B578" s="2" t="s">
        <v>84</v>
      </c>
      <c r="C578" s="2" t="s">
        <v>492</v>
      </c>
      <c r="D578" s="2" t="s">
        <v>493</v>
      </c>
      <c r="E578" s="2" t="s">
        <v>144</v>
      </c>
      <c r="F578" s="2" t="s">
        <v>145</v>
      </c>
      <c r="H578" s="23" cm="1">
        <f t="array" ref="H578">SUMPRODUCT('Charges by GXP_GIP_DETERMINED'!G$7:G$567*('Charges by GXP_GIP_DETERMINED'!$D$7:$D$567=$D578)*('Charges by GXP_GIP_DETERMINED'!$E$7:$E$567=$E578))</f>
        <v>758637.33257618395</v>
      </c>
      <c r="I578" s="23" cm="1">
        <f t="array" ref="I578">SUMPRODUCT('Charges by GXP_GIP_DETERMINED'!H$7:H$567*('Charges by GXP_GIP_DETERMINED'!$D$7:$D$567=$D578)*('Charges by GXP_GIP_DETERMINED'!$E$7:$E$567=$E578))</f>
        <v>196203.33</v>
      </c>
      <c r="J578" s="23" cm="1">
        <f t="array" ref="J578">SUMPRODUCT('Charges by GXP_GIP_DETERMINED'!I$7:I$567*('Charges by GXP_GIP_DETERMINED'!$D$7:$D$567=$D578)*('Charges by GXP_GIP_DETERMINED'!$E$7:$E$567=$E578))</f>
        <v>0</v>
      </c>
      <c r="K578" s="23" cm="1">
        <f t="array" ref="K578">SUMPRODUCT('Charges by GXP_GIP_DETERMINED'!J$7:J$567*('Charges by GXP_GIP_DETERMINED'!$D$7:$D$567=$D578)*('Charges by GXP_GIP_DETERMINED'!$E$7:$E$567=$E578))</f>
        <v>0</v>
      </c>
      <c r="L578" s="24">
        <f t="shared" si="96"/>
        <v>954840.66257618391</v>
      </c>
      <c r="M578" s="23">
        <v>1014210.0934733301</v>
      </c>
      <c r="N578" s="23">
        <v>197997.84</v>
      </c>
      <c r="O578" s="23">
        <v>0</v>
      </c>
      <c r="P578" s="23" cm="1">
        <f t="array" ref="P578">SUMPRODUCT('Charges by GXP_GIP_DETERMINED'!O$7:O$567*('Charges by GXP_GIP_DETERMINED'!$D$7:$D$567=$D578)*('Charges by GXP_GIP_DETERMINED'!$E$7:$E$567=$E578))</f>
        <v>0</v>
      </c>
      <c r="Q578" s="24">
        <f t="shared" si="97"/>
        <v>1212207.9334733302</v>
      </c>
      <c r="R578" s="23">
        <v>1300486.5</v>
      </c>
      <c r="S578" s="23">
        <v>244570.34</v>
      </c>
      <c r="T578" s="23">
        <v>0</v>
      </c>
      <c r="U578" s="24">
        <f t="shared" si="98"/>
        <v>1545056.84</v>
      </c>
      <c r="V578" s="23">
        <v>1735302.17</v>
      </c>
      <c r="W578" s="23">
        <v>258867.92</v>
      </c>
      <c r="X578" s="23">
        <v>0</v>
      </c>
      <c r="Y578" s="24">
        <f t="shared" si="99"/>
        <v>1994170.0899999999</v>
      </c>
      <c r="Z578" s="23">
        <v>2276743.34</v>
      </c>
      <c r="AA578" s="23">
        <v>249594.61</v>
      </c>
      <c r="AB578" s="23">
        <v>0</v>
      </c>
      <c r="AC578" s="24">
        <f t="shared" si="100"/>
        <v>2526337.9499999997</v>
      </c>
      <c r="AD578" s="23">
        <v>2710425.44</v>
      </c>
      <c r="AE578" s="23">
        <v>273705.38</v>
      </c>
      <c r="AF578" s="23">
        <v>0</v>
      </c>
      <c r="AG578" s="24">
        <f t="shared" si="101"/>
        <v>2984130.82</v>
      </c>
      <c r="AH578" s="23">
        <v>3078110.6300000004</v>
      </c>
      <c r="AI578" s="23">
        <v>278983.82</v>
      </c>
      <c r="AJ578" s="23">
        <v>0</v>
      </c>
      <c r="AK578" s="24">
        <f t="shared" si="102"/>
        <v>3357094.45</v>
      </c>
      <c r="AN578" s="35">
        <f t="shared" si="103"/>
        <v>0.61813054319596961</v>
      </c>
      <c r="AO578" s="35">
        <f t="shared" si="104"/>
        <v>0.29067749378074637</v>
      </c>
      <c r="AP578" s="35">
        <f t="shared" si="105"/>
        <v>0.26686182019709248</v>
      </c>
      <c r="AQ578" s="35">
        <f t="shared" si="106"/>
        <v>0.18120808817363487</v>
      </c>
      <c r="AR578" s="35">
        <f t="shared" si="107"/>
        <v>0.12498233237643386</v>
      </c>
    </row>
    <row r="579" spans="2:44" x14ac:dyDescent="0.3">
      <c r="B579" s="2" t="s">
        <v>84</v>
      </c>
      <c r="C579" s="2" t="s">
        <v>492</v>
      </c>
      <c r="D579" s="2" t="s">
        <v>493</v>
      </c>
      <c r="E579" s="2" t="s">
        <v>146</v>
      </c>
      <c r="H579" s="23" cm="1">
        <f t="array" ref="H579">SUMPRODUCT('Charges by GXP_GIP_DETERMINED'!G$7:G$567*('Charges by GXP_GIP_DETERMINED'!$D$7:$D$567=$D579)*('Charges by GXP_GIP_DETERMINED'!$E$7:$E$567=$E579))</f>
        <v>1682911.9771399181</v>
      </c>
      <c r="I579" s="23" cm="1">
        <f t="array" ref="I579">SUMPRODUCT('Charges by GXP_GIP_DETERMINED'!H$7:H$567*('Charges by GXP_GIP_DETERMINED'!$D$7:$D$567=$D579)*('Charges by GXP_GIP_DETERMINED'!$E$7:$E$567=$E579))</f>
        <v>0</v>
      </c>
      <c r="J579" s="23" cm="1">
        <f t="array" ref="J579">SUMPRODUCT('Charges by GXP_GIP_DETERMINED'!I$7:I$567*('Charges by GXP_GIP_DETERMINED'!$D$7:$D$567=$D579)*('Charges by GXP_GIP_DETERMINED'!$E$7:$E$567=$E579))</f>
        <v>0</v>
      </c>
      <c r="K579" s="23" cm="1">
        <f t="array" ref="K579">SUMPRODUCT('Charges by GXP_GIP_DETERMINED'!J$7:J$567*('Charges by GXP_GIP_DETERMINED'!$D$7:$D$567=$D579)*('Charges by GXP_GIP_DETERMINED'!$E$7:$E$567=$E579))</f>
        <v>0</v>
      </c>
      <c r="L579" s="24">
        <f t="shared" si="96"/>
        <v>1682911.9771399181</v>
      </c>
      <c r="M579" s="23">
        <v>1712060.2350792156</v>
      </c>
      <c r="N579" s="23">
        <v>0</v>
      </c>
      <c r="O579" s="23">
        <v>0</v>
      </c>
      <c r="P579" s="23" cm="1">
        <f t="array" ref="P579">SUMPRODUCT('Charges by GXP_GIP_DETERMINED'!O$7:O$567*('Charges by GXP_GIP_DETERMINED'!$D$7:$D$567=$D579)*('Charges by GXP_GIP_DETERMINED'!$E$7:$E$567=$E579))</f>
        <v>0</v>
      </c>
      <c r="Q579" s="24">
        <f t="shared" si="97"/>
        <v>1712060.2350792156</v>
      </c>
      <c r="R579" s="23">
        <v>1703779.29</v>
      </c>
      <c r="S579" s="23">
        <v>0</v>
      </c>
      <c r="T579" s="23">
        <v>0</v>
      </c>
      <c r="U579" s="24">
        <f t="shared" si="98"/>
        <v>1703779.29</v>
      </c>
      <c r="V579" s="23">
        <v>1700374.1699999997</v>
      </c>
      <c r="W579" s="23">
        <v>0</v>
      </c>
      <c r="X579" s="23">
        <v>0</v>
      </c>
      <c r="Y579" s="24">
        <f t="shared" si="99"/>
        <v>1700374.1699999997</v>
      </c>
      <c r="Z579" s="23">
        <v>1801180.7100000002</v>
      </c>
      <c r="AA579" s="23">
        <v>0</v>
      </c>
      <c r="AB579" s="23">
        <v>0</v>
      </c>
      <c r="AC579" s="24">
        <f t="shared" si="100"/>
        <v>1801180.7100000002</v>
      </c>
      <c r="AD579" s="23">
        <v>1836248.8800000001</v>
      </c>
      <c r="AE579" s="23">
        <v>0</v>
      </c>
      <c r="AF579" s="23">
        <v>0</v>
      </c>
      <c r="AG579" s="24">
        <f t="shared" si="101"/>
        <v>1836248.8800000001</v>
      </c>
      <c r="AH579" s="23">
        <v>1864570.6</v>
      </c>
      <c r="AI579" s="23">
        <v>0</v>
      </c>
      <c r="AJ579" s="23">
        <v>0</v>
      </c>
      <c r="AK579" s="24">
        <f t="shared" si="102"/>
        <v>1864570.6</v>
      </c>
      <c r="AN579" s="35">
        <f t="shared" si="103"/>
        <v>1.2399527214456807E-2</v>
      </c>
      <c r="AO579" s="35">
        <f t="shared" si="104"/>
        <v>-1.9985687230652527E-3</v>
      </c>
      <c r="AP579" s="35">
        <f t="shared" si="105"/>
        <v>5.928491609584996E-2</v>
      </c>
      <c r="AQ579" s="35">
        <f t="shared" si="106"/>
        <v>1.9469545618218342E-2</v>
      </c>
      <c r="AR579" s="35">
        <f t="shared" si="107"/>
        <v>1.5423682654608362E-2</v>
      </c>
    </row>
    <row r="580" spans="2:44" x14ac:dyDescent="0.3">
      <c r="B580" s="2" t="s">
        <v>84</v>
      </c>
      <c r="C580" s="2" t="s">
        <v>187</v>
      </c>
      <c r="D580" s="2" t="s">
        <v>494</v>
      </c>
      <c r="E580" s="2" t="s">
        <v>142</v>
      </c>
      <c r="F580" s="2" t="s">
        <v>143</v>
      </c>
      <c r="H580" s="23" cm="1">
        <f t="array" ref="H580">SUMPRODUCT('Charges by GXP_GIP_DETERMINED'!G$7:G$567*('Charges by GXP_GIP_DETERMINED'!$D$7:$D$567=$D580)*('Charges by GXP_GIP_DETERMINED'!$E$7:$E$567=$E580))</f>
        <v>0</v>
      </c>
      <c r="I580" s="23" cm="1">
        <f t="array" ref="I580">SUMPRODUCT('Charges by GXP_GIP_DETERMINED'!H$7:H$567*('Charges by GXP_GIP_DETERMINED'!$D$7:$D$567=$D580)*('Charges by GXP_GIP_DETERMINED'!$E$7:$E$567=$E580))</f>
        <v>0</v>
      </c>
      <c r="J580" s="23" cm="1">
        <f t="array" ref="J580">SUMPRODUCT('Charges by GXP_GIP_DETERMINED'!I$7:I$567*('Charges by GXP_GIP_DETERMINED'!$D$7:$D$567=$D580)*('Charges by GXP_GIP_DETERMINED'!$E$7:$E$567=$E580))</f>
        <v>0</v>
      </c>
      <c r="K580" s="23" cm="1">
        <f t="array" ref="K580">SUMPRODUCT('Charges by GXP_GIP_DETERMINED'!J$7:J$567*('Charges by GXP_GIP_DETERMINED'!$D$7:$D$567=$D580)*('Charges by GXP_GIP_DETERMINED'!$E$7:$E$567=$E580))</f>
        <v>0</v>
      </c>
      <c r="L580" s="24">
        <f t="shared" si="96"/>
        <v>0</v>
      </c>
      <c r="M580" s="23">
        <v>0</v>
      </c>
      <c r="N580" s="23">
        <v>0</v>
      </c>
      <c r="O580" s="23">
        <v>0</v>
      </c>
      <c r="P580" s="23" cm="1">
        <f t="array" ref="P580">SUMPRODUCT('Charges by GXP_GIP_DETERMINED'!O$7:O$567*('Charges by GXP_GIP_DETERMINED'!$D$7:$D$567=$D580)*('Charges by GXP_GIP_DETERMINED'!$E$7:$E$567=$E580))</f>
        <v>0</v>
      </c>
      <c r="Q580" s="24">
        <f t="shared" si="97"/>
        <v>0</v>
      </c>
      <c r="R580" s="23">
        <v>0</v>
      </c>
      <c r="S580" s="23">
        <v>0</v>
      </c>
      <c r="T580" s="23">
        <v>0</v>
      </c>
      <c r="U580" s="24">
        <f t="shared" si="98"/>
        <v>0</v>
      </c>
      <c r="V580" s="23">
        <v>0</v>
      </c>
      <c r="W580" s="23">
        <v>0</v>
      </c>
      <c r="X580" s="23">
        <v>0</v>
      </c>
      <c r="Y580" s="24">
        <f t="shared" si="99"/>
        <v>0</v>
      </c>
      <c r="Z580" s="23">
        <v>0</v>
      </c>
      <c r="AA580" s="23">
        <v>0</v>
      </c>
      <c r="AB580" s="23">
        <v>0</v>
      </c>
      <c r="AC580" s="24">
        <f t="shared" si="100"/>
        <v>0</v>
      </c>
      <c r="AD580" s="23">
        <v>0</v>
      </c>
      <c r="AE580" s="23">
        <v>0</v>
      </c>
      <c r="AF580" s="23">
        <v>0</v>
      </c>
      <c r="AG580" s="24">
        <f t="shared" si="101"/>
        <v>0</v>
      </c>
      <c r="AH580" s="23">
        <v>0</v>
      </c>
      <c r="AI580" s="23">
        <v>0</v>
      </c>
      <c r="AJ580" s="23">
        <v>0</v>
      </c>
      <c r="AK580" s="24">
        <f t="shared" si="102"/>
        <v>0</v>
      </c>
      <c r="AN580" s="35" t="str">
        <f t="shared" si="103"/>
        <v>-</v>
      </c>
      <c r="AO580" s="35" t="str">
        <f t="shared" si="104"/>
        <v>'-</v>
      </c>
      <c r="AP580" s="35" t="str">
        <f t="shared" si="105"/>
        <v>'-</v>
      </c>
      <c r="AQ580" s="35" t="str">
        <f t="shared" si="106"/>
        <v>'-</v>
      </c>
      <c r="AR580" s="35" t="str">
        <f t="shared" si="107"/>
        <v>'-</v>
      </c>
    </row>
    <row r="581" spans="2:44" x14ac:dyDescent="0.3">
      <c r="B581" s="2" t="s">
        <v>84</v>
      </c>
      <c r="C581" s="2" t="s">
        <v>187</v>
      </c>
      <c r="D581" s="2" t="s">
        <v>494</v>
      </c>
      <c r="E581" s="2" t="s">
        <v>144</v>
      </c>
      <c r="F581" s="2" t="s">
        <v>145</v>
      </c>
      <c r="H581" s="23" cm="1">
        <f t="array" ref="H581">SUMPRODUCT('Charges by GXP_GIP_DETERMINED'!G$7:G$567*('Charges by GXP_GIP_DETERMINED'!$D$7:$D$567=$D581)*('Charges by GXP_GIP_DETERMINED'!$E$7:$E$567=$E581))</f>
        <v>0</v>
      </c>
      <c r="I581" s="23" cm="1">
        <f t="array" ref="I581">SUMPRODUCT('Charges by GXP_GIP_DETERMINED'!H$7:H$567*('Charges by GXP_GIP_DETERMINED'!$D$7:$D$567=$D581)*('Charges by GXP_GIP_DETERMINED'!$E$7:$E$567=$E581))</f>
        <v>0</v>
      </c>
      <c r="J581" s="23" cm="1">
        <f t="array" ref="J581">SUMPRODUCT('Charges by GXP_GIP_DETERMINED'!I$7:I$567*('Charges by GXP_GIP_DETERMINED'!$D$7:$D$567=$D581)*('Charges by GXP_GIP_DETERMINED'!$E$7:$E$567=$E581))</f>
        <v>0</v>
      </c>
      <c r="K581" s="23" cm="1">
        <f t="array" ref="K581">SUMPRODUCT('Charges by GXP_GIP_DETERMINED'!J$7:J$567*('Charges by GXP_GIP_DETERMINED'!$D$7:$D$567=$D581)*('Charges by GXP_GIP_DETERMINED'!$E$7:$E$567=$E581))</f>
        <v>0</v>
      </c>
      <c r="L581" s="24">
        <f t="shared" si="96"/>
        <v>0</v>
      </c>
      <c r="M581" s="23">
        <v>26333.065959523905</v>
      </c>
      <c r="N581" s="23">
        <v>0</v>
      </c>
      <c r="O581" s="23">
        <v>0</v>
      </c>
      <c r="P581" s="23" cm="1">
        <f t="array" ref="P581">SUMPRODUCT('Charges by GXP_GIP_DETERMINED'!O$7:O$567*('Charges by GXP_GIP_DETERMINED'!$D$7:$D$567=$D581)*('Charges by GXP_GIP_DETERMINED'!$E$7:$E$567=$E581))</f>
        <v>0</v>
      </c>
      <c r="Q581" s="24">
        <f t="shared" si="97"/>
        <v>26333.065959523905</v>
      </c>
      <c r="R581" s="23">
        <v>33766</v>
      </c>
      <c r="S581" s="23">
        <v>0</v>
      </c>
      <c r="T581" s="23">
        <v>0</v>
      </c>
      <c r="U581" s="24">
        <f t="shared" si="98"/>
        <v>33766</v>
      </c>
      <c r="V581" s="23">
        <v>45055.609999999993</v>
      </c>
      <c r="W581" s="23">
        <v>0</v>
      </c>
      <c r="X581" s="23">
        <v>0</v>
      </c>
      <c r="Y581" s="24">
        <f t="shared" si="99"/>
        <v>45055.609999999993</v>
      </c>
      <c r="Z581" s="23">
        <v>59113.63</v>
      </c>
      <c r="AA581" s="23">
        <v>0</v>
      </c>
      <c r="AB581" s="23">
        <v>0</v>
      </c>
      <c r="AC581" s="24">
        <f t="shared" si="100"/>
        <v>59113.63</v>
      </c>
      <c r="AD581" s="23">
        <v>70373.779999999984</v>
      </c>
      <c r="AE581" s="23">
        <v>0</v>
      </c>
      <c r="AF581" s="23">
        <v>0</v>
      </c>
      <c r="AG581" s="24">
        <f t="shared" si="101"/>
        <v>70373.779999999984</v>
      </c>
      <c r="AH581" s="23">
        <v>79920.419999999984</v>
      </c>
      <c r="AI581" s="23">
        <v>0</v>
      </c>
      <c r="AJ581" s="23">
        <v>0</v>
      </c>
      <c r="AK581" s="24">
        <f t="shared" si="102"/>
        <v>79920.419999999984</v>
      </c>
      <c r="AN581" s="35" t="str">
        <f t="shared" si="103"/>
        <v>-</v>
      </c>
      <c r="AO581" s="35">
        <f t="shared" si="104"/>
        <v>0.33434845702777927</v>
      </c>
      <c r="AP581" s="35">
        <f t="shared" si="105"/>
        <v>0.31201486340990625</v>
      </c>
      <c r="AQ581" s="35">
        <f t="shared" si="106"/>
        <v>0.19048314238188357</v>
      </c>
      <c r="AR581" s="35">
        <f t="shared" si="107"/>
        <v>0.13565620604719553</v>
      </c>
    </row>
    <row r="582" spans="2:44" x14ac:dyDescent="0.3">
      <c r="B582" s="2" t="s">
        <v>84</v>
      </c>
      <c r="C582" s="2" t="s">
        <v>187</v>
      </c>
      <c r="D582" s="2" t="s">
        <v>494</v>
      </c>
      <c r="E582" s="2" t="s">
        <v>146</v>
      </c>
      <c r="H582" s="23" cm="1">
        <f t="array" ref="H582">SUMPRODUCT('Charges by GXP_GIP_DETERMINED'!G$7:G$567*('Charges by GXP_GIP_DETERMINED'!$D$7:$D$567=$D582)*('Charges by GXP_GIP_DETERMINED'!$E$7:$E$567=$E582))</f>
        <v>0</v>
      </c>
      <c r="I582" s="23" cm="1">
        <f t="array" ref="I582">SUMPRODUCT('Charges by GXP_GIP_DETERMINED'!H$7:H$567*('Charges by GXP_GIP_DETERMINED'!$D$7:$D$567=$D582)*('Charges by GXP_GIP_DETERMINED'!$E$7:$E$567=$E582))</f>
        <v>0</v>
      </c>
      <c r="J582" s="23" cm="1">
        <f t="array" ref="J582">SUMPRODUCT('Charges by GXP_GIP_DETERMINED'!I$7:I$567*('Charges by GXP_GIP_DETERMINED'!$D$7:$D$567=$D582)*('Charges by GXP_GIP_DETERMINED'!$E$7:$E$567=$E582))</f>
        <v>0</v>
      </c>
      <c r="K582" s="23" cm="1">
        <f t="array" ref="K582">SUMPRODUCT('Charges by GXP_GIP_DETERMINED'!J$7:J$567*('Charges by GXP_GIP_DETERMINED'!$D$7:$D$567=$D582)*('Charges by GXP_GIP_DETERMINED'!$E$7:$E$567=$E582))</f>
        <v>0</v>
      </c>
      <c r="L582" s="24">
        <f t="shared" si="96"/>
        <v>0</v>
      </c>
      <c r="M582" s="23">
        <v>169.56819683807595</v>
      </c>
      <c r="N582" s="23">
        <v>0</v>
      </c>
      <c r="O582" s="23">
        <v>0</v>
      </c>
      <c r="P582" s="23" cm="1">
        <f t="array" ref="P582">SUMPRODUCT('Charges by GXP_GIP_DETERMINED'!O$7:O$567*('Charges by GXP_GIP_DETERMINED'!$D$7:$D$567=$D582)*('Charges by GXP_GIP_DETERMINED'!$E$7:$E$567=$E582))</f>
        <v>0</v>
      </c>
      <c r="Q582" s="24">
        <f t="shared" si="97"/>
        <v>169.56819683807595</v>
      </c>
      <c r="R582" s="23">
        <v>171.87</v>
      </c>
      <c r="S582" s="23">
        <v>0</v>
      </c>
      <c r="T582" s="23">
        <v>0</v>
      </c>
      <c r="U582" s="24">
        <f t="shared" si="98"/>
        <v>171.87</v>
      </c>
      <c r="V582" s="23">
        <v>173.79</v>
      </c>
      <c r="W582" s="23">
        <v>0</v>
      </c>
      <c r="X582" s="23">
        <v>0</v>
      </c>
      <c r="Y582" s="24">
        <f t="shared" si="99"/>
        <v>173.79</v>
      </c>
      <c r="Z582" s="23">
        <v>187.06</v>
      </c>
      <c r="AA582" s="23">
        <v>0</v>
      </c>
      <c r="AB582" s="23">
        <v>0</v>
      </c>
      <c r="AC582" s="24">
        <f t="shared" si="100"/>
        <v>187.06</v>
      </c>
      <c r="AD582" s="23">
        <v>192.63</v>
      </c>
      <c r="AE582" s="23">
        <v>0</v>
      </c>
      <c r="AF582" s="23">
        <v>0</v>
      </c>
      <c r="AG582" s="24">
        <f t="shared" si="101"/>
        <v>192.63</v>
      </c>
      <c r="AH582" s="23">
        <v>197.84</v>
      </c>
      <c r="AI582" s="23">
        <v>0</v>
      </c>
      <c r="AJ582" s="23">
        <v>0</v>
      </c>
      <c r="AK582" s="24">
        <f t="shared" si="102"/>
        <v>197.84</v>
      </c>
      <c r="AN582" s="35" t="str">
        <f t="shared" si="103"/>
        <v>-</v>
      </c>
      <c r="AO582" s="35">
        <f t="shared" si="104"/>
        <v>1.1171234072263836E-2</v>
      </c>
      <c r="AP582" s="35">
        <f t="shared" si="105"/>
        <v>7.6356522239484415E-2</v>
      </c>
      <c r="AQ582" s="35">
        <f t="shared" si="106"/>
        <v>2.9776542285897545E-2</v>
      </c>
      <c r="AR582" s="35">
        <f t="shared" si="107"/>
        <v>2.7046669781446431E-2</v>
      </c>
    </row>
    <row r="583" spans="2:44" x14ac:dyDescent="0.3">
      <c r="B583" s="2" t="s">
        <v>84</v>
      </c>
      <c r="C583" s="2" t="s">
        <v>335</v>
      </c>
      <c r="D583" s="2" t="s">
        <v>495</v>
      </c>
      <c r="E583" s="2" t="s">
        <v>142</v>
      </c>
      <c r="F583" s="2" t="s">
        <v>143</v>
      </c>
      <c r="H583" s="23" cm="1">
        <f t="array" ref="H583">SUMPRODUCT('Charges by GXP_GIP_DETERMINED'!G$7:G$567*('Charges by GXP_GIP_DETERMINED'!$D$7:$D$567=$D583)*('Charges by GXP_GIP_DETERMINED'!$E$7:$E$567=$E583))</f>
        <v>1072.8451926444386</v>
      </c>
      <c r="I583" s="23" cm="1">
        <f t="array" ref="I583">SUMPRODUCT('Charges by GXP_GIP_DETERMINED'!H$7:H$567*('Charges by GXP_GIP_DETERMINED'!$D$7:$D$567=$D583)*('Charges by GXP_GIP_DETERMINED'!$E$7:$E$567=$E583))</f>
        <v>142.88999999999999</v>
      </c>
      <c r="J583" s="23" cm="1">
        <f t="array" ref="J583">SUMPRODUCT('Charges by GXP_GIP_DETERMINED'!I$7:I$567*('Charges by GXP_GIP_DETERMINED'!$D$7:$D$567=$D583)*('Charges by GXP_GIP_DETERMINED'!$E$7:$E$567=$E583))</f>
        <v>243583.14</v>
      </c>
      <c r="K583" s="23" cm="1">
        <f t="array" ref="K583">SUMPRODUCT('Charges by GXP_GIP_DETERMINED'!J$7:J$567*('Charges by GXP_GIP_DETERMINED'!$D$7:$D$567=$D583)*('Charges by GXP_GIP_DETERMINED'!$E$7:$E$567=$E583))</f>
        <v>0</v>
      </c>
      <c r="L583" s="24">
        <f t="shared" ref="L583:L646" si="108">SUM(H583:K583)</f>
        <v>244798.87519264445</v>
      </c>
      <c r="M583" s="23">
        <v>1426.8811709823874</v>
      </c>
      <c r="N583" s="23">
        <v>141.61000000000001</v>
      </c>
      <c r="O583" s="23">
        <v>245207.04000000001</v>
      </c>
      <c r="P583" s="23" cm="1">
        <f t="array" ref="P583">SUMPRODUCT('Charges by GXP_GIP_DETERMINED'!O$7:O$567*('Charges by GXP_GIP_DETERMINED'!$D$7:$D$567=$D583)*('Charges by GXP_GIP_DETERMINED'!$E$7:$E$567=$E583))</f>
        <v>0</v>
      </c>
      <c r="Q583" s="24">
        <f t="shared" ref="Q583:Q646" si="109">SUM(M583:P583)</f>
        <v>246775.5311709824</v>
      </c>
      <c r="R583" s="23">
        <v>1880.56</v>
      </c>
      <c r="S583" s="23">
        <v>174.92</v>
      </c>
      <c r="T583" s="23">
        <v>332750.21000000002</v>
      </c>
      <c r="U583" s="24">
        <f t="shared" ref="U583:U646" si="110">SUM(R583:T583)</f>
        <v>334805.69</v>
      </c>
      <c r="V583" s="23">
        <v>2938.4200000000005</v>
      </c>
      <c r="W583" s="23">
        <v>185.14</v>
      </c>
      <c r="X583" s="23">
        <v>337384.55</v>
      </c>
      <c r="Y583" s="24">
        <f t="shared" ref="Y583:Y639" si="111">SUM(V583:X583)</f>
        <v>340508.11</v>
      </c>
      <c r="Z583" s="23">
        <v>4444.18</v>
      </c>
      <c r="AA583" s="23">
        <v>178.51</v>
      </c>
      <c r="AB583" s="23">
        <v>339239.89</v>
      </c>
      <c r="AC583" s="24">
        <f t="shared" ref="AC583:AC639" si="112">SUM(Z583:AB583)</f>
        <v>343862.58</v>
      </c>
      <c r="AD583" s="23">
        <v>5678.369999999999</v>
      </c>
      <c r="AE583" s="23">
        <v>195.76</v>
      </c>
      <c r="AF583" s="23">
        <v>341314.05</v>
      </c>
      <c r="AG583" s="24">
        <f t="shared" ref="AG583:AG639" si="113">SUM(AD583:AF583)</f>
        <v>347188.18</v>
      </c>
      <c r="AH583" s="23">
        <v>6989.5299999999979</v>
      </c>
      <c r="AI583" s="23">
        <v>199.53</v>
      </c>
      <c r="AJ583" s="23">
        <v>350235.65</v>
      </c>
      <c r="AK583" s="24">
        <f t="shared" ref="AK583:AK639" si="114">SUM(AH583:AJ583)</f>
        <v>357424.71</v>
      </c>
      <c r="AN583" s="35">
        <f t="shared" ref="AN583:AN639" si="115">IFERROR(U583/L583-1,"-")</f>
        <v>0.36767658648972423</v>
      </c>
      <c r="AO583" s="35">
        <f t="shared" ref="AO583:AO639" si="116">IFERROR(Y583/U583-1,"'-")</f>
        <v>1.7032028338586525E-2</v>
      </c>
      <c r="AP583" s="35">
        <f t="shared" ref="AP583:AP639" si="117">IFERROR(AC583/Y583-1,"'-")</f>
        <v>9.8513659483765448E-3</v>
      </c>
      <c r="AQ583" s="35">
        <f t="shared" ref="AQ583:AQ639" si="118">IFERROR(AG583/AC583-1,"'-")</f>
        <v>9.6713053220272016E-3</v>
      </c>
      <c r="AR583" s="35">
        <f t="shared" ref="AR583:AR639" si="119">IFERROR(AK583/AG583-1,"'-")</f>
        <v>2.9484097068051218E-2</v>
      </c>
    </row>
    <row r="584" spans="2:44" x14ac:dyDescent="0.3">
      <c r="B584" s="2" t="s">
        <v>84</v>
      </c>
      <c r="C584" s="2" t="s">
        <v>335</v>
      </c>
      <c r="D584" s="2" t="s">
        <v>495</v>
      </c>
      <c r="E584" s="2" t="s">
        <v>144</v>
      </c>
      <c r="F584" s="2" t="s">
        <v>145</v>
      </c>
      <c r="H584" s="23" cm="1">
        <f t="array" ref="H584">SUMPRODUCT('Charges by GXP_GIP_DETERMINED'!G$7:G$567*('Charges by GXP_GIP_DETERMINED'!$D$7:$D$567=$D584)*('Charges by GXP_GIP_DETERMINED'!$E$7:$E$567=$E584))</f>
        <v>1409.5118132691177</v>
      </c>
      <c r="I584" s="23" cm="1">
        <f t="array" ref="I584">SUMPRODUCT('Charges by GXP_GIP_DETERMINED'!H$7:H$567*('Charges by GXP_GIP_DETERMINED'!$D$7:$D$567=$D584)*('Charges by GXP_GIP_DETERMINED'!$E$7:$E$567=$E584))</f>
        <v>57232.07</v>
      </c>
      <c r="J584" s="23" cm="1">
        <f t="array" ref="J584">SUMPRODUCT('Charges by GXP_GIP_DETERMINED'!I$7:I$567*('Charges by GXP_GIP_DETERMINED'!$D$7:$D$567=$D584)*('Charges by GXP_GIP_DETERMINED'!$E$7:$E$567=$E584))</f>
        <v>0</v>
      </c>
      <c r="K584" s="23" cm="1">
        <f t="array" ref="K584">SUMPRODUCT('Charges by GXP_GIP_DETERMINED'!J$7:J$567*('Charges by GXP_GIP_DETERMINED'!$D$7:$D$567=$D584)*('Charges by GXP_GIP_DETERMINED'!$E$7:$E$567=$E584))</f>
        <v>0</v>
      </c>
      <c r="L584" s="24">
        <f t="shared" si="108"/>
        <v>58641.58181326912</v>
      </c>
      <c r="M584" s="23">
        <v>1636.9223154198171</v>
      </c>
      <c r="N584" s="23">
        <v>58754.97</v>
      </c>
      <c r="O584" s="23">
        <v>0</v>
      </c>
      <c r="P584" s="23" cm="1">
        <f t="array" ref="P584">SUMPRODUCT('Charges by GXP_GIP_DETERMINED'!O$7:O$567*('Charges by GXP_GIP_DETERMINED'!$D$7:$D$567=$D584)*('Charges by GXP_GIP_DETERMINED'!$E$7:$E$567=$E584))</f>
        <v>0</v>
      </c>
      <c r="Q584" s="24">
        <f t="shared" si="109"/>
        <v>60391.89231541982</v>
      </c>
      <c r="R584" s="23">
        <v>2290.2100000000005</v>
      </c>
      <c r="S584" s="23">
        <v>72575.149999999994</v>
      </c>
      <c r="T584" s="23">
        <v>0</v>
      </c>
      <c r="U584" s="24">
        <f t="shared" si="110"/>
        <v>74865.36</v>
      </c>
      <c r="V584" s="23">
        <v>4235.17</v>
      </c>
      <c r="W584" s="23">
        <v>76817.89</v>
      </c>
      <c r="X584" s="23">
        <v>0</v>
      </c>
      <c r="Y584" s="24">
        <f t="shared" si="111"/>
        <v>81053.06</v>
      </c>
      <c r="Z584" s="23">
        <v>6999.7600000000011</v>
      </c>
      <c r="AA584" s="23">
        <v>74066.080000000002</v>
      </c>
      <c r="AB584" s="23">
        <v>0</v>
      </c>
      <c r="AC584" s="24">
        <f t="shared" si="112"/>
        <v>81065.84</v>
      </c>
      <c r="AD584" s="23">
        <v>9350.65</v>
      </c>
      <c r="AE584" s="23">
        <v>81220.84</v>
      </c>
      <c r="AF584" s="23">
        <v>0</v>
      </c>
      <c r="AG584" s="24">
        <f t="shared" si="113"/>
        <v>90571.489999999991</v>
      </c>
      <c r="AH584" s="23">
        <v>11062.369999999999</v>
      </c>
      <c r="AI584" s="23">
        <v>82787.199999999997</v>
      </c>
      <c r="AJ584" s="23">
        <v>0</v>
      </c>
      <c r="AK584" s="24">
        <f t="shared" si="114"/>
        <v>93849.569999999992</v>
      </c>
      <c r="AN584" s="35">
        <f t="shared" si="115"/>
        <v>0.27665996866168863</v>
      </c>
      <c r="AO584" s="35">
        <f t="shared" si="116"/>
        <v>8.2651041816936388E-2</v>
      </c>
      <c r="AP584" s="35">
        <f t="shared" si="117"/>
        <v>1.5767449125303479E-4</v>
      </c>
      <c r="AQ584" s="35">
        <f t="shared" si="118"/>
        <v>0.11725839145070216</v>
      </c>
      <c r="AR584" s="35">
        <f t="shared" si="119"/>
        <v>3.619328775534103E-2</v>
      </c>
    </row>
    <row r="585" spans="2:44" x14ac:dyDescent="0.3">
      <c r="B585" s="2" t="s">
        <v>84</v>
      </c>
      <c r="C585" s="2" t="s">
        <v>335</v>
      </c>
      <c r="D585" s="2" t="s">
        <v>495</v>
      </c>
      <c r="E585" s="2" t="s">
        <v>146</v>
      </c>
      <c r="H585" s="23" cm="1">
        <f t="array" ref="H585">SUMPRODUCT('Charges by GXP_GIP_DETERMINED'!G$7:G$567*('Charges by GXP_GIP_DETERMINED'!$D$7:$D$567=$D585)*('Charges by GXP_GIP_DETERMINED'!$E$7:$E$567=$E585))</f>
        <v>38616.368247277511</v>
      </c>
      <c r="I585" s="23" cm="1">
        <f t="array" ref="I585">SUMPRODUCT('Charges by GXP_GIP_DETERMINED'!H$7:H$567*('Charges by GXP_GIP_DETERMINED'!$D$7:$D$567=$D585)*('Charges by GXP_GIP_DETERMINED'!$E$7:$E$567=$E585))</f>
        <v>0</v>
      </c>
      <c r="J585" s="23" cm="1">
        <f t="array" ref="J585">SUMPRODUCT('Charges by GXP_GIP_DETERMINED'!I$7:I$567*('Charges by GXP_GIP_DETERMINED'!$D$7:$D$567=$D585)*('Charges by GXP_GIP_DETERMINED'!$E$7:$E$567=$E585))</f>
        <v>0</v>
      </c>
      <c r="K585" s="23" cm="1">
        <f t="array" ref="K585">SUMPRODUCT('Charges by GXP_GIP_DETERMINED'!J$7:J$567*('Charges by GXP_GIP_DETERMINED'!$D$7:$D$567=$D585)*('Charges by GXP_GIP_DETERMINED'!$E$7:$E$567=$E585))</f>
        <v>0</v>
      </c>
      <c r="L585" s="24">
        <f t="shared" si="108"/>
        <v>38616.368247277511</v>
      </c>
      <c r="M585" s="23">
        <v>39175.376318706942</v>
      </c>
      <c r="N585" s="23">
        <v>0</v>
      </c>
      <c r="O585" s="23">
        <v>0</v>
      </c>
      <c r="P585" s="23" cm="1">
        <f t="array" ref="P585">SUMPRODUCT('Charges by GXP_GIP_DETERMINED'!O$7:O$567*('Charges by GXP_GIP_DETERMINED'!$D$7:$D$567=$D585)*('Charges by GXP_GIP_DETERMINED'!$E$7:$E$567=$E585))</f>
        <v>0</v>
      </c>
      <c r="Q585" s="24">
        <f t="shared" si="109"/>
        <v>39175.376318706942</v>
      </c>
      <c r="R585" s="23">
        <v>39204.810000000005</v>
      </c>
      <c r="S585" s="23">
        <v>0</v>
      </c>
      <c r="T585" s="23">
        <v>0</v>
      </c>
      <c r="U585" s="24">
        <f t="shared" si="110"/>
        <v>39204.810000000005</v>
      </c>
      <c r="V585" s="23">
        <v>39308.460000000006</v>
      </c>
      <c r="W585" s="23">
        <v>0</v>
      </c>
      <c r="X585" s="23">
        <v>0</v>
      </c>
      <c r="Y585" s="24">
        <f t="shared" si="111"/>
        <v>39308.460000000006</v>
      </c>
      <c r="Z585" s="23">
        <v>41982.96</v>
      </c>
      <c r="AA585" s="23">
        <v>0</v>
      </c>
      <c r="AB585" s="23">
        <v>0</v>
      </c>
      <c r="AC585" s="24">
        <f t="shared" si="112"/>
        <v>41982.96</v>
      </c>
      <c r="AD585" s="23">
        <v>42941.679999999993</v>
      </c>
      <c r="AE585" s="23">
        <v>0</v>
      </c>
      <c r="AF585" s="23">
        <v>0</v>
      </c>
      <c r="AG585" s="24">
        <f t="shared" si="113"/>
        <v>42941.679999999993</v>
      </c>
      <c r="AH585" s="23">
        <v>43614.850000000006</v>
      </c>
      <c r="AI585" s="23">
        <v>0</v>
      </c>
      <c r="AJ585" s="23">
        <v>0</v>
      </c>
      <c r="AK585" s="24">
        <f t="shared" si="114"/>
        <v>43614.850000000006</v>
      </c>
      <c r="AN585" s="35">
        <f t="shared" si="115"/>
        <v>1.523814329080464E-2</v>
      </c>
      <c r="AO585" s="35">
        <f t="shared" si="116"/>
        <v>2.6438082469983915E-3</v>
      </c>
      <c r="AP585" s="35">
        <f t="shared" si="117"/>
        <v>6.8038788596653133E-2</v>
      </c>
      <c r="AQ585" s="35">
        <f t="shared" si="118"/>
        <v>2.2835931530315934E-2</v>
      </c>
      <c r="AR585" s="35">
        <f t="shared" si="119"/>
        <v>1.5676377822199994E-2</v>
      </c>
    </row>
    <row r="586" spans="2:44" x14ac:dyDescent="0.3">
      <c r="B586" s="2" t="s">
        <v>84</v>
      </c>
      <c r="C586" s="2" t="s">
        <v>235</v>
      </c>
      <c r="D586" s="2" t="s">
        <v>496</v>
      </c>
      <c r="E586" s="2" t="s">
        <v>142</v>
      </c>
      <c r="F586" s="2" t="s">
        <v>143</v>
      </c>
      <c r="H586" s="23" cm="1">
        <f t="array" ref="H586">SUMPRODUCT('Charges by GXP_GIP_DETERMINED'!G$7:G$567*('Charges by GXP_GIP_DETERMINED'!$D$7:$D$567=$D586)*('Charges by GXP_GIP_DETERMINED'!$E$7:$E$567=$E586))</f>
        <v>17.32414022413883</v>
      </c>
      <c r="I586" s="23" cm="1">
        <f t="array" ref="I586">SUMPRODUCT('Charges by GXP_GIP_DETERMINED'!H$7:H$567*('Charges by GXP_GIP_DETERMINED'!$D$7:$D$567=$D586)*('Charges by GXP_GIP_DETERMINED'!$E$7:$E$567=$E586))</f>
        <v>0</v>
      </c>
      <c r="J586" s="23" cm="1">
        <f t="array" ref="J586">SUMPRODUCT('Charges by GXP_GIP_DETERMINED'!I$7:I$567*('Charges by GXP_GIP_DETERMINED'!$D$7:$D$567=$D586)*('Charges by GXP_GIP_DETERMINED'!$E$7:$E$567=$E586))</f>
        <v>6652.48</v>
      </c>
      <c r="K586" s="23" cm="1">
        <f t="array" ref="K586">SUMPRODUCT('Charges by GXP_GIP_DETERMINED'!J$7:J$567*('Charges by GXP_GIP_DETERMINED'!$D$7:$D$567=$D586)*('Charges by GXP_GIP_DETERMINED'!$E$7:$E$567=$E586))</f>
        <v>0</v>
      </c>
      <c r="L586" s="24">
        <f t="shared" si="108"/>
        <v>6669.8041402241388</v>
      </c>
      <c r="M586" s="23">
        <v>24.039845328307251</v>
      </c>
      <c r="N586" s="23">
        <v>861.15</v>
      </c>
      <c r="O586" s="23">
        <v>6594.21</v>
      </c>
      <c r="P586" s="23" cm="1">
        <f t="array" ref="P586">SUMPRODUCT('Charges by GXP_GIP_DETERMINED'!O$7:O$567*('Charges by GXP_GIP_DETERMINED'!$D$7:$D$567=$D586)*('Charges by GXP_GIP_DETERMINED'!$E$7:$E$567=$E586))</f>
        <v>0</v>
      </c>
      <c r="Q586" s="24">
        <f t="shared" si="109"/>
        <v>7479.3998453283075</v>
      </c>
      <c r="R586" s="23">
        <v>29.64</v>
      </c>
      <c r="S586" s="23">
        <v>1063.71</v>
      </c>
      <c r="T586" s="23">
        <v>8948.4599999999991</v>
      </c>
      <c r="U586" s="24">
        <f t="shared" si="110"/>
        <v>10041.81</v>
      </c>
      <c r="V586" s="23">
        <v>39.51</v>
      </c>
      <c r="W586" s="23">
        <v>1125.8900000000001</v>
      </c>
      <c r="X586" s="23">
        <v>9073.09</v>
      </c>
      <c r="Y586" s="24">
        <f t="shared" si="111"/>
        <v>10238.49</v>
      </c>
      <c r="Z586" s="23">
        <v>52.6</v>
      </c>
      <c r="AA586" s="23">
        <v>1085.56</v>
      </c>
      <c r="AB586" s="23">
        <v>9122.98</v>
      </c>
      <c r="AC586" s="24">
        <f t="shared" si="112"/>
        <v>10261.14</v>
      </c>
      <c r="AD586" s="23">
        <v>61.89</v>
      </c>
      <c r="AE586" s="23">
        <v>1190.42</v>
      </c>
      <c r="AF586" s="23">
        <v>9178.76</v>
      </c>
      <c r="AG586" s="24">
        <f t="shared" si="113"/>
        <v>10431.07</v>
      </c>
      <c r="AH586" s="23">
        <v>71.949999999999989</v>
      </c>
      <c r="AI586" s="23">
        <v>1213.3800000000001</v>
      </c>
      <c r="AJ586" s="23">
        <v>9418.68</v>
      </c>
      <c r="AK586" s="24">
        <f t="shared" si="114"/>
        <v>10704.01</v>
      </c>
      <c r="AN586" s="35">
        <f t="shared" si="115"/>
        <v>0.50556295040809762</v>
      </c>
      <c r="AO586" s="35">
        <f t="shared" si="116"/>
        <v>1.9586110472116003E-2</v>
      </c>
      <c r="AP586" s="35">
        <f t="shared" si="117"/>
        <v>2.2122402815258901E-3</v>
      </c>
      <c r="AQ586" s="35">
        <f t="shared" si="118"/>
        <v>1.6560538107851519E-2</v>
      </c>
      <c r="AR586" s="35">
        <f t="shared" si="119"/>
        <v>2.6166059665978736E-2</v>
      </c>
    </row>
    <row r="587" spans="2:44" x14ac:dyDescent="0.3">
      <c r="B587" s="2" t="s">
        <v>84</v>
      </c>
      <c r="C587" s="2" t="s">
        <v>235</v>
      </c>
      <c r="D587" s="2" t="s">
        <v>496</v>
      </c>
      <c r="E587" s="2" t="s">
        <v>144</v>
      </c>
      <c r="F587" s="2" t="s">
        <v>145</v>
      </c>
      <c r="H587" s="23" cm="1">
        <f t="array" ref="H587">SUMPRODUCT('Charges by GXP_GIP_DETERMINED'!G$7:G$567*('Charges by GXP_GIP_DETERMINED'!$D$7:$D$567=$D587)*('Charges by GXP_GIP_DETERMINED'!$E$7:$E$567=$E587))</f>
        <v>608245.64372214547</v>
      </c>
      <c r="I587" s="23" cm="1">
        <f t="array" ref="I587">SUMPRODUCT('Charges by GXP_GIP_DETERMINED'!H$7:H$567*('Charges by GXP_GIP_DETERMINED'!$D$7:$D$567=$D587)*('Charges by GXP_GIP_DETERMINED'!$E$7:$E$567=$E587))</f>
        <v>60272.480000000003</v>
      </c>
      <c r="J587" s="23" cm="1">
        <f t="array" ref="J587">SUMPRODUCT('Charges by GXP_GIP_DETERMINED'!I$7:I$567*('Charges by GXP_GIP_DETERMINED'!$D$7:$D$567=$D587)*('Charges by GXP_GIP_DETERMINED'!$E$7:$E$567=$E587))</f>
        <v>0</v>
      </c>
      <c r="K587" s="23" cm="1">
        <f t="array" ref="K587">SUMPRODUCT('Charges by GXP_GIP_DETERMINED'!J$7:J$567*('Charges by GXP_GIP_DETERMINED'!$D$7:$D$567=$D587)*('Charges by GXP_GIP_DETERMINED'!$E$7:$E$567=$E587))</f>
        <v>0</v>
      </c>
      <c r="L587" s="24">
        <f t="shared" si="108"/>
        <v>668518.12372214545</v>
      </c>
      <c r="M587" s="23">
        <v>813153.85233029258</v>
      </c>
      <c r="N587" s="23">
        <v>60768.26</v>
      </c>
      <c r="O587" s="23">
        <v>0</v>
      </c>
      <c r="P587" s="23" cm="1">
        <f t="array" ref="P587">SUMPRODUCT('Charges by GXP_GIP_DETERMINED'!O$7:O$567*('Charges by GXP_GIP_DETERMINED'!$D$7:$D$567=$D587)*('Charges by GXP_GIP_DETERMINED'!$E$7:$E$567=$E587))</f>
        <v>0</v>
      </c>
      <c r="Q587" s="24">
        <f t="shared" si="109"/>
        <v>873922.11233029258</v>
      </c>
      <c r="R587" s="23">
        <v>1042679.0400000002</v>
      </c>
      <c r="S587" s="23">
        <v>75062</v>
      </c>
      <c r="T587" s="23">
        <v>0</v>
      </c>
      <c r="U587" s="24">
        <f t="shared" si="110"/>
        <v>1117741.04</v>
      </c>
      <c r="V587" s="23">
        <v>1391297.18</v>
      </c>
      <c r="W587" s="23">
        <v>79450.12</v>
      </c>
      <c r="X587" s="23">
        <v>0</v>
      </c>
      <c r="Y587" s="24">
        <f t="shared" si="111"/>
        <v>1470747.2999999998</v>
      </c>
      <c r="Z587" s="23">
        <v>1825403.46</v>
      </c>
      <c r="AA587" s="23">
        <v>76604.02</v>
      </c>
      <c r="AB587" s="23">
        <v>0</v>
      </c>
      <c r="AC587" s="24">
        <f t="shared" si="112"/>
        <v>1902007.48</v>
      </c>
      <c r="AD587" s="23">
        <v>2173112.75</v>
      </c>
      <c r="AE587" s="23">
        <v>84003.94</v>
      </c>
      <c r="AF587" s="23">
        <v>0</v>
      </c>
      <c r="AG587" s="24">
        <f t="shared" si="113"/>
        <v>2257116.69</v>
      </c>
      <c r="AH587" s="23">
        <v>2467908.29</v>
      </c>
      <c r="AI587" s="23">
        <v>85623.97</v>
      </c>
      <c r="AJ587" s="23">
        <v>0</v>
      </c>
      <c r="AK587" s="24">
        <f t="shared" si="114"/>
        <v>2553532.2600000002</v>
      </c>
      <c r="AN587" s="35">
        <f t="shared" si="115"/>
        <v>0.67196819403592412</v>
      </c>
      <c r="AO587" s="35">
        <f t="shared" si="116"/>
        <v>0.31582114941399997</v>
      </c>
      <c r="AP587" s="35">
        <f t="shared" si="117"/>
        <v>0.29322520598881963</v>
      </c>
      <c r="AQ587" s="35">
        <f t="shared" si="118"/>
        <v>0.18670232043461787</v>
      </c>
      <c r="AR587" s="35">
        <f t="shared" si="119"/>
        <v>0.13132487625174583</v>
      </c>
    </row>
    <row r="588" spans="2:44" x14ac:dyDescent="0.3">
      <c r="B588" s="2" t="s">
        <v>84</v>
      </c>
      <c r="C588" s="2" t="s">
        <v>235</v>
      </c>
      <c r="D588" s="2" t="s">
        <v>496</v>
      </c>
      <c r="E588" s="2" t="s">
        <v>146</v>
      </c>
      <c r="H588" s="23" cm="1">
        <f t="array" ref="H588">SUMPRODUCT('Charges by GXP_GIP_DETERMINED'!G$7:G$567*('Charges by GXP_GIP_DETERMINED'!$D$7:$D$567=$D588)*('Charges by GXP_GIP_DETERMINED'!$E$7:$E$567=$E588))</f>
        <v>1377478.3172935632</v>
      </c>
      <c r="I588" s="23" cm="1">
        <f t="array" ref="I588">SUMPRODUCT('Charges by GXP_GIP_DETERMINED'!H$7:H$567*('Charges by GXP_GIP_DETERMINED'!$D$7:$D$567=$D588)*('Charges by GXP_GIP_DETERMINED'!$E$7:$E$567=$E588))</f>
        <v>0</v>
      </c>
      <c r="J588" s="23" cm="1">
        <f t="array" ref="J588">SUMPRODUCT('Charges by GXP_GIP_DETERMINED'!I$7:I$567*('Charges by GXP_GIP_DETERMINED'!$D$7:$D$567=$D588)*('Charges by GXP_GIP_DETERMINED'!$E$7:$E$567=$E588))</f>
        <v>0</v>
      </c>
      <c r="K588" s="23" cm="1">
        <f t="array" ref="K588">SUMPRODUCT('Charges by GXP_GIP_DETERMINED'!J$7:J$567*('Charges by GXP_GIP_DETERMINED'!$D$7:$D$567=$D588)*('Charges by GXP_GIP_DETERMINED'!$E$7:$E$567=$E588))</f>
        <v>0</v>
      </c>
      <c r="L588" s="24">
        <f t="shared" si="108"/>
        <v>1377478.3172935632</v>
      </c>
      <c r="M588" s="23">
        <v>1401516.5428210814</v>
      </c>
      <c r="N588" s="23">
        <v>0</v>
      </c>
      <c r="O588" s="23">
        <v>0</v>
      </c>
      <c r="P588" s="23" cm="1">
        <f t="array" ref="P588">SUMPRODUCT('Charges by GXP_GIP_DETERMINED'!O$7:O$567*('Charges by GXP_GIP_DETERMINED'!$D$7:$D$567=$D588)*('Charges by GXP_GIP_DETERMINED'!$E$7:$E$567=$E588))</f>
        <v>0</v>
      </c>
      <c r="Q588" s="24">
        <f t="shared" si="109"/>
        <v>1401516.5428210814</v>
      </c>
      <c r="R588" s="23">
        <v>1395123.22</v>
      </c>
      <c r="S588" s="23">
        <v>0</v>
      </c>
      <c r="T588" s="23">
        <v>0</v>
      </c>
      <c r="U588" s="24">
        <f t="shared" si="110"/>
        <v>1395123.22</v>
      </c>
      <c r="V588" s="23">
        <v>1392428.8800000001</v>
      </c>
      <c r="W588" s="23">
        <v>0</v>
      </c>
      <c r="X588" s="23">
        <v>0</v>
      </c>
      <c r="Y588" s="24">
        <f t="shared" si="111"/>
        <v>1392428.8800000001</v>
      </c>
      <c r="Z588" s="23">
        <v>1475200.13</v>
      </c>
      <c r="AA588" s="23">
        <v>0</v>
      </c>
      <c r="AB588" s="23">
        <v>0</v>
      </c>
      <c r="AC588" s="24">
        <f t="shared" si="112"/>
        <v>1475200.13</v>
      </c>
      <c r="AD588" s="23">
        <v>1504116.72</v>
      </c>
      <c r="AE588" s="23">
        <v>0</v>
      </c>
      <c r="AF588" s="23">
        <v>0</v>
      </c>
      <c r="AG588" s="24">
        <f t="shared" si="113"/>
        <v>1504116.72</v>
      </c>
      <c r="AH588" s="23">
        <v>1527668.4300000002</v>
      </c>
      <c r="AI588" s="23">
        <v>0</v>
      </c>
      <c r="AJ588" s="23">
        <v>0</v>
      </c>
      <c r="AK588" s="24">
        <f t="shared" si="114"/>
        <v>1527668.4300000002</v>
      </c>
      <c r="AN588" s="35">
        <f t="shared" si="115"/>
        <v>1.280956838660452E-2</v>
      </c>
      <c r="AO588" s="35">
        <f t="shared" si="116"/>
        <v>-1.9312559359451198E-3</v>
      </c>
      <c r="AP588" s="35">
        <f t="shared" si="117"/>
        <v>5.9443790048364864E-2</v>
      </c>
      <c r="AQ588" s="35">
        <f t="shared" si="118"/>
        <v>1.9601808196695325E-2</v>
      </c>
      <c r="AR588" s="35">
        <f t="shared" si="119"/>
        <v>1.5658166475272184E-2</v>
      </c>
    </row>
    <row r="589" spans="2:44" x14ac:dyDescent="0.3">
      <c r="B589" s="2" t="s">
        <v>84</v>
      </c>
      <c r="C589" s="2" t="s">
        <v>497</v>
      </c>
      <c r="D589" s="2" t="s">
        <v>498</v>
      </c>
      <c r="E589" s="2" t="s">
        <v>142</v>
      </c>
      <c r="F589" s="2" t="s">
        <v>143</v>
      </c>
      <c r="H589" s="23" cm="1">
        <f t="array" ref="H589">SUMPRODUCT('Charges by GXP_GIP_DETERMINED'!G$7:G$567*('Charges by GXP_GIP_DETERMINED'!$D$7:$D$567=$D589)*('Charges by GXP_GIP_DETERMINED'!$E$7:$E$567=$E589))</f>
        <v>0</v>
      </c>
      <c r="I589" s="23" cm="1">
        <f t="array" ref="I589">SUMPRODUCT('Charges by GXP_GIP_DETERMINED'!H$7:H$567*('Charges by GXP_GIP_DETERMINED'!$D$7:$D$567=$D589)*('Charges by GXP_GIP_DETERMINED'!$E$7:$E$567=$E589))</f>
        <v>0</v>
      </c>
      <c r="J589" s="23" cm="1">
        <f t="array" ref="J589">SUMPRODUCT('Charges by GXP_GIP_DETERMINED'!I$7:I$567*('Charges by GXP_GIP_DETERMINED'!$D$7:$D$567=$D589)*('Charges by GXP_GIP_DETERMINED'!$E$7:$E$567=$E589))</f>
        <v>0</v>
      </c>
      <c r="K589" s="23" cm="1">
        <f t="array" ref="K589">SUMPRODUCT('Charges by GXP_GIP_DETERMINED'!J$7:J$567*('Charges by GXP_GIP_DETERMINED'!$D$7:$D$567=$D589)*('Charges by GXP_GIP_DETERMINED'!$E$7:$E$567=$E589))</f>
        <v>0</v>
      </c>
      <c r="L589" s="24">
        <f t="shared" si="108"/>
        <v>0</v>
      </c>
      <c r="M589" s="23">
        <v>0</v>
      </c>
      <c r="N589" s="23">
        <v>0</v>
      </c>
      <c r="O589" s="23">
        <v>0</v>
      </c>
      <c r="P589" s="23" cm="1">
        <f t="array" ref="P589">SUMPRODUCT('Charges by GXP_GIP_DETERMINED'!O$7:O$567*('Charges by GXP_GIP_DETERMINED'!$D$7:$D$567=$D589)*('Charges by GXP_GIP_DETERMINED'!$E$7:$E$567=$E589))</f>
        <v>0</v>
      </c>
      <c r="Q589" s="24">
        <f t="shared" si="109"/>
        <v>0</v>
      </c>
      <c r="R589" s="23">
        <v>0</v>
      </c>
      <c r="S589" s="23">
        <v>0</v>
      </c>
      <c r="T589" s="23">
        <v>0</v>
      </c>
      <c r="U589" s="24">
        <f t="shared" si="110"/>
        <v>0</v>
      </c>
      <c r="V589" s="23">
        <v>0</v>
      </c>
      <c r="W589" s="23">
        <v>0</v>
      </c>
      <c r="X589" s="23">
        <v>0</v>
      </c>
      <c r="Y589" s="24">
        <f t="shared" si="111"/>
        <v>0</v>
      </c>
      <c r="Z589" s="23">
        <v>0</v>
      </c>
      <c r="AA589" s="23">
        <v>0</v>
      </c>
      <c r="AB589" s="23">
        <v>0</v>
      </c>
      <c r="AC589" s="24">
        <f t="shared" si="112"/>
        <v>0</v>
      </c>
      <c r="AD589" s="23">
        <v>0</v>
      </c>
      <c r="AE589" s="23">
        <v>0</v>
      </c>
      <c r="AF589" s="23">
        <v>0</v>
      </c>
      <c r="AG589" s="24">
        <f t="shared" si="113"/>
        <v>0</v>
      </c>
      <c r="AH589" s="23">
        <v>0</v>
      </c>
      <c r="AI589" s="23">
        <v>0</v>
      </c>
      <c r="AJ589" s="23">
        <v>0</v>
      </c>
      <c r="AK589" s="24">
        <f t="shared" si="114"/>
        <v>0</v>
      </c>
      <c r="AN589" s="35" t="str">
        <f t="shared" si="115"/>
        <v>-</v>
      </c>
      <c r="AO589" s="35" t="str">
        <f t="shared" si="116"/>
        <v>'-</v>
      </c>
      <c r="AP589" s="35" t="str">
        <f t="shared" si="117"/>
        <v>'-</v>
      </c>
      <c r="AQ589" s="35" t="str">
        <f t="shared" si="118"/>
        <v>'-</v>
      </c>
      <c r="AR589" s="35" t="str">
        <f t="shared" si="119"/>
        <v>'-</v>
      </c>
    </row>
    <row r="590" spans="2:44" x14ac:dyDescent="0.3">
      <c r="B590" s="2" t="s">
        <v>84</v>
      </c>
      <c r="C590" s="2" t="s">
        <v>497</v>
      </c>
      <c r="D590" s="2" t="s">
        <v>498</v>
      </c>
      <c r="E590" s="2" t="s">
        <v>144</v>
      </c>
      <c r="F590" s="2" t="s">
        <v>145</v>
      </c>
      <c r="H590" s="23" cm="1">
        <f t="array" ref="H590">SUMPRODUCT('Charges by GXP_GIP_DETERMINED'!G$7:G$567*('Charges by GXP_GIP_DETERMINED'!$D$7:$D$567=$D590)*('Charges by GXP_GIP_DETERMINED'!$E$7:$E$567=$E590))</f>
        <v>0</v>
      </c>
      <c r="I590" s="23" cm="1">
        <f t="array" ref="I590">SUMPRODUCT('Charges by GXP_GIP_DETERMINED'!H$7:H$567*('Charges by GXP_GIP_DETERMINED'!$D$7:$D$567=$D590)*('Charges by GXP_GIP_DETERMINED'!$E$7:$E$567=$E590))</f>
        <v>0</v>
      </c>
      <c r="J590" s="23" cm="1">
        <f t="array" ref="J590">SUMPRODUCT('Charges by GXP_GIP_DETERMINED'!I$7:I$567*('Charges by GXP_GIP_DETERMINED'!$D$7:$D$567=$D590)*('Charges by GXP_GIP_DETERMINED'!$E$7:$E$567=$E590))</f>
        <v>0</v>
      </c>
      <c r="K590" s="23" cm="1">
        <f t="array" ref="K590">SUMPRODUCT('Charges by GXP_GIP_DETERMINED'!J$7:J$567*('Charges by GXP_GIP_DETERMINED'!$D$7:$D$567=$D590)*('Charges by GXP_GIP_DETERMINED'!$E$7:$E$567=$E590))</f>
        <v>0</v>
      </c>
      <c r="L590" s="24">
        <f t="shared" si="108"/>
        <v>0</v>
      </c>
      <c r="M590" s="23">
        <v>0</v>
      </c>
      <c r="N590" s="23">
        <v>174198.76</v>
      </c>
      <c r="O590" s="23">
        <v>0</v>
      </c>
      <c r="P590" s="23" cm="1">
        <f t="array" ref="P590">SUMPRODUCT('Charges by GXP_GIP_DETERMINED'!O$7:O$567*('Charges by GXP_GIP_DETERMINED'!$D$7:$D$567=$D590)*('Charges by GXP_GIP_DETERMINED'!$E$7:$E$567=$E590))</f>
        <v>0</v>
      </c>
      <c r="Q590" s="24">
        <f t="shared" si="109"/>
        <v>174198.76</v>
      </c>
      <c r="R590" s="23">
        <v>0</v>
      </c>
      <c r="S590" s="23">
        <v>215173.3</v>
      </c>
      <c r="T590" s="23">
        <v>0</v>
      </c>
      <c r="U590" s="24">
        <f t="shared" si="110"/>
        <v>215173.3</v>
      </c>
      <c r="V590" s="23">
        <v>0</v>
      </c>
      <c r="W590" s="23">
        <v>227752.34</v>
      </c>
      <c r="X590" s="23">
        <v>0</v>
      </c>
      <c r="Y590" s="24">
        <f t="shared" si="111"/>
        <v>227752.34</v>
      </c>
      <c r="Z590" s="23">
        <v>0</v>
      </c>
      <c r="AA590" s="23">
        <v>219593.67</v>
      </c>
      <c r="AB590" s="23">
        <v>0</v>
      </c>
      <c r="AC590" s="24">
        <f t="shared" si="112"/>
        <v>219593.67</v>
      </c>
      <c r="AD590" s="23">
        <v>0</v>
      </c>
      <c r="AE590" s="23">
        <v>240806.35</v>
      </c>
      <c r="AF590" s="23">
        <v>0</v>
      </c>
      <c r="AG590" s="24">
        <f t="shared" si="113"/>
        <v>240806.35</v>
      </c>
      <c r="AH590" s="23">
        <v>0</v>
      </c>
      <c r="AI590" s="23">
        <v>245450.34</v>
      </c>
      <c r="AJ590" s="23">
        <v>0</v>
      </c>
      <c r="AK590" s="24">
        <f t="shared" si="114"/>
        <v>245450.34</v>
      </c>
      <c r="AN590" s="35" t="str">
        <f t="shared" si="115"/>
        <v>-</v>
      </c>
      <c r="AO590" s="35">
        <f t="shared" si="116"/>
        <v>5.8460041278355579E-2</v>
      </c>
      <c r="AP590" s="35">
        <f t="shared" si="117"/>
        <v>-3.5822551812200842E-2</v>
      </c>
      <c r="AQ590" s="35">
        <f t="shared" si="118"/>
        <v>9.6599687960039926E-2</v>
      </c>
      <c r="AR590" s="35">
        <f t="shared" si="119"/>
        <v>1.9285164199365878E-2</v>
      </c>
    </row>
    <row r="591" spans="2:44" x14ac:dyDescent="0.3">
      <c r="B591" s="2" t="s">
        <v>84</v>
      </c>
      <c r="C591" s="2" t="s">
        <v>497</v>
      </c>
      <c r="D591" s="2" t="s">
        <v>498</v>
      </c>
      <c r="E591" s="2" t="s">
        <v>146</v>
      </c>
      <c r="H591" s="23" cm="1">
        <f t="array" ref="H591">SUMPRODUCT('Charges by GXP_GIP_DETERMINED'!G$7:G$567*('Charges by GXP_GIP_DETERMINED'!$D$7:$D$567=$D591)*('Charges by GXP_GIP_DETERMINED'!$E$7:$E$567=$E591))</f>
        <v>0</v>
      </c>
      <c r="I591" s="23" cm="1">
        <f t="array" ref="I591">SUMPRODUCT('Charges by GXP_GIP_DETERMINED'!H$7:H$567*('Charges by GXP_GIP_DETERMINED'!$D$7:$D$567=$D591)*('Charges by GXP_GIP_DETERMINED'!$E$7:$E$567=$E591))</f>
        <v>0</v>
      </c>
      <c r="J591" s="23" cm="1">
        <f t="array" ref="J591">SUMPRODUCT('Charges by GXP_GIP_DETERMINED'!I$7:I$567*('Charges by GXP_GIP_DETERMINED'!$D$7:$D$567=$D591)*('Charges by GXP_GIP_DETERMINED'!$E$7:$E$567=$E591))</f>
        <v>0</v>
      </c>
      <c r="K591" s="23" cm="1">
        <f t="array" ref="K591">SUMPRODUCT('Charges by GXP_GIP_DETERMINED'!J$7:J$567*('Charges by GXP_GIP_DETERMINED'!$D$7:$D$567=$D591)*('Charges by GXP_GIP_DETERMINED'!$E$7:$E$567=$E591))</f>
        <v>0</v>
      </c>
      <c r="L591" s="24">
        <f t="shared" si="108"/>
        <v>0</v>
      </c>
      <c r="M591" s="23">
        <v>0</v>
      </c>
      <c r="N591" s="23">
        <v>0</v>
      </c>
      <c r="O591" s="23">
        <v>0</v>
      </c>
      <c r="P591" s="23" cm="1">
        <f t="array" ref="P591">SUMPRODUCT('Charges by GXP_GIP_DETERMINED'!O$7:O$567*('Charges by GXP_GIP_DETERMINED'!$D$7:$D$567=$D591)*('Charges by GXP_GIP_DETERMINED'!$E$7:$E$567=$E591))</f>
        <v>0</v>
      </c>
      <c r="Q591" s="24">
        <f t="shared" si="109"/>
        <v>0</v>
      </c>
      <c r="R591" s="23">
        <v>0</v>
      </c>
      <c r="S591" s="23">
        <v>0</v>
      </c>
      <c r="T591" s="23">
        <v>0</v>
      </c>
      <c r="U591" s="24">
        <f t="shared" si="110"/>
        <v>0</v>
      </c>
      <c r="V591" s="23">
        <v>0</v>
      </c>
      <c r="W591" s="23">
        <v>0</v>
      </c>
      <c r="X591" s="23">
        <v>0</v>
      </c>
      <c r="Y591" s="24">
        <f t="shared" si="111"/>
        <v>0</v>
      </c>
      <c r="Z591" s="23">
        <v>0</v>
      </c>
      <c r="AA591" s="23">
        <v>0</v>
      </c>
      <c r="AB591" s="23">
        <v>0</v>
      </c>
      <c r="AC591" s="24">
        <f t="shared" si="112"/>
        <v>0</v>
      </c>
      <c r="AD591" s="23">
        <v>0</v>
      </c>
      <c r="AE591" s="23">
        <v>0</v>
      </c>
      <c r="AF591" s="23">
        <v>0</v>
      </c>
      <c r="AG591" s="24">
        <f t="shared" si="113"/>
        <v>0</v>
      </c>
      <c r="AH591" s="23">
        <v>0</v>
      </c>
      <c r="AI591" s="23">
        <v>0</v>
      </c>
      <c r="AJ591" s="23">
        <v>0</v>
      </c>
      <c r="AK591" s="24">
        <f t="shared" si="114"/>
        <v>0</v>
      </c>
      <c r="AN591" s="35" t="str">
        <f t="shared" si="115"/>
        <v>-</v>
      </c>
      <c r="AO591" s="35" t="str">
        <f t="shared" si="116"/>
        <v>'-</v>
      </c>
      <c r="AP591" s="35" t="str">
        <f t="shared" si="117"/>
        <v>'-</v>
      </c>
      <c r="AQ591" s="35" t="str">
        <f t="shared" si="118"/>
        <v>'-</v>
      </c>
      <c r="AR591" s="35" t="str">
        <f t="shared" si="119"/>
        <v>'-</v>
      </c>
    </row>
    <row r="592" spans="2:44" x14ac:dyDescent="0.3">
      <c r="B592" s="2" t="s">
        <v>82</v>
      </c>
      <c r="C592" s="2" t="s">
        <v>499</v>
      </c>
      <c r="D592" s="2" t="s">
        <v>500</v>
      </c>
      <c r="E592" s="2" t="s">
        <v>142</v>
      </c>
      <c r="F592" s="2" t="s">
        <v>143</v>
      </c>
      <c r="H592" s="23" cm="1">
        <f t="array" ref="H592">SUMPRODUCT('Charges by GXP_GIP_DETERMINED'!G$7:G$567*('Charges by GXP_GIP_DETERMINED'!$D$7:$D$567=$D592)*('Charges by GXP_GIP_DETERMINED'!$E$7:$E$567=$E592))</f>
        <v>249592.67866935139</v>
      </c>
      <c r="I592" s="23" cm="1">
        <f t="array" ref="I592">SUMPRODUCT('Charges by GXP_GIP_DETERMINED'!H$7:H$567*('Charges by GXP_GIP_DETERMINED'!$D$7:$D$567=$D592)*('Charges by GXP_GIP_DETERMINED'!$E$7:$E$567=$E592))</f>
        <v>449992.33</v>
      </c>
      <c r="J592" s="23" cm="1">
        <f t="array" ref="J592">SUMPRODUCT('Charges by GXP_GIP_DETERMINED'!I$7:I$567*('Charges by GXP_GIP_DETERMINED'!$D$7:$D$567=$D592)*('Charges by GXP_GIP_DETERMINED'!$E$7:$E$567=$E592))</f>
        <v>1090841.47</v>
      </c>
      <c r="K592" s="23" cm="1">
        <f t="array" ref="K592">SUMPRODUCT('Charges by GXP_GIP_DETERMINED'!J$7:J$567*('Charges by GXP_GIP_DETERMINED'!$D$7:$D$567=$D592)*('Charges by GXP_GIP_DETERMINED'!$E$7:$E$567=$E592))</f>
        <v>0</v>
      </c>
      <c r="L592" s="24">
        <f t="shared" si="108"/>
        <v>1790426.4786693514</v>
      </c>
      <c r="M592" s="23">
        <v>282769.79740654421</v>
      </c>
      <c r="N592" s="23">
        <v>457199.35</v>
      </c>
      <c r="O592" s="23">
        <v>1128923.46</v>
      </c>
      <c r="P592" s="23" cm="1">
        <f t="array" ref="P592">SUMPRODUCT('Charges by GXP_GIP_DETERMINED'!O$7:O$567*('Charges by GXP_GIP_DETERMINED'!$D$7:$D$567=$D592)*('Charges by GXP_GIP_DETERMINED'!$E$7:$E$567=$E592))</f>
        <v>0</v>
      </c>
      <c r="Q592" s="24">
        <f t="shared" si="109"/>
        <v>1868892.607406544</v>
      </c>
      <c r="R592" s="23">
        <v>318095.57999999996</v>
      </c>
      <c r="S592" s="23">
        <v>564740.5</v>
      </c>
      <c r="T592" s="23">
        <v>1531968.75</v>
      </c>
      <c r="U592" s="24">
        <f t="shared" si="110"/>
        <v>2414804.83</v>
      </c>
      <c r="V592" s="23">
        <v>399360.2</v>
      </c>
      <c r="W592" s="23">
        <v>597755.23</v>
      </c>
      <c r="X592" s="23">
        <v>1553305.03</v>
      </c>
      <c r="Y592" s="24">
        <f t="shared" si="111"/>
        <v>2550420.46</v>
      </c>
      <c r="Z592" s="23">
        <v>525064.56000000006</v>
      </c>
      <c r="AA592" s="23">
        <v>576342.12</v>
      </c>
      <c r="AB592" s="23">
        <v>1561846.98</v>
      </c>
      <c r="AC592" s="24">
        <f t="shared" si="112"/>
        <v>2663253.66</v>
      </c>
      <c r="AD592" s="23">
        <v>600770.39</v>
      </c>
      <c r="AE592" s="23">
        <v>632016.6</v>
      </c>
      <c r="AF592" s="23">
        <v>1571396.33</v>
      </c>
      <c r="AG592" s="24">
        <f t="shared" si="113"/>
        <v>2804183.3200000003</v>
      </c>
      <c r="AH592" s="23">
        <v>679314.51</v>
      </c>
      <c r="AI592" s="23">
        <v>644205.12</v>
      </c>
      <c r="AJ592" s="23">
        <v>1612470.98</v>
      </c>
      <c r="AK592" s="24">
        <f t="shared" si="114"/>
        <v>2935990.61</v>
      </c>
      <c r="AN592" s="35">
        <f t="shared" si="115"/>
        <v>0.3487316339259503</v>
      </c>
      <c r="AO592" s="35">
        <f t="shared" si="116"/>
        <v>5.6160078990731499E-2</v>
      </c>
      <c r="AP592" s="35">
        <f t="shared" si="117"/>
        <v>4.4241018988688818E-2</v>
      </c>
      <c r="AQ592" s="35">
        <f t="shared" si="118"/>
        <v>5.291634894439623E-2</v>
      </c>
      <c r="AR592" s="35">
        <f t="shared" si="119"/>
        <v>4.7003806441584306E-2</v>
      </c>
    </row>
    <row r="593" spans="2:44" x14ac:dyDescent="0.3">
      <c r="B593" s="2" t="s">
        <v>82</v>
      </c>
      <c r="C593" s="2" t="s">
        <v>499</v>
      </c>
      <c r="D593" s="2" t="s">
        <v>500</v>
      </c>
      <c r="E593" s="2" t="s">
        <v>144</v>
      </c>
      <c r="F593" s="2" t="s">
        <v>145</v>
      </c>
      <c r="H593" s="23" cm="1">
        <f t="array" ref="H593">SUMPRODUCT('Charges by GXP_GIP_DETERMINED'!G$7:G$567*('Charges by GXP_GIP_DETERMINED'!$D$7:$D$567=$D593)*('Charges by GXP_GIP_DETERMINED'!$E$7:$E$567=$E593))</f>
        <v>0</v>
      </c>
      <c r="I593" s="23" cm="1">
        <f t="array" ref="I593">SUMPRODUCT('Charges by GXP_GIP_DETERMINED'!H$7:H$567*('Charges by GXP_GIP_DETERMINED'!$D$7:$D$567=$D593)*('Charges by GXP_GIP_DETERMINED'!$E$7:$E$567=$E593))</f>
        <v>0</v>
      </c>
      <c r="J593" s="23" cm="1">
        <f t="array" ref="J593">SUMPRODUCT('Charges by GXP_GIP_DETERMINED'!I$7:I$567*('Charges by GXP_GIP_DETERMINED'!$D$7:$D$567=$D593)*('Charges by GXP_GIP_DETERMINED'!$E$7:$E$567=$E593))</f>
        <v>0</v>
      </c>
      <c r="K593" s="23" cm="1">
        <f t="array" ref="K593">SUMPRODUCT('Charges by GXP_GIP_DETERMINED'!J$7:J$567*('Charges by GXP_GIP_DETERMINED'!$D$7:$D$567=$D593)*('Charges by GXP_GIP_DETERMINED'!$E$7:$E$567=$E593))</f>
        <v>0</v>
      </c>
      <c r="L593" s="24">
        <f t="shared" si="108"/>
        <v>0</v>
      </c>
      <c r="M593" s="23">
        <v>0</v>
      </c>
      <c r="N593" s="23">
        <v>0</v>
      </c>
      <c r="O593" s="23">
        <v>0</v>
      </c>
      <c r="P593" s="23" cm="1">
        <f t="array" ref="P593">SUMPRODUCT('Charges by GXP_GIP_DETERMINED'!O$7:O$567*('Charges by GXP_GIP_DETERMINED'!$D$7:$D$567=$D593)*('Charges by GXP_GIP_DETERMINED'!$E$7:$E$567=$E593))</f>
        <v>0</v>
      </c>
      <c r="Q593" s="24">
        <f t="shared" si="109"/>
        <v>0</v>
      </c>
      <c r="R593" s="23">
        <v>0</v>
      </c>
      <c r="S593" s="23">
        <v>0</v>
      </c>
      <c r="T593" s="23">
        <v>0</v>
      </c>
      <c r="U593" s="24">
        <f t="shared" si="110"/>
        <v>0</v>
      </c>
      <c r="V593" s="23">
        <v>0</v>
      </c>
      <c r="W593" s="23">
        <v>0</v>
      </c>
      <c r="X593" s="23">
        <v>0</v>
      </c>
      <c r="Y593" s="24">
        <f t="shared" si="111"/>
        <v>0</v>
      </c>
      <c r="Z593" s="23">
        <v>0</v>
      </c>
      <c r="AA593" s="23">
        <v>0</v>
      </c>
      <c r="AB593" s="23">
        <v>0</v>
      </c>
      <c r="AC593" s="24">
        <f t="shared" si="112"/>
        <v>0</v>
      </c>
      <c r="AD593" s="23">
        <v>0</v>
      </c>
      <c r="AE593" s="23">
        <v>0</v>
      </c>
      <c r="AF593" s="23">
        <v>0</v>
      </c>
      <c r="AG593" s="24">
        <f t="shared" si="113"/>
        <v>0</v>
      </c>
      <c r="AH593" s="23">
        <v>0</v>
      </c>
      <c r="AI593" s="23">
        <v>0</v>
      </c>
      <c r="AJ593" s="23">
        <v>0</v>
      </c>
      <c r="AK593" s="24">
        <f t="shared" si="114"/>
        <v>0</v>
      </c>
      <c r="AN593" s="35" t="str">
        <f t="shared" si="115"/>
        <v>-</v>
      </c>
      <c r="AO593" s="35" t="str">
        <f t="shared" si="116"/>
        <v>'-</v>
      </c>
      <c r="AP593" s="35" t="str">
        <f t="shared" si="117"/>
        <v>'-</v>
      </c>
      <c r="AQ593" s="35" t="str">
        <f t="shared" si="118"/>
        <v>'-</v>
      </c>
      <c r="AR593" s="35" t="str">
        <f t="shared" si="119"/>
        <v>'-</v>
      </c>
    </row>
    <row r="594" spans="2:44" x14ac:dyDescent="0.3">
      <c r="B594" s="2" t="s">
        <v>82</v>
      </c>
      <c r="C594" s="2" t="s">
        <v>499</v>
      </c>
      <c r="D594" s="2" t="s">
        <v>500</v>
      </c>
      <c r="E594" s="2" t="s">
        <v>146</v>
      </c>
      <c r="H594" s="23" cm="1">
        <f t="array" ref="H594">SUMPRODUCT('Charges by GXP_GIP_DETERMINED'!G$7:G$567*('Charges by GXP_GIP_DETERMINED'!$D$7:$D$567=$D594)*('Charges by GXP_GIP_DETERMINED'!$E$7:$E$567=$E594))</f>
        <v>294299.48107885203</v>
      </c>
      <c r="I594" s="23" cm="1">
        <f t="array" ref="I594">SUMPRODUCT('Charges by GXP_GIP_DETERMINED'!H$7:H$567*('Charges by GXP_GIP_DETERMINED'!$D$7:$D$567=$D594)*('Charges by GXP_GIP_DETERMINED'!$E$7:$E$567=$E594))</f>
        <v>0</v>
      </c>
      <c r="J594" s="23" cm="1">
        <f t="array" ref="J594">SUMPRODUCT('Charges by GXP_GIP_DETERMINED'!I$7:I$567*('Charges by GXP_GIP_DETERMINED'!$D$7:$D$567=$D594)*('Charges by GXP_GIP_DETERMINED'!$E$7:$E$567=$E594))</f>
        <v>0</v>
      </c>
      <c r="K594" s="23" cm="1">
        <f t="array" ref="K594">SUMPRODUCT('Charges by GXP_GIP_DETERMINED'!J$7:J$567*('Charges by GXP_GIP_DETERMINED'!$D$7:$D$567=$D594)*('Charges by GXP_GIP_DETERMINED'!$E$7:$E$567=$E594))</f>
        <v>0</v>
      </c>
      <c r="L594" s="24">
        <f t="shared" si="108"/>
        <v>294299.48107885203</v>
      </c>
      <c r="M594" s="23">
        <v>282275.62956827029</v>
      </c>
      <c r="N594" s="23">
        <v>0</v>
      </c>
      <c r="O594" s="23">
        <v>0</v>
      </c>
      <c r="P594" s="23" cm="1">
        <f t="array" ref="P594">SUMPRODUCT('Charges by GXP_GIP_DETERMINED'!O$7:O$567*('Charges by GXP_GIP_DETERMINED'!$D$7:$D$567=$D594)*('Charges by GXP_GIP_DETERMINED'!$E$7:$E$567=$E594))</f>
        <v>0</v>
      </c>
      <c r="Q594" s="24">
        <f t="shared" si="109"/>
        <v>282275.62956827029</v>
      </c>
      <c r="R594" s="23">
        <v>297379.68</v>
      </c>
      <c r="S594" s="23">
        <v>0</v>
      </c>
      <c r="T594" s="23">
        <v>0</v>
      </c>
      <c r="U594" s="24">
        <f t="shared" si="110"/>
        <v>297379.68</v>
      </c>
      <c r="V594" s="23">
        <v>311779.48000000004</v>
      </c>
      <c r="W594" s="23">
        <v>0</v>
      </c>
      <c r="X594" s="23">
        <v>0</v>
      </c>
      <c r="Y594" s="24">
        <f t="shared" si="111"/>
        <v>311779.48000000004</v>
      </c>
      <c r="Z594" s="23">
        <v>353155.16000000003</v>
      </c>
      <c r="AA594" s="23">
        <v>0</v>
      </c>
      <c r="AB594" s="23">
        <v>0</v>
      </c>
      <c r="AC594" s="24">
        <f t="shared" si="112"/>
        <v>353155.16000000003</v>
      </c>
      <c r="AD594" s="23">
        <v>367854.66</v>
      </c>
      <c r="AE594" s="23">
        <v>0</v>
      </c>
      <c r="AF594" s="23">
        <v>0</v>
      </c>
      <c r="AG594" s="24">
        <f t="shared" si="113"/>
        <v>367854.66</v>
      </c>
      <c r="AH594" s="23">
        <v>372775.87999999995</v>
      </c>
      <c r="AI594" s="23">
        <v>0</v>
      </c>
      <c r="AJ594" s="23">
        <v>0</v>
      </c>
      <c r="AK594" s="24">
        <f t="shared" si="114"/>
        <v>372775.87999999995</v>
      </c>
      <c r="AN594" s="35">
        <f t="shared" si="115"/>
        <v>1.0466205750198743E-2</v>
      </c>
      <c r="AO594" s="35">
        <f t="shared" si="116"/>
        <v>4.8422272833167579E-2</v>
      </c>
      <c r="AP594" s="35">
        <f t="shared" si="117"/>
        <v>0.1327081564187611</v>
      </c>
      <c r="AQ594" s="35">
        <f t="shared" si="118"/>
        <v>4.1623347652629317E-2</v>
      </c>
      <c r="AR594" s="35">
        <f t="shared" si="119"/>
        <v>1.3378164082521016E-2</v>
      </c>
    </row>
    <row r="595" spans="2:44" x14ac:dyDescent="0.3">
      <c r="B595" s="2" t="s">
        <v>80</v>
      </c>
      <c r="C595" s="2" t="s">
        <v>501</v>
      </c>
      <c r="D595" s="2" t="s">
        <v>502</v>
      </c>
      <c r="E595" s="2" t="s">
        <v>142</v>
      </c>
      <c r="F595" s="2" t="s">
        <v>143</v>
      </c>
      <c r="H595" s="23" cm="1">
        <f t="array" ref="H595">SUMPRODUCT('Charges by GXP_GIP_DETERMINED'!G$7:G$567*('Charges by GXP_GIP_DETERMINED'!$D$7:$D$567=$D595)*('Charges by GXP_GIP_DETERMINED'!$E$7:$E$567=$E595))</f>
        <v>43197.479677305986</v>
      </c>
      <c r="I595" s="23" cm="1">
        <f t="array" ref="I595">SUMPRODUCT('Charges by GXP_GIP_DETERMINED'!H$7:H$567*('Charges by GXP_GIP_DETERMINED'!$D$7:$D$567=$D595)*('Charges by GXP_GIP_DETERMINED'!$E$7:$E$567=$E595))</f>
        <v>1381099.19</v>
      </c>
      <c r="J595" s="23" cm="1">
        <f t="array" ref="J595">SUMPRODUCT('Charges by GXP_GIP_DETERMINED'!I$7:I$567*('Charges by GXP_GIP_DETERMINED'!$D$7:$D$567=$D595)*('Charges by GXP_GIP_DETERMINED'!$E$7:$E$567=$E595))</f>
        <v>560100.89</v>
      </c>
      <c r="K595" s="23" cm="1">
        <f t="array" ref="K595">SUMPRODUCT('Charges by GXP_GIP_DETERMINED'!J$7:J$567*('Charges by GXP_GIP_DETERMINED'!$D$7:$D$567=$D595)*('Charges by GXP_GIP_DETERMINED'!$E$7:$E$567=$E595))</f>
        <v>0</v>
      </c>
      <c r="L595" s="24">
        <f t="shared" si="108"/>
        <v>1984397.5596773061</v>
      </c>
      <c r="M595" s="23">
        <v>54993.228174801457</v>
      </c>
      <c r="N595" s="23">
        <v>1461957.41</v>
      </c>
      <c r="O595" s="23">
        <v>576869.57999999996</v>
      </c>
      <c r="P595" s="23" cm="1">
        <f t="array" ref="P595">SUMPRODUCT('Charges by GXP_GIP_DETERMINED'!O$7:O$567*('Charges by GXP_GIP_DETERMINED'!$D$7:$D$567=$D595)*('Charges by GXP_GIP_DETERMINED'!$E$7:$E$567=$E595))</f>
        <v>0</v>
      </c>
      <c r="Q595" s="24">
        <f t="shared" si="109"/>
        <v>2093820.2181748012</v>
      </c>
      <c r="R595" s="23">
        <v>81802.48</v>
      </c>
      <c r="S595" s="23">
        <v>1805834.92</v>
      </c>
      <c r="T595" s="23">
        <v>782822.04</v>
      </c>
      <c r="U595" s="24">
        <f t="shared" si="110"/>
        <v>2670459.44</v>
      </c>
      <c r="V595" s="23">
        <v>126524.20999999999</v>
      </c>
      <c r="W595" s="23">
        <v>1911404.05</v>
      </c>
      <c r="X595" s="23">
        <v>793724.69</v>
      </c>
      <c r="Y595" s="24">
        <f t="shared" si="111"/>
        <v>2831652.95</v>
      </c>
      <c r="Z595" s="23">
        <v>196217.1</v>
      </c>
      <c r="AA595" s="23">
        <v>1842932.69</v>
      </c>
      <c r="AB595" s="23">
        <v>798089.55</v>
      </c>
      <c r="AC595" s="24">
        <f t="shared" si="112"/>
        <v>2837239.34</v>
      </c>
      <c r="AD595" s="23">
        <v>251415.94999999998</v>
      </c>
      <c r="AE595" s="23">
        <v>2020959.45</v>
      </c>
      <c r="AF595" s="23">
        <v>802969.18</v>
      </c>
      <c r="AG595" s="24">
        <f t="shared" si="113"/>
        <v>3075344.58</v>
      </c>
      <c r="AH595" s="23">
        <v>300252.56</v>
      </c>
      <c r="AI595" s="23">
        <v>2059933.93</v>
      </c>
      <c r="AJ595" s="23">
        <v>823957.95</v>
      </c>
      <c r="AK595" s="24">
        <f t="shared" si="114"/>
        <v>3184144.4399999995</v>
      </c>
      <c r="AN595" s="35">
        <f t="shared" si="115"/>
        <v>0.34572804072297791</v>
      </c>
      <c r="AO595" s="35">
        <f t="shared" si="116"/>
        <v>6.0361714387244358E-2</v>
      </c>
      <c r="AP595" s="35">
        <f t="shared" si="117"/>
        <v>1.9728371020890645E-3</v>
      </c>
      <c r="AQ595" s="35">
        <f t="shared" si="118"/>
        <v>8.3921450208004122E-2</v>
      </c>
      <c r="AR595" s="35">
        <f t="shared" si="119"/>
        <v>3.5378103874135425E-2</v>
      </c>
    </row>
    <row r="596" spans="2:44" x14ac:dyDescent="0.3">
      <c r="B596" s="2" t="s">
        <v>80</v>
      </c>
      <c r="C596" s="2" t="s">
        <v>501</v>
      </c>
      <c r="D596" s="2" t="s">
        <v>502</v>
      </c>
      <c r="E596" s="2" t="s">
        <v>144</v>
      </c>
      <c r="F596" s="2" t="s">
        <v>145</v>
      </c>
      <c r="H596" s="23" cm="1">
        <f t="array" ref="H596">SUMPRODUCT('Charges by GXP_GIP_DETERMINED'!G$7:G$567*('Charges by GXP_GIP_DETERMINED'!$D$7:$D$567=$D596)*('Charges by GXP_GIP_DETERMINED'!$E$7:$E$567=$E596))</f>
        <v>3.6467048840505605</v>
      </c>
      <c r="I596" s="23" cm="1">
        <f t="array" ref="I596">SUMPRODUCT('Charges by GXP_GIP_DETERMINED'!H$7:H$567*('Charges by GXP_GIP_DETERMINED'!$D$7:$D$567=$D596)*('Charges by GXP_GIP_DETERMINED'!$E$7:$E$567=$E596))</f>
        <v>125828.46</v>
      </c>
      <c r="J596" s="23" cm="1">
        <f t="array" ref="J596">SUMPRODUCT('Charges by GXP_GIP_DETERMINED'!I$7:I$567*('Charges by GXP_GIP_DETERMINED'!$D$7:$D$567=$D596)*('Charges by GXP_GIP_DETERMINED'!$E$7:$E$567=$E596))</f>
        <v>0</v>
      </c>
      <c r="K596" s="23" cm="1">
        <f t="array" ref="K596">SUMPRODUCT('Charges by GXP_GIP_DETERMINED'!J$7:J$567*('Charges by GXP_GIP_DETERMINED'!$D$7:$D$567=$D596)*('Charges by GXP_GIP_DETERMINED'!$E$7:$E$567=$E596))</f>
        <v>0</v>
      </c>
      <c r="L596" s="24">
        <f t="shared" si="108"/>
        <v>125832.10670488406</v>
      </c>
      <c r="M596" s="23">
        <v>4.4725894356019573</v>
      </c>
      <c r="N596" s="23">
        <v>120590.13</v>
      </c>
      <c r="O596" s="23">
        <v>0</v>
      </c>
      <c r="P596" s="23" cm="1">
        <f t="array" ref="P596">SUMPRODUCT('Charges by GXP_GIP_DETERMINED'!O$7:O$567*('Charges by GXP_GIP_DETERMINED'!$D$7:$D$567=$D596)*('Charges by GXP_GIP_DETERMINED'!$E$7:$E$567=$E596))</f>
        <v>0</v>
      </c>
      <c r="Q596" s="24">
        <f t="shared" si="109"/>
        <v>120594.60258943561</v>
      </c>
      <c r="R596" s="23">
        <v>6.8699999999999992</v>
      </c>
      <c r="S596" s="23">
        <v>148955</v>
      </c>
      <c r="T596" s="23">
        <v>0</v>
      </c>
      <c r="U596" s="24">
        <f t="shared" si="110"/>
        <v>148961.87</v>
      </c>
      <c r="V596" s="23">
        <v>10.87</v>
      </c>
      <c r="W596" s="23">
        <v>157662.91</v>
      </c>
      <c r="X596" s="23">
        <v>0</v>
      </c>
      <c r="Y596" s="24">
        <f t="shared" si="111"/>
        <v>157673.78</v>
      </c>
      <c r="Z596" s="23">
        <v>17.21</v>
      </c>
      <c r="AA596" s="23">
        <v>152015.03</v>
      </c>
      <c r="AB596" s="23">
        <v>0</v>
      </c>
      <c r="AC596" s="24">
        <f t="shared" si="112"/>
        <v>152032.24</v>
      </c>
      <c r="AD596" s="23">
        <v>22.28</v>
      </c>
      <c r="AE596" s="23">
        <v>166699.63</v>
      </c>
      <c r="AF596" s="23">
        <v>0</v>
      </c>
      <c r="AG596" s="24">
        <f t="shared" si="113"/>
        <v>166721.91</v>
      </c>
      <c r="AH596" s="23">
        <v>26.630000000000003</v>
      </c>
      <c r="AI596" s="23">
        <v>169914.46</v>
      </c>
      <c r="AJ596" s="23">
        <v>0</v>
      </c>
      <c r="AK596" s="24">
        <f t="shared" si="114"/>
        <v>169941.09</v>
      </c>
      <c r="AN596" s="35">
        <f t="shared" si="115"/>
        <v>0.18381448026903424</v>
      </c>
      <c r="AO596" s="35">
        <f t="shared" si="116"/>
        <v>5.8484161080953223E-2</v>
      </c>
      <c r="AP596" s="35">
        <f t="shared" si="117"/>
        <v>-3.5779823379638698E-2</v>
      </c>
      <c r="AQ596" s="35">
        <f t="shared" si="118"/>
        <v>9.6622071739520532E-2</v>
      </c>
      <c r="AR596" s="35">
        <f t="shared" si="119"/>
        <v>1.9308679944945339E-2</v>
      </c>
    </row>
    <row r="597" spans="2:44" x14ac:dyDescent="0.3">
      <c r="B597" s="2" t="s">
        <v>80</v>
      </c>
      <c r="C597" s="2" t="s">
        <v>501</v>
      </c>
      <c r="D597" s="2" t="s">
        <v>502</v>
      </c>
      <c r="E597" s="2" t="s">
        <v>146</v>
      </c>
      <c r="H597" s="23" cm="1">
        <f t="array" ref="H597">SUMPRODUCT('Charges by GXP_GIP_DETERMINED'!G$7:G$567*('Charges by GXP_GIP_DETERMINED'!$D$7:$D$567=$D597)*('Charges by GXP_GIP_DETERMINED'!$E$7:$E$567=$E597))</f>
        <v>125417.35463840986</v>
      </c>
      <c r="I597" s="23" cm="1">
        <f t="array" ref="I597">SUMPRODUCT('Charges by GXP_GIP_DETERMINED'!H$7:H$567*('Charges by GXP_GIP_DETERMINED'!$D$7:$D$567=$D597)*('Charges by GXP_GIP_DETERMINED'!$E$7:$E$567=$E597))</f>
        <v>0</v>
      </c>
      <c r="J597" s="23" cm="1">
        <f t="array" ref="J597">SUMPRODUCT('Charges by GXP_GIP_DETERMINED'!I$7:I$567*('Charges by GXP_GIP_DETERMINED'!$D$7:$D$567=$D597)*('Charges by GXP_GIP_DETERMINED'!$E$7:$E$567=$E597))</f>
        <v>0</v>
      </c>
      <c r="K597" s="23" cm="1">
        <f t="array" ref="K597">SUMPRODUCT('Charges by GXP_GIP_DETERMINED'!J$7:J$567*('Charges by GXP_GIP_DETERMINED'!$D$7:$D$567=$D597)*('Charges by GXP_GIP_DETERMINED'!$E$7:$E$567=$E597))</f>
        <v>0</v>
      </c>
      <c r="L597" s="24">
        <f t="shared" si="108"/>
        <v>125417.35463840986</v>
      </c>
      <c r="M597" s="23">
        <v>119203.95374972859</v>
      </c>
      <c r="N597" s="23">
        <v>0</v>
      </c>
      <c r="O597" s="23">
        <v>0</v>
      </c>
      <c r="P597" s="23" cm="1">
        <f t="array" ref="P597">SUMPRODUCT('Charges by GXP_GIP_DETERMINED'!O$7:O$567*('Charges by GXP_GIP_DETERMINED'!$D$7:$D$567=$D597)*('Charges by GXP_GIP_DETERMINED'!$E$7:$E$567=$E597))</f>
        <v>0</v>
      </c>
      <c r="Q597" s="24">
        <f t="shared" si="109"/>
        <v>119203.95374972859</v>
      </c>
      <c r="R597" s="23">
        <v>118139.49</v>
      </c>
      <c r="S597" s="23">
        <v>0</v>
      </c>
      <c r="T597" s="23">
        <v>0</v>
      </c>
      <c r="U597" s="24">
        <f t="shared" si="110"/>
        <v>118139.49</v>
      </c>
      <c r="V597" s="23">
        <v>121203.54999999999</v>
      </c>
      <c r="W597" s="23">
        <v>0</v>
      </c>
      <c r="X597" s="23">
        <v>0</v>
      </c>
      <c r="Y597" s="24">
        <f t="shared" si="111"/>
        <v>121203.54999999999</v>
      </c>
      <c r="Z597" s="23">
        <v>128117.12999999998</v>
      </c>
      <c r="AA597" s="23">
        <v>0</v>
      </c>
      <c r="AB597" s="23">
        <v>0</v>
      </c>
      <c r="AC597" s="24">
        <f t="shared" si="112"/>
        <v>128117.12999999998</v>
      </c>
      <c r="AD597" s="23">
        <v>130367.21</v>
      </c>
      <c r="AE597" s="23">
        <v>0</v>
      </c>
      <c r="AF597" s="23">
        <v>0</v>
      </c>
      <c r="AG597" s="24">
        <f t="shared" si="113"/>
        <v>130367.21</v>
      </c>
      <c r="AH597" s="23">
        <v>131803.56999999998</v>
      </c>
      <c r="AI597" s="23">
        <v>0</v>
      </c>
      <c r="AJ597" s="23">
        <v>0</v>
      </c>
      <c r="AK597" s="24">
        <f t="shared" si="114"/>
        <v>131803.56999999998</v>
      </c>
      <c r="AN597" s="35">
        <f t="shared" si="115"/>
        <v>-5.8029167170625007E-2</v>
      </c>
      <c r="AO597" s="35">
        <f t="shared" si="116"/>
        <v>2.5935950798500862E-2</v>
      </c>
      <c r="AP597" s="35">
        <f t="shared" si="117"/>
        <v>5.7041068516557436E-2</v>
      </c>
      <c r="AQ597" s="35">
        <f t="shared" si="118"/>
        <v>1.7562678776835261E-2</v>
      </c>
      <c r="AR597" s="35">
        <f t="shared" si="119"/>
        <v>1.1017801178685671E-2</v>
      </c>
    </row>
    <row r="598" spans="2:44" x14ac:dyDescent="0.3">
      <c r="B598" s="2" t="s">
        <v>80</v>
      </c>
      <c r="C598" s="2" t="s">
        <v>503</v>
      </c>
      <c r="D598" s="2" t="s">
        <v>504</v>
      </c>
      <c r="E598" s="2" t="s">
        <v>142</v>
      </c>
      <c r="F598" s="2" t="s">
        <v>143</v>
      </c>
      <c r="H598" s="23" cm="1">
        <f t="array" ref="H598">SUMPRODUCT('Charges by GXP_GIP_DETERMINED'!G$7:G$567*('Charges by GXP_GIP_DETERMINED'!$D$7:$D$567=$D598)*('Charges by GXP_GIP_DETERMINED'!$E$7:$E$567=$E598))</f>
        <v>0</v>
      </c>
      <c r="I598" s="23" cm="1">
        <f t="array" ref="I598">SUMPRODUCT('Charges by GXP_GIP_DETERMINED'!H$7:H$567*('Charges by GXP_GIP_DETERMINED'!$D$7:$D$567=$D598)*('Charges by GXP_GIP_DETERMINED'!$E$7:$E$567=$E598))</f>
        <v>0</v>
      </c>
      <c r="J598" s="23" cm="1">
        <f t="array" ref="J598">SUMPRODUCT('Charges by GXP_GIP_DETERMINED'!I$7:I$567*('Charges by GXP_GIP_DETERMINED'!$D$7:$D$567=$D598)*('Charges by GXP_GIP_DETERMINED'!$E$7:$E$567=$E598))</f>
        <v>111321.9</v>
      </c>
      <c r="K598" s="23" cm="1">
        <f t="array" ref="K598">SUMPRODUCT('Charges by GXP_GIP_DETERMINED'!J$7:J$567*('Charges by GXP_GIP_DETERMINED'!$D$7:$D$567=$D598)*('Charges by GXP_GIP_DETERMINED'!$E$7:$E$567=$E598))</f>
        <v>0</v>
      </c>
      <c r="L598" s="24">
        <f t="shared" si="108"/>
        <v>111321.9</v>
      </c>
      <c r="M598" s="23">
        <v>0</v>
      </c>
      <c r="N598" s="23">
        <v>0</v>
      </c>
      <c r="O598" s="23">
        <v>0</v>
      </c>
      <c r="P598" s="23" cm="1">
        <f t="array" ref="P598">SUMPRODUCT('Charges by GXP_GIP_DETERMINED'!O$7:O$567*('Charges by GXP_GIP_DETERMINED'!$D$7:$D$567=$D598)*('Charges by GXP_GIP_DETERMINED'!$E$7:$E$567=$E598))</f>
        <v>0</v>
      </c>
      <c r="Q598" s="24">
        <f t="shared" si="109"/>
        <v>0</v>
      </c>
      <c r="R598" s="23">
        <v>0</v>
      </c>
      <c r="S598" s="23">
        <v>0</v>
      </c>
      <c r="T598" s="23">
        <v>0</v>
      </c>
      <c r="U598" s="24">
        <f t="shared" si="110"/>
        <v>0</v>
      </c>
      <c r="V598" s="23">
        <v>0</v>
      </c>
      <c r="W598" s="23">
        <v>0</v>
      </c>
      <c r="X598" s="23">
        <v>0</v>
      </c>
      <c r="Y598" s="24">
        <f t="shared" si="111"/>
        <v>0</v>
      </c>
      <c r="Z598" s="23">
        <v>0</v>
      </c>
      <c r="AA598" s="23">
        <v>0</v>
      </c>
      <c r="AB598" s="23">
        <v>0</v>
      </c>
      <c r="AC598" s="24">
        <f t="shared" si="112"/>
        <v>0</v>
      </c>
      <c r="AD598" s="23">
        <v>0</v>
      </c>
      <c r="AE598" s="23">
        <v>0</v>
      </c>
      <c r="AF598" s="23">
        <v>0</v>
      </c>
      <c r="AG598" s="24">
        <f t="shared" si="113"/>
        <v>0</v>
      </c>
      <c r="AH598" s="23">
        <v>0</v>
      </c>
      <c r="AI598" s="23">
        <v>0</v>
      </c>
      <c r="AJ598" s="23">
        <v>0</v>
      </c>
      <c r="AK598" s="24">
        <f t="shared" si="114"/>
        <v>0</v>
      </c>
      <c r="AN598" s="35">
        <f t="shared" si="115"/>
        <v>-1</v>
      </c>
      <c r="AO598" s="35" t="str">
        <f t="shared" si="116"/>
        <v>'-</v>
      </c>
      <c r="AP598" s="35" t="str">
        <f t="shared" si="117"/>
        <v>'-</v>
      </c>
      <c r="AQ598" s="35" t="str">
        <f t="shared" si="118"/>
        <v>'-</v>
      </c>
      <c r="AR598" s="35" t="str">
        <f t="shared" si="119"/>
        <v>'-</v>
      </c>
    </row>
    <row r="599" spans="2:44" x14ac:dyDescent="0.3">
      <c r="B599" s="2" t="s">
        <v>80</v>
      </c>
      <c r="C599" s="2" t="s">
        <v>503</v>
      </c>
      <c r="D599" s="2" t="s">
        <v>504</v>
      </c>
      <c r="E599" s="2" t="s">
        <v>144</v>
      </c>
      <c r="F599" s="2" t="s">
        <v>145</v>
      </c>
      <c r="H599" s="23" cm="1">
        <f t="array" ref="H599">SUMPRODUCT('Charges by GXP_GIP_DETERMINED'!G$7:G$567*('Charges by GXP_GIP_DETERMINED'!$D$7:$D$567=$D599)*('Charges by GXP_GIP_DETERMINED'!$E$7:$E$567=$E599))</f>
        <v>0</v>
      </c>
      <c r="I599" s="23" cm="1">
        <f t="array" ref="I599">SUMPRODUCT('Charges by GXP_GIP_DETERMINED'!H$7:H$567*('Charges by GXP_GIP_DETERMINED'!$D$7:$D$567=$D599)*('Charges by GXP_GIP_DETERMINED'!$E$7:$E$567=$E599))</f>
        <v>0</v>
      </c>
      <c r="J599" s="23" cm="1">
        <f t="array" ref="J599">SUMPRODUCT('Charges by GXP_GIP_DETERMINED'!I$7:I$567*('Charges by GXP_GIP_DETERMINED'!$D$7:$D$567=$D599)*('Charges by GXP_GIP_DETERMINED'!$E$7:$E$567=$E599))</f>
        <v>0</v>
      </c>
      <c r="K599" s="23" cm="1">
        <f t="array" ref="K599">SUMPRODUCT('Charges by GXP_GIP_DETERMINED'!J$7:J$567*('Charges by GXP_GIP_DETERMINED'!$D$7:$D$567=$D599)*('Charges by GXP_GIP_DETERMINED'!$E$7:$E$567=$E599))</f>
        <v>0</v>
      </c>
      <c r="L599" s="24">
        <f t="shared" si="108"/>
        <v>0</v>
      </c>
      <c r="M599" s="23">
        <v>0</v>
      </c>
      <c r="N599" s="23">
        <v>0</v>
      </c>
      <c r="O599" s="23">
        <v>0</v>
      </c>
      <c r="P599" s="23" cm="1">
        <f t="array" ref="P599">SUMPRODUCT('Charges by GXP_GIP_DETERMINED'!O$7:O$567*('Charges by GXP_GIP_DETERMINED'!$D$7:$D$567=$D599)*('Charges by GXP_GIP_DETERMINED'!$E$7:$E$567=$E599))</f>
        <v>0</v>
      </c>
      <c r="Q599" s="24">
        <f t="shared" si="109"/>
        <v>0</v>
      </c>
      <c r="R599" s="23">
        <v>0</v>
      </c>
      <c r="S599" s="23">
        <v>0</v>
      </c>
      <c r="T599" s="23">
        <v>0</v>
      </c>
      <c r="U599" s="24">
        <f t="shared" si="110"/>
        <v>0</v>
      </c>
      <c r="V599" s="23">
        <v>0</v>
      </c>
      <c r="W599" s="23">
        <v>0</v>
      </c>
      <c r="X599" s="23">
        <v>0</v>
      </c>
      <c r="Y599" s="24">
        <f t="shared" si="111"/>
        <v>0</v>
      </c>
      <c r="Z599" s="23">
        <v>0</v>
      </c>
      <c r="AA599" s="23">
        <v>0</v>
      </c>
      <c r="AB599" s="23">
        <v>0</v>
      </c>
      <c r="AC599" s="24">
        <f t="shared" si="112"/>
        <v>0</v>
      </c>
      <c r="AD599" s="23">
        <v>0</v>
      </c>
      <c r="AE599" s="23">
        <v>0</v>
      </c>
      <c r="AF599" s="23">
        <v>0</v>
      </c>
      <c r="AG599" s="24">
        <f t="shared" si="113"/>
        <v>0</v>
      </c>
      <c r="AH599" s="23">
        <v>0</v>
      </c>
      <c r="AI599" s="23">
        <v>0</v>
      </c>
      <c r="AJ599" s="23">
        <v>0</v>
      </c>
      <c r="AK599" s="24">
        <f t="shared" si="114"/>
        <v>0</v>
      </c>
      <c r="AN599" s="35" t="str">
        <f t="shared" si="115"/>
        <v>-</v>
      </c>
      <c r="AO599" s="35" t="str">
        <f t="shared" si="116"/>
        <v>'-</v>
      </c>
      <c r="AP599" s="35" t="str">
        <f t="shared" si="117"/>
        <v>'-</v>
      </c>
      <c r="AQ599" s="35" t="str">
        <f t="shared" si="118"/>
        <v>'-</v>
      </c>
      <c r="AR599" s="35" t="str">
        <f t="shared" si="119"/>
        <v>'-</v>
      </c>
    </row>
    <row r="600" spans="2:44" x14ac:dyDescent="0.3">
      <c r="B600" s="2" t="s">
        <v>80</v>
      </c>
      <c r="C600" s="2" t="s">
        <v>503</v>
      </c>
      <c r="D600" s="2" t="s">
        <v>504</v>
      </c>
      <c r="E600" s="2" t="s">
        <v>146</v>
      </c>
      <c r="H600" s="23" cm="1">
        <f t="array" ref="H600">SUMPRODUCT('Charges by GXP_GIP_DETERMINED'!G$7:G$567*('Charges by GXP_GIP_DETERMINED'!$D$7:$D$567=$D600)*('Charges by GXP_GIP_DETERMINED'!$E$7:$E$567=$E600))</f>
        <v>0</v>
      </c>
      <c r="I600" s="23" cm="1">
        <f t="array" ref="I600">SUMPRODUCT('Charges by GXP_GIP_DETERMINED'!H$7:H$567*('Charges by GXP_GIP_DETERMINED'!$D$7:$D$567=$D600)*('Charges by GXP_GIP_DETERMINED'!$E$7:$E$567=$E600))</f>
        <v>0</v>
      </c>
      <c r="J600" s="23" cm="1">
        <f t="array" ref="J600">SUMPRODUCT('Charges by GXP_GIP_DETERMINED'!I$7:I$567*('Charges by GXP_GIP_DETERMINED'!$D$7:$D$567=$D600)*('Charges by GXP_GIP_DETERMINED'!$E$7:$E$567=$E600))</f>
        <v>0</v>
      </c>
      <c r="K600" s="23" cm="1">
        <f t="array" ref="K600">SUMPRODUCT('Charges by GXP_GIP_DETERMINED'!J$7:J$567*('Charges by GXP_GIP_DETERMINED'!$D$7:$D$567=$D600)*('Charges by GXP_GIP_DETERMINED'!$E$7:$E$567=$E600))</f>
        <v>0</v>
      </c>
      <c r="L600" s="24">
        <f t="shared" si="108"/>
        <v>0</v>
      </c>
      <c r="M600" s="23">
        <v>0</v>
      </c>
      <c r="N600" s="23">
        <v>0</v>
      </c>
      <c r="O600" s="23">
        <v>0</v>
      </c>
      <c r="P600" s="23" cm="1">
        <f t="array" ref="P600">SUMPRODUCT('Charges by GXP_GIP_DETERMINED'!O$7:O$567*('Charges by GXP_GIP_DETERMINED'!$D$7:$D$567=$D600)*('Charges by GXP_GIP_DETERMINED'!$E$7:$E$567=$E600))</f>
        <v>0</v>
      </c>
      <c r="Q600" s="24">
        <f t="shared" si="109"/>
        <v>0</v>
      </c>
      <c r="R600" s="23">
        <v>0</v>
      </c>
      <c r="S600" s="23">
        <v>0</v>
      </c>
      <c r="T600" s="23">
        <v>0</v>
      </c>
      <c r="U600" s="24">
        <f t="shared" si="110"/>
        <v>0</v>
      </c>
      <c r="V600" s="23">
        <v>0</v>
      </c>
      <c r="W600" s="23">
        <v>0</v>
      </c>
      <c r="X600" s="23">
        <v>0</v>
      </c>
      <c r="Y600" s="24">
        <f t="shared" si="111"/>
        <v>0</v>
      </c>
      <c r="Z600" s="23">
        <v>0</v>
      </c>
      <c r="AA600" s="23">
        <v>0</v>
      </c>
      <c r="AB600" s="23">
        <v>0</v>
      </c>
      <c r="AC600" s="24">
        <f t="shared" si="112"/>
        <v>0</v>
      </c>
      <c r="AD600" s="23">
        <v>0</v>
      </c>
      <c r="AE600" s="23">
        <v>0</v>
      </c>
      <c r="AF600" s="23">
        <v>0</v>
      </c>
      <c r="AG600" s="24">
        <f t="shared" si="113"/>
        <v>0</v>
      </c>
      <c r="AH600" s="23">
        <v>0</v>
      </c>
      <c r="AI600" s="23">
        <v>0</v>
      </c>
      <c r="AJ600" s="23">
        <v>0</v>
      </c>
      <c r="AK600" s="24">
        <f t="shared" si="114"/>
        <v>0</v>
      </c>
      <c r="AN600" s="35" t="str">
        <f t="shared" si="115"/>
        <v>-</v>
      </c>
      <c r="AO600" s="35" t="str">
        <f t="shared" si="116"/>
        <v>'-</v>
      </c>
      <c r="AP600" s="35" t="str">
        <f t="shared" si="117"/>
        <v>'-</v>
      </c>
      <c r="AQ600" s="35" t="str">
        <f t="shared" si="118"/>
        <v>'-</v>
      </c>
      <c r="AR600" s="35" t="str">
        <f t="shared" si="119"/>
        <v>'-</v>
      </c>
    </row>
    <row r="601" spans="2:44" x14ac:dyDescent="0.3">
      <c r="B601" s="2" t="s">
        <v>78</v>
      </c>
      <c r="C601" s="2" t="s">
        <v>293</v>
      </c>
      <c r="D601" s="2" t="s">
        <v>505</v>
      </c>
      <c r="E601" s="2" t="s">
        <v>142</v>
      </c>
      <c r="F601" s="2" t="s">
        <v>143</v>
      </c>
      <c r="H601" s="23" cm="1">
        <f t="array" ref="H601">SUMPRODUCT('Charges by GXP_GIP_DETERMINED'!G$7:G$567*('Charges by GXP_GIP_DETERMINED'!$D$7:$D$567=$D601)*('Charges by GXP_GIP_DETERMINED'!$E$7:$E$567=$E601))</f>
        <v>133607.50670500076</v>
      </c>
      <c r="I601" s="23" cm="1">
        <f t="array" ref="I601">SUMPRODUCT('Charges by GXP_GIP_DETERMINED'!H$7:H$567*('Charges by GXP_GIP_DETERMINED'!$D$7:$D$567=$D601)*('Charges by GXP_GIP_DETERMINED'!$E$7:$E$567=$E601))</f>
        <v>132740.29</v>
      </c>
      <c r="J601" s="23" cm="1">
        <f t="array" ref="J601">SUMPRODUCT('Charges by GXP_GIP_DETERMINED'!I$7:I$567*('Charges by GXP_GIP_DETERMINED'!$D$7:$D$567=$D601)*('Charges by GXP_GIP_DETERMINED'!$E$7:$E$567=$E601))</f>
        <v>490266.43</v>
      </c>
      <c r="K601" s="23" cm="1">
        <f t="array" ref="K601">SUMPRODUCT('Charges by GXP_GIP_DETERMINED'!J$7:J$567*('Charges by GXP_GIP_DETERMINED'!$D$7:$D$567=$D601)*('Charges by GXP_GIP_DETERMINED'!$E$7:$E$567=$E601))</f>
        <v>0</v>
      </c>
      <c r="L601" s="24">
        <f t="shared" si="108"/>
        <v>756614.22670500074</v>
      </c>
      <c r="M601" s="23">
        <v>151367.29145717018</v>
      </c>
      <c r="N601" s="23">
        <v>119556.17</v>
      </c>
      <c r="O601" s="23">
        <v>514094.04</v>
      </c>
      <c r="P601" s="23" cm="1">
        <f t="array" ref="P601">SUMPRODUCT('Charges by GXP_GIP_DETERMINED'!O$7:O$567*('Charges by GXP_GIP_DETERMINED'!$D$7:$D$567=$D601)*('Charges by GXP_GIP_DETERMINED'!$E$7:$E$567=$E601))</f>
        <v>0</v>
      </c>
      <c r="Q601" s="24">
        <f t="shared" si="109"/>
        <v>785017.50145717012</v>
      </c>
      <c r="R601" s="23">
        <v>170277.24</v>
      </c>
      <c r="S601" s="23">
        <v>147677.84</v>
      </c>
      <c r="T601" s="23">
        <v>697634.54</v>
      </c>
      <c r="U601" s="24">
        <f t="shared" si="110"/>
        <v>1015589.62</v>
      </c>
      <c r="V601" s="23">
        <v>213772.70000000004</v>
      </c>
      <c r="W601" s="23">
        <v>156311.07999999999</v>
      </c>
      <c r="X601" s="23">
        <v>707350.75</v>
      </c>
      <c r="Y601" s="24">
        <f t="shared" si="111"/>
        <v>1077434.53</v>
      </c>
      <c r="Z601" s="23">
        <v>281039.87999999995</v>
      </c>
      <c r="AA601" s="23">
        <v>150711.62</v>
      </c>
      <c r="AB601" s="23">
        <v>711240.62</v>
      </c>
      <c r="AC601" s="24">
        <f t="shared" si="112"/>
        <v>1142992.1199999999</v>
      </c>
      <c r="AD601" s="23">
        <v>321555.67000000004</v>
      </c>
      <c r="AE601" s="23">
        <v>165270.32</v>
      </c>
      <c r="AF601" s="23">
        <v>715589.25</v>
      </c>
      <c r="AG601" s="24">
        <f t="shared" si="113"/>
        <v>1202415.24</v>
      </c>
      <c r="AH601" s="23">
        <v>363530.73</v>
      </c>
      <c r="AI601" s="23">
        <v>168457.58</v>
      </c>
      <c r="AJ601" s="23">
        <v>734294</v>
      </c>
      <c r="AK601" s="24">
        <f t="shared" si="114"/>
        <v>1266282.31</v>
      </c>
      <c r="AN601" s="35">
        <f t="shared" si="115"/>
        <v>0.34228195050312227</v>
      </c>
      <c r="AO601" s="35">
        <f t="shared" si="116"/>
        <v>6.0895571185534569E-2</v>
      </c>
      <c r="AP601" s="35">
        <f t="shared" si="117"/>
        <v>6.0846007970433158E-2</v>
      </c>
      <c r="AQ601" s="35">
        <f t="shared" si="118"/>
        <v>5.1989089828545998E-2</v>
      </c>
      <c r="AR601" s="35">
        <f t="shared" si="119"/>
        <v>5.3115652459627904E-2</v>
      </c>
    </row>
    <row r="602" spans="2:44" x14ac:dyDescent="0.3">
      <c r="B602" s="2" t="s">
        <v>78</v>
      </c>
      <c r="C602" s="2" t="s">
        <v>293</v>
      </c>
      <c r="D602" s="2" t="s">
        <v>505</v>
      </c>
      <c r="E602" s="2" t="s">
        <v>144</v>
      </c>
      <c r="F602" s="2" t="s">
        <v>145</v>
      </c>
      <c r="H602" s="23" cm="1">
        <f t="array" ref="H602">SUMPRODUCT('Charges by GXP_GIP_DETERMINED'!G$7:G$567*('Charges by GXP_GIP_DETERMINED'!$D$7:$D$567=$D602)*('Charges by GXP_GIP_DETERMINED'!$E$7:$E$567=$E602))</f>
        <v>0</v>
      </c>
      <c r="I602" s="23" cm="1">
        <f t="array" ref="I602">SUMPRODUCT('Charges by GXP_GIP_DETERMINED'!H$7:H$567*('Charges by GXP_GIP_DETERMINED'!$D$7:$D$567=$D602)*('Charges by GXP_GIP_DETERMINED'!$E$7:$E$567=$E602))</f>
        <v>0</v>
      </c>
      <c r="J602" s="23" cm="1">
        <f t="array" ref="J602">SUMPRODUCT('Charges by GXP_GIP_DETERMINED'!I$7:I$567*('Charges by GXP_GIP_DETERMINED'!$D$7:$D$567=$D602)*('Charges by GXP_GIP_DETERMINED'!$E$7:$E$567=$E602))</f>
        <v>0</v>
      </c>
      <c r="K602" s="23" cm="1">
        <f t="array" ref="K602">SUMPRODUCT('Charges by GXP_GIP_DETERMINED'!J$7:J$567*('Charges by GXP_GIP_DETERMINED'!$D$7:$D$567=$D602)*('Charges by GXP_GIP_DETERMINED'!$E$7:$E$567=$E602))</f>
        <v>0</v>
      </c>
      <c r="L602" s="24">
        <f t="shared" si="108"/>
        <v>0</v>
      </c>
      <c r="M602" s="23">
        <v>0</v>
      </c>
      <c r="N602" s="23">
        <v>0</v>
      </c>
      <c r="O602" s="23">
        <v>0</v>
      </c>
      <c r="P602" s="23" cm="1">
        <f t="array" ref="P602">SUMPRODUCT('Charges by GXP_GIP_DETERMINED'!O$7:O$567*('Charges by GXP_GIP_DETERMINED'!$D$7:$D$567=$D602)*('Charges by GXP_GIP_DETERMINED'!$E$7:$E$567=$E602))</f>
        <v>0</v>
      </c>
      <c r="Q602" s="24">
        <f t="shared" si="109"/>
        <v>0</v>
      </c>
      <c r="R602" s="23">
        <v>0</v>
      </c>
      <c r="S602" s="23">
        <v>0</v>
      </c>
      <c r="T602" s="23">
        <v>0</v>
      </c>
      <c r="U602" s="24">
        <f t="shared" si="110"/>
        <v>0</v>
      </c>
      <c r="V602" s="23">
        <v>0</v>
      </c>
      <c r="W602" s="23">
        <v>0</v>
      </c>
      <c r="X602" s="23">
        <v>0</v>
      </c>
      <c r="Y602" s="24">
        <f t="shared" si="111"/>
        <v>0</v>
      </c>
      <c r="Z602" s="23">
        <v>0</v>
      </c>
      <c r="AA602" s="23">
        <v>0</v>
      </c>
      <c r="AB602" s="23">
        <v>0</v>
      </c>
      <c r="AC602" s="24">
        <f t="shared" si="112"/>
        <v>0</v>
      </c>
      <c r="AD602" s="23">
        <v>0</v>
      </c>
      <c r="AE602" s="23">
        <v>0</v>
      </c>
      <c r="AF602" s="23">
        <v>0</v>
      </c>
      <c r="AG602" s="24">
        <f t="shared" si="113"/>
        <v>0</v>
      </c>
      <c r="AH602" s="23">
        <v>0</v>
      </c>
      <c r="AI602" s="23">
        <v>0</v>
      </c>
      <c r="AJ602" s="23">
        <v>0</v>
      </c>
      <c r="AK602" s="24">
        <f t="shared" si="114"/>
        <v>0</v>
      </c>
      <c r="AN602" s="35" t="str">
        <f t="shared" si="115"/>
        <v>-</v>
      </c>
      <c r="AO602" s="35" t="str">
        <f t="shared" si="116"/>
        <v>'-</v>
      </c>
      <c r="AP602" s="35" t="str">
        <f t="shared" si="117"/>
        <v>'-</v>
      </c>
      <c r="AQ602" s="35" t="str">
        <f t="shared" si="118"/>
        <v>'-</v>
      </c>
      <c r="AR602" s="35" t="str">
        <f t="shared" si="119"/>
        <v>'-</v>
      </c>
    </row>
    <row r="603" spans="2:44" x14ac:dyDescent="0.3">
      <c r="B603" s="2" t="s">
        <v>78</v>
      </c>
      <c r="C603" s="2" t="s">
        <v>293</v>
      </c>
      <c r="D603" s="2" t="s">
        <v>505</v>
      </c>
      <c r="E603" s="2" t="s">
        <v>146</v>
      </c>
      <c r="H603" s="23" cm="1">
        <f t="array" ref="H603">SUMPRODUCT('Charges by GXP_GIP_DETERMINED'!G$7:G$567*('Charges by GXP_GIP_DETERMINED'!$D$7:$D$567=$D603)*('Charges by GXP_GIP_DETERMINED'!$E$7:$E$567=$E603))</f>
        <v>120755.05765622182</v>
      </c>
      <c r="I603" s="23" cm="1">
        <f t="array" ref="I603">SUMPRODUCT('Charges by GXP_GIP_DETERMINED'!H$7:H$567*('Charges by GXP_GIP_DETERMINED'!$D$7:$D$567=$D603)*('Charges by GXP_GIP_DETERMINED'!$E$7:$E$567=$E603))</f>
        <v>0</v>
      </c>
      <c r="J603" s="23" cm="1">
        <f t="array" ref="J603">SUMPRODUCT('Charges by GXP_GIP_DETERMINED'!I$7:I$567*('Charges by GXP_GIP_DETERMINED'!$D$7:$D$567=$D603)*('Charges by GXP_GIP_DETERMINED'!$E$7:$E$567=$E603))</f>
        <v>0</v>
      </c>
      <c r="K603" s="23" cm="1">
        <f t="array" ref="K603">SUMPRODUCT('Charges by GXP_GIP_DETERMINED'!J$7:J$567*('Charges by GXP_GIP_DETERMINED'!$D$7:$D$567=$D603)*('Charges by GXP_GIP_DETERMINED'!$E$7:$E$567=$E603))</f>
        <v>0</v>
      </c>
      <c r="L603" s="24">
        <f t="shared" si="108"/>
        <v>120755.05765622182</v>
      </c>
      <c r="M603" s="23">
        <v>118582.45142331148</v>
      </c>
      <c r="N603" s="23">
        <v>0</v>
      </c>
      <c r="O603" s="23">
        <v>0</v>
      </c>
      <c r="P603" s="23" cm="1">
        <f t="array" ref="P603">SUMPRODUCT('Charges by GXP_GIP_DETERMINED'!O$7:O$567*('Charges by GXP_GIP_DETERMINED'!$D$7:$D$567=$D603)*('Charges by GXP_GIP_DETERMINED'!$E$7:$E$567=$E603))</f>
        <v>0</v>
      </c>
      <c r="Q603" s="24">
        <f t="shared" si="109"/>
        <v>118582.45142331148</v>
      </c>
      <c r="R603" s="23">
        <v>126419.51999999999</v>
      </c>
      <c r="S603" s="23">
        <v>0</v>
      </c>
      <c r="T603" s="23">
        <v>0</v>
      </c>
      <c r="U603" s="24">
        <f t="shared" si="110"/>
        <v>126419.51999999999</v>
      </c>
      <c r="V603" s="23">
        <v>131769.68</v>
      </c>
      <c r="W603" s="23">
        <v>0</v>
      </c>
      <c r="X603" s="23">
        <v>0</v>
      </c>
      <c r="Y603" s="24">
        <f t="shared" si="111"/>
        <v>131769.68</v>
      </c>
      <c r="Z603" s="23">
        <v>151132.44</v>
      </c>
      <c r="AA603" s="23">
        <v>0</v>
      </c>
      <c r="AB603" s="23">
        <v>0</v>
      </c>
      <c r="AC603" s="24">
        <f t="shared" si="112"/>
        <v>151132.44</v>
      </c>
      <c r="AD603" s="23">
        <v>158293.32</v>
      </c>
      <c r="AE603" s="23">
        <v>0</v>
      </c>
      <c r="AF603" s="23">
        <v>0</v>
      </c>
      <c r="AG603" s="24">
        <f t="shared" si="113"/>
        <v>158293.32</v>
      </c>
      <c r="AH603" s="23">
        <v>160744.75</v>
      </c>
      <c r="AI603" s="23">
        <v>0</v>
      </c>
      <c r="AJ603" s="23">
        <v>0</v>
      </c>
      <c r="AK603" s="24">
        <f t="shared" si="114"/>
        <v>160744.75</v>
      </c>
      <c r="AN603" s="35">
        <f t="shared" si="115"/>
        <v>4.6908696444867504E-2</v>
      </c>
      <c r="AO603" s="35">
        <f t="shared" si="116"/>
        <v>4.2320679591252963E-2</v>
      </c>
      <c r="AP603" s="35">
        <f t="shared" si="117"/>
        <v>0.14694397072224819</v>
      </c>
      <c r="AQ603" s="35">
        <f t="shared" si="118"/>
        <v>4.7381488712813669E-2</v>
      </c>
      <c r="AR603" s="35">
        <f t="shared" si="119"/>
        <v>1.5486629505275351E-2</v>
      </c>
    </row>
    <row r="604" spans="2:44" x14ac:dyDescent="0.3">
      <c r="B604" s="2" t="s">
        <v>76</v>
      </c>
      <c r="C604" s="2" t="s">
        <v>506</v>
      </c>
      <c r="D604" s="2" t="s">
        <v>507</v>
      </c>
      <c r="E604" s="2" t="s">
        <v>142</v>
      </c>
      <c r="F604" s="2" t="s">
        <v>143</v>
      </c>
      <c r="H604" s="23" cm="1">
        <f t="array" ref="H604">SUMPRODUCT('Charges by GXP_GIP_DETERMINED'!G$7:G$567*('Charges by GXP_GIP_DETERMINED'!$D$7:$D$567=$D604)*('Charges by GXP_GIP_DETERMINED'!$E$7:$E$567=$E604))</f>
        <v>30144.833748051511</v>
      </c>
      <c r="I604" s="23" cm="1">
        <f t="array" ref="I604">SUMPRODUCT('Charges by GXP_GIP_DETERMINED'!H$7:H$567*('Charges by GXP_GIP_DETERMINED'!$D$7:$D$567=$D604)*('Charges by GXP_GIP_DETERMINED'!$E$7:$E$567=$E604))</f>
        <v>352204.56</v>
      </c>
      <c r="J604" s="23" cm="1">
        <f t="array" ref="J604">SUMPRODUCT('Charges by GXP_GIP_DETERMINED'!I$7:I$567*('Charges by GXP_GIP_DETERMINED'!$D$7:$D$567=$D604)*('Charges by GXP_GIP_DETERMINED'!$E$7:$E$567=$E604))</f>
        <v>2329170.71</v>
      </c>
      <c r="K604" s="23" cm="1">
        <f t="array" ref="K604">SUMPRODUCT('Charges by GXP_GIP_DETERMINED'!J$7:J$567*('Charges by GXP_GIP_DETERMINED'!$D$7:$D$567=$D604)*('Charges by GXP_GIP_DETERMINED'!$E$7:$E$567=$E604))</f>
        <v>0</v>
      </c>
      <c r="L604" s="24">
        <f t="shared" si="108"/>
        <v>2711520.1037480514</v>
      </c>
      <c r="M604" s="23">
        <v>42241.305570331722</v>
      </c>
      <c r="N604" s="23">
        <v>350739.21</v>
      </c>
      <c r="O604" s="23">
        <v>2447751.7000000002</v>
      </c>
      <c r="P604" s="23" cm="1">
        <f t="array" ref="P604">SUMPRODUCT('Charges by GXP_GIP_DETERMINED'!O$7:O$567*('Charges by GXP_GIP_DETERMINED'!$D$7:$D$567=$D604)*('Charges by GXP_GIP_DETERMINED'!$E$7:$E$567=$E604))</f>
        <v>0</v>
      </c>
      <c r="Q604" s="24">
        <f t="shared" si="109"/>
        <v>2840732.215570332</v>
      </c>
      <c r="R604" s="23">
        <v>49873.159999999989</v>
      </c>
      <c r="S604" s="23">
        <v>433239.1</v>
      </c>
      <c r="T604" s="23">
        <v>3321641.59</v>
      </c>
      <c r="U604" s="24">
        <f t="shared" si="110"/>
        <v>3804753.8499999996</v>
      </c>
      <c r="V604" s="23">
        <v>70511.909999999989</v>
      </c>
      <c r="W604" s="23">
        <v>458566.26</v>
      </c>
      <c r="X604" s="23">
        <v>3367903.28</v>
      </c>
      <c r="Y604" s="24">
        <f t="shared" si="111"/>
        <v>3896981.4499999997</v>
      </c>
      <c r="Z604" s="23">
        <v>106037.71000000002</v>
      </c>
      <c r="AA604" s="23">
        <v>442139.25</v>
      </c>
      <c r="AB604" s="23">
        <v>3386424.1</v>
      </c>
      <c r="AC604" s="24">
        <f t="shared" si="112"/>
        <v>3934601.06</v>
      </c>
      <c r="AD604" s="23">
        <v>138464.98000000004</v>
      </c>
      <c r="AE604" s="23">
        <v>484849.77</v>
      </c>
      <c r="AF604" s="23">
        <v>3407129.16</v>
      </c>
      <c r="AG604" s="24">
        <f t="shared" si="113"/>
        <v>4030443.91</v>
      </c>
      <c r="AH604" s="23">
        <v>171884.59000000003</v>
      </c>
      <c r="AI604" s="23">
        <v>494200.17</v>
      </c>
      <c r="AJ604" s="23">
        <v>3496187.94</v>
      </c>
      <c r="AK604" s="24">
        <f t="shared" si="114"/>
        <v>4162272.7</v>
      </c>
      <c r="AN604" s="35">
        <f t="shared" si="115"/>
        <v>0.40318113250969612</v>
      </c>
      <c r="AO604" s="35">
        <f t="shared" si="116"/>
        <v>2.424009637312019E-2</v>
      </c>
      <c r="AP604" s="35">
        <f t="shared" si="117"/>
        <v>9.6535255511673856E-3</v>
      </c>
      <c r="AQ604" s="35">
        <f t="shared" si="118"/>
        <v>2.4358975290877494E-2</v>
      </c>
      <c r="AR604" s="35">
        <f t="shared" si="119"/>
        <v>3.2708255701789479E-2</v>
      </c>
    </row>
    <row r="605" spans="2:44" x14ac:dyDescent="0.3">
      <c r="B605" s="2" t="s">
        <v>76</v>
      </c>
      <c r="C605" s="2" t="s">
        <v>506</v>
      </c>
      <c r="D605" s="2" t="s">
        <v>507</v>
      </c>
      <c r="E605" s="2" t="s">
        <v>144</v>
      </c>
      <c r="F605" s="2" t="s">
        <v>145</v>
      </c>
      <c r="H605" s="23" cm="1">
        <f t="array" ref="H605">SUMPRODUCT('Charges by GXP_GIP_DETERMINED'!G$7:G$567*('Charges by GXP_GIP_DETERMINED'!$D$7:$D$567=$D605)*('Charges by GXP_GIP_DETERMINED'!$E$7:$E$567=$E605))</f>
        <v>0</v>
      </c>
      <c r="I605" s="23" cm="1">
        <f t="array" ref="I605">SUMPRODUCT('Charges by GXP_GIP_DETERMINED'!H$7:H$567*('Charges by GXP_GIP_DETERMINED'!$D$7:$D$567=$D605)*('Charges by GXP_GIP_DETERMINED'!$E$7:$E$567=$E605))</f>
        <v>0</v>
      </c>
      <c r="J605" s="23" cm="1">
        <f t="array" ref="J605">SUMPRODUCT('Charges by GXP_GIP_DETERMINED'!I$7:I$567*('Charges by GXP_GIP_DETERMINED'!$D$7:$D$567=$D605)*('Charges by GXP_GIP_DETERMINED'!$E$7:$E$567=$E605))</f>
        <v>0</v>
      </c>
      <c r="K605" s="23" cm="1">
        <f t="array" ref="K605">SUMPRODUCT('Charges by GXP_GIP_DETERMINED'!J$7:J$567*('Charges by GXP_GIP_DETERMINED'!$D$7:$D$567=$D605)*('Charges by GXP_GIP_DETERMINED'!$E$7:$E$567=$E605))</f>
        <v>0</v>
      </c>
      <c r="L605" s="24">
        <f t="shared" si="108"/>
        <v>0</v>
      </c>
      <c r="M605" s="23">
        <v>0</v>
      </c>
      <c r="N605" s="23">
        <v>0</v>
      </c>
      <c r="O605" s="23">
        <v>0</v>
      </c>
      <c r="P605" s="23" cm="1">
        <f t="array" ref="P605">SUMPRODUCT('Charges by GXP_GIP_DETERMINED'!O$7:O$567*('Charges by GXP_GIP_DETERMINED'!$D$7:$D$567=$D605)*('Charges by GXP_GIP_DETERMINED'!$E$7:$E$567=$E605))</f>
        <v>0</v>
      </c>
      <c r="Q605" s="24">
        <f t="shared" si="109"/>
        <v>0</v>
      </c>
      <c r="R605" s="23">
        <v>0</v>
      </c>
      <c r="S605" s="23">
        <v>0</v>
      </c>
      <c r="T605" s="23">
        <v>0</v>
      </c>
      <c r="U605" s="24">
        <f t="shared" si="110"/>
        <v>0</v>
      </c>
      <c r="V605" s="23">
        <v>0</v>
      </c>
      <c r="W605" s="23">
        <v>0</v>
      </c>
      <c r="X605" s="23">
        <v>0</v>
      </c>
      <c r="Y605" s="24">
        <f t="shared" si="111"/>
        <v>0</v>
      </c>
      <c r="Z605" s="23">
        <v>0</v>
      </c>
      <c r="AA605" s="23">
        <v>0</v>
      </c>
      <c r="AB605" s="23">
        <v>0</v>
      </c>
      <c r="AC605" s="24">
        <f t="shared" si="112"/>
        <v>0</v>
      </c>
      <c r="AD605" s="23">
        <v>0</v>
      </c>
      <c r="AE605" s="23">
        <v>0</v>
      </c>
      <c r="AF605" s="23">
        <v>0</v>
      </c>
      <c r="AG605" s="24">
        <f t="shared" si="113"/>
        <v>0</v>
      </c>
      <c r="AH605" s="23">
        <v>0</v>
      </c>
      <c r="AI605" s="23">
        <v>0</v>
      </c>
      <c r="AJ605" s="23">
        <v>0</v>
      </c>
      <c r="AK605" s="24">
        <f t="shared" si="114"/>
        <v>0</v>
      </c>
      <c r="AN605" s="35" t="str">
        <f t="shared" si="115"/>
        <v>-</v>
      </c>
      <c r="AO605" s="35" t="str">
        <f t="shared" si="116"/>
        <v>'-</v>
      </c>
      <c r="AP605" s="35" t="str">
        <f t="shared" si="117"/>
        <v>'-</v>
      </c>
      <c r="AQ605" s="35" t="str">
        <f t="shared" si="118"/>
        <v>'-</v>
      </c>
      <c r="AR605" s="35" t="str">
        <f t="shared" si="119"/>
        <v>'-</v>
      </c>
    </row>
    <row r="606" spans="2:44" x14ac:dyDescent="0.3">
      <c r="B606" s="2" t="s">
        <v>76</v>
      </c>
      <c r="C606" s="2" t="s">
        <v>506</v>
      </c>
      <c r="D606" s="2" t="s">
        <v>507</v>
      </c>
      <c r="E606" s="2" t="s">
        <v>146</v>
      </c>
      <c r="H606" s="23" cm="1">
        <f t="array" ref="H606">SUMPRODUCT('Charges by GXP_GIP_DETERMINED'!G$7:G$567*('Charges by GXP_GIP_DETERMINED'!$D$7:$D$567=$D606)*('Charges by GXP_GIP_DETERMINED'!$E$7:$E$567=$E606))</f>
        <v>359767.78052375029</v>
      </c>
      <c r="I606" s="23" cm="1">
        <f t="array" ref="I606">SUMPRODUCT('Charges by GXP_GIP_DETERMINED'!H$7:H$567*('Charges by GXP_GIP_DETERMINED'!$D$7:$D$567=$D606)*('Charges by GXP_GIP_DETERMINED'!$E$7:$E$567=$E606))</f>
        <v>0</v>
      </c>
      <c r="J606" s="23" cm="1">
        <f t="array" ref="J606">SUMPRODUCT('Charges by GXP_GIP_DETERMINED'!I$7:I$567*('Charges by GXP_GIP_DETERMINED'!$D$7:$D$567=$D606)*('Charges by GXP_GIP_DETERMINED'!$E$7:$E$567=$E606))</f>
        <v>0</v>
      </c>
      <c r="K606" s="23" cm="1">
        <f t="array" ref="K606">SUMPRODUCT('Charges by GXP_GIP_DETERMINED'!J$7:J$567*('Charges by GXP_GIP_DETERMINED'!$D$7:$D$567=$D606)*('Charges by GXP_GIP_DETERMINED'!$E$7:$E$567=$E606))</f>
        <v>0</v>
      </c>
      <c r="L606" s="24">
        <f t="shared" si="108"/>
        <v>359767.78052375029</v>
      </c>
      <c r="M606" s="23">
        <v>344106.42567226023</v>
      </c>
      <c r="N606" s="23">
        <v>0</v>
      </c>
      <c r="O606" s="23">
        <v>0</v>
      </c>
      <c r="P606" s="23" cm="1">
        <f t="array" ref="P606">SUMPRODUCT('Charges by GXP_GIP_DETERMINED'!O$7:O$567*('Charges by GXP_GIP_DETERMINED'!$D$7:$D$567=$D606)*('Charges by GXP_GIP_DETERMINED'!$E$7:$E$567=$E606))</f>
        <v>0</v>
      </c>
      <c r="Q606" s="24">
        <f t="shared" si="109"/>
        <v>344106.42567226023</v>
      </c>
      <c r="R606" s="23">
        <v>341199.3600000001</v>
      </c>
      <c r="S606" s="23">
        <v>0</v>
      </c>
      <c r="T606" s="23">
        <v>0</v>
      </c>
      <c r="U606" s="24">
        <f t="shared" si="110"/>
        <v>341199.3600000001</v>
      </c>
      <c r="V606" s="23">
        <v>350180.61000000004</v>
      </c>
      <c r="W606" s="23">
        <v>0</v>
      </c>
      <c r="X606" s="23">
        <v>0</v>
      </c>
      <c r="Y606" s="24">
        <f t="shared" si="111"/>
        <v>350180.61000000004</v>
      </c>
      <c r="Z606" s="23">
        <v>370372.04</v>
      </c>
      <c r="AA606" s="23">
        <v>0</v>
      </c>
      <c r="AB606" s="23">
        <v>0</v>
      </c>
      <c r="AC606" s="24">
        <f t="shared" si="112"/>
        <v>370372.04</v>
      </c>
      <c r="AD606" s="23">
        <v>377008.87999999989</v>
      </c>
      <c r="AE606" s="23">
        <v>0</v>
      </c>
      <c r="AF606" s="23">
        <v>0</v>
      </c>
      <c r="AG606" s="24">
        <f t="shared" si="113"/>
        <v>377008.87999999989</v>
      </c>
      <c r="AH606" s="23">
        <v>381326.35000000003</v>
      </c>
      <c r="AI606" s="23">
        <v>0</v>
      </c>
      <c r="AJ606" s="23">
        <v>0</v>
      </c>
      <c r="AK606" s="24">
        <f t="shared" si="114"/>
        <v>381326.35000000003</v>
      </c>
      <c r="AN606" s="35">
        <f t="shared" si="115"/>
        <v>-5.1612238585451609E-2</v>
      </c>
      <c r="AO606" s="35">
        <f t="shared" si="116"/>
        <v>2.6322587474958636E-2</v>
      </c>
      <c r="AP606" s="35">
        <f t="shared" si="117"/>
        <v>5.7660045768953117E-2</v>
      </c>
      <c r="AQ606" s="35">
        <f t="shared" si="118"/>
        <v>1.7919387219402116E-2</v>
      </c>
      <c r="AR606" s="35">
        <f t="shared" si="119"/>
        <v>1.1451905323822009E-2</v>
      </c>
    </row>
    <row r="607" spans="2:44" x14ac:dyDescent="0.3">
      <c r="B607" s="2" t="s">
        <v>76</v>
      </c>
      <c r="C607" s="2" t="s">
        <v>482</v>
      </c>
      <c r="D607" s="2" t="s">
        <v>508</v>
      </c>
      <c r="E607" s="2" t="s">
        <v>142</v>
      </c>
      <c r="F607" s="2" t="s">
        <v>143</v>
      </c>
      <c r="H607" s="23" cm="1">
        <f t="array" ref="H607">SUMPRODUCT('Charges by GXP_GIP_DETERMINED'!G$7:G$567*('Charges by GXP_GIP_DETERMINED'!$D$7:$D$567=$D607)*('Charges by GXP_GIP_DETERMINED'!$E$7:$E$567=$E607))</f>
        <v>867.49776541804977</v>
      </c>
      <c r="I607" s="23" cm="1">
        <f t="array" ref="I607">SUMPRODUCT('Charges by GXP_GIP_DETERMINED'!H$7:H$567*('Charges by GXP_GIP_DETERMINED'!$D$7:$D$567=$D607)*('Charges by GXP_GIP_DETERMINED'!$E$7:$E$567=$E607))</f>
        <v>256622.04</v>
      </c>
      <c r="J607" s="23" cm="1">
        <f t="array" ref="J607">SUMPRODUCT('Charges by GXP_GIP_DETERMINED'!I$7:I$567*('Charges by GXP_GIP_DETERMINED'!$D$7:$D$567=$D607)*('Charges by GXP_GIP_DETERMINED'!$E$7:$E$567=$E607))</f>
        <v>1099839.46</v>
      </c>
      <c r="K607" s="23" cm="1">
        <f t="array" ref="K607">SUMPRODUCT('Charges by GXP_GIP_DETERMINED'!J$7:J$567*('Charges by GXP_GIP_DETERMINED'!$D$7:$D$567=$D607)*('Charges by GXP_GIP_DETERMINED'!$E$7:$E$567=$E607))</f>
        <v>0</v>
      </c>
      <c r="L607" s="24">
        <f t="shared" si="108"/>
        <v>1357328.9977654181</v>
      </c>
      <c r="M607" s="23">
        <v>1212.0099888821021</v>
      </c>
      <c r="N607" s="23">
        <v>307002.90000000002</v>
      </c>
      <c r="O607" s="23">
        <v>1147708.19</v>
      </c>
      <c r="P607" s="23" cm="1">
        <f t="array" ref="P607">SUMPRODUCT('Charges by GXP_GIP_DETERMINED'!O$7:O$567*('Charges by GXP_GIP_DETERMINED'!$D$7:$D$567=$D607)*('Charges by GXP_GIP_DETERMINED'!$E$7:$E$567=$E607))</f>
        <v>0</v>
      </c>
      <c r="Q607" s="24">
        <f t="shared" si="109"/>
        <v>1455923.099988882</v>
      </c>
      <c r="R607" s="23">
        <v>1434.98</v>
      </c>
      <c r="S607" s="23">
        <v>379215.26</v>
      </c>
      <c r="T607" s="23">
        <v>1557459.96</v>
      </c>
      <c r="U607" s="24">
        <f t="shared" si="110"/>
        <v>1938110.2</v>
      </c>
      <c r="V607" s="23">
        <v>2236.7600000000002</v>
      </c>
      <c r="W607" s="23">
        <v>401384.19</v>
      </c>
      <c r="X607" s="23">
        <v>1579151.26</v>
      </c>
      <c r="Y607" s="24">
        <f t="shared" si="111"/>
        <v>1982772.21</v>
      </c>
      <c r="Z607" s="23">
        <v>3301.1600000000003</v>
      </c>
      <c r="AA607" s="23">
        <v>387005.58</v>
      </c>
      <c r="AB607" s="23">
        <v>1587835.35</v>
      </c>
      <c r="AC607" s="24">
        <f t="shared" si="112"/>
        <v>1978142.09</v>
      </c>
      <c r="AD607" s="23">
        <v>4620.5300000000007</v>
      </c>
      <c r="AE607" s="23">
        <v>424390.21</v>
      </c>
      <c r="AF607" s="23">
        <v>1597543.59</v>
      </c>
      <c r="AG607" s="24">
        <f t="shared" si="113"/>
        <v>2026554.33</v>
      </c>
      <c r="AH607" s="23">
        <v>5603.17</v>
      </c>
      <c r="AI607" s="23">
        <v>432574.63</v>
      </c>
      <c r="AJ607" s="23">
        <v>1639301.71</v>
      </c>
      <c r="AK607" s="24">
        <f t="shared" si="114"/>
        <v>2077479.51</v>
      </c>
      <c r="AN607" s="35">
        <f t="shared" si="115"/>
        <v>0.42788535660162474</v>
      </c>
      <c r="AO607" s="35">
        <f t="shared" si="116"/>
        <v>2.3044102445774151E-2</v>
      </c>
      <c r="AP607" s="35">
        <f t="shared" si="117"/>
        <v>-2.3351749518417675E-3</v>
      </c>
      <c r="AQ607" s="35">
        <f t="shared" si="118"/>
        <v>2.4473590772238207E-2</v>
      </c>
      <c r="AR607" s="35">
        <f t="shared" si="119"/>
        <v>2.5128948800499096E-2</v>
      </c>
    </row>
    <row r="608" spans="2:44" x14ac:dyDescent="0.3">
      <c r="B608" s="2" t="s">
        <v>76</v>
      </c>
      <c r="C608" s="2" t="s">
        <v>482</v>
      </c>
      <c r="D608" s="2" t="s">
        <v>508</v>
      </c>
      <c r="E608" s="2" t="s">
        <v>144</v>
      </c>
      <c r="F608" s="2" t="s">
        <v>145</v>
      </c>
      <c r="H608" s="23" cm="1">
        <f t="array" ref="H608">SUMPRODUCT('Charges by GXP_GIP_DETERMINED'!G$7:G$567*('Charges by GXP_GIP_DETERMINED'!$D$7:$D$567=$D608)*('Charges by GXP_GIP_DETERMINED'!$E$7:$E$567=$E608))</f>
        <v>12742.516325605264</v>
      </c>
      <c r="I608" s="23" cm="1">
        <f t="array" ref="I608">SUMPRODUCT('Charges by GXP_GIP_DETERMINED'!H$7:H$567*('Charges by GXP_GIP_DETERMINED'!$D$7:$D$567=$D608)*('Charges by GXP_GIP_DETERMINED'!$E$7:$E$567=$E608))</f>
        <v>515636.89</v>
      </c>
      <c r="J608" s="23" cm="1">
        <f t="array" ref="J608">SUMPRODUCT('Charges by GXP_GIP_DETERMINED'!I$7:I$567*('Charges by GXP_GIP_DETERMINED'!$D$7:$D$567=$D608)*('Charges by GXP_GIP_DETERMINED'!$E$7:$E$567=$E608))</f>
        <v>0</v>
      </c>
      <c r="K608" s="23" cm="1">
        <f t="array" ref="K608">SUMPRODUCT('Charges by GXP_GIP_DETERMINED'!J$7:J$567*('Charges by GXP_GIP_DETERMINED'!$D$7:$D$567=$D608)*('Charges by GXP_GIP_DETERMINED'!$E$7:$E$567=$E608))</f>
        <v>0</v>
      </c>
      <c r="L608" s="24">
        <f t="shared" si="108"/>
        <v>528379.40632560523</v>
      </c>
      <c r="M608" s="23">
        <v>17552.47777120582</v>
      </c>
      <c r="N608" s="23">
        <v>491027.76</v>
      </c>
      <c r="O608" s="23">
        <v>0</v>
      </c>
      <c r="P608" s="23" cm="1">
        <f t="array" ref="P608">SUMPRODUCT('Charges by GXP_GIP_DETERMINED'!O$7:O$567*('Charges by GXP_GIP_DETERMINED'!$D$7:$D$567=$D608)*('Charges by GXP_GIP_DETERMINED'!$E$7:$E$567=$E608))</f>
        <v>0</v>
      </c>
      <c r="Q608" s="24">
        <f t="shared" si="109"/>
        <v>508580.23777120584</v>
      </c>
      <c r="R608" s="23">
        <v>21723.709999999995</v>
      </c>
      <c r="S608" s="23">
        <v>606525.93000000005</v>
      </c>
      <c r="T608" s="23">
        <v>0</v>
      </c>
      <c r="U608" s="24">
        <f t="shared" si="110"/>
        <v>628249.64</v>
      </c>
      <c r="V608" s="23">
        <v>32325.500000000004</v>
      </c>
      <c r="W608" s="23">
        <v>641983.43999999994</v>
      </c>
      <c r="X608" s="23">
        <v>0</v>
      </c>
      <c r="Y608" s="24">
        <f t="shared" si="111"/>
        <v>674308.94</v>
      </c>
      <c r="Z608" s="23">
        <v>48431.229999999989</v>
      </c>
      <c r="AA608" s="23">
        <v>618985.96</v>
      </c>
      <c r="AB608" s="23">
        <v>0</v>
      </c>
      <c r="AC608" s="24">
        <f t="shared" si="112"/>
        <v>667417.18999999994</v>
      </c>
      <c r="AD608" s="23">
        <v>63871.310000000012</v>
      </c>
      <c r="AE608" s="23">
        <v>678779.82</v>
      </c>
      <c r="AF608" s="23">
        <v>0</v>
      </c>
      <c r="AG608" s="24">
        <f t="shared" si="113"/>
        <v>742651.13</v>
      </c>
      <c r="AH608" s="23">
        <v>83249.349999999991</v>
      </c>
      <c r="AI608" s="23">
        <v>691870.19</v>
      </c>
      <c r="AJ608" s="23">
        <v>0</v>
      </c>
      <c r="AK608" s="24">
        <f t="shared" si="114"/>
        <v>775119.53999999992</v>
      </c>
      <c r="AN608" s="35">
        <f t="shared" si="115"/>
        <v>0.18901235074413814</v>
      </c>
      <c r="AO608" s="35">
        <f t="shared" si="116"/>
        <v>7.3313691035302275E-2</v>
      </c>
      <c r="AP608" s="35">
        <f t="shared" si="117"/>
        <v>-1.0220463634962318E-2</v>
      </c>
      <c r="AQ608" s="35">
        <f t="shared" si="118"/>
        <v>0.11272400700377538</v>
      </c>
      <c r="AR608" s="35">
        <f t="shared" si="119"/>
        <v>4.37195995379418E-2</v>
      </c>
    </row>
    <row r="609" spans="2:44" x14ac:dyDescent="0.3">
      <c r="B609" s="2" t="s">
        <v>76</v>
      </c>
      <c r="C609" s="2" t="s">
        <v>482</v>
      </c>
      <c r="D609" s="2" t="s">
        <v>508</v>
      </c>
      <c r="E609" s="2" t="s">
        <v>146</v>
      </c>
      <c r="H609" s="23" cm="1">
        <f t="array" ref="H609">SUMPRODUCT('Charges by GXP_GIP_DETERMINED'!G$7:G$567*('Charges by GXP_GIP_DETERMINED'!$D$7:$D$567=$D609)*('Charges by GXP_GIP_DETERMINED'!$E$7:$E$567=$E609))</f>
        <v>19031.433270642458</v>
      </c>
      <c r="I609" s="23" cm="1">
        <f t="array" ref="I609">SUMPRODUCT('Charges by GXP_GIP_DETERMINED'!H$7:H$567*('Charges by GXP_GIP_DETERMINED'!$D$7:$D$567=$D609)*('Charges by GXP_GIP_DETERMINED'!$E$7:$E$567=$E609))</f>
        <v>0</v>
      </c>
      <c r="J609" s="23" cm="1">
        <f t="array" ref="J609">SUMPRODUCT('Charges by GXP_GIP_DETERMINED'!I$7:I$567*('Charges by GXP_GIP_DETERMINED'!$D$7:$D$567=$D609)*('Charges by GXP_GIP_DETERMINED'!$E$7:$E$567=$E609))</f>
        <v>0</v>
      </c>
      <c r="K609" s="23" cm="1">
        <f t="array" ref="K609">SUMPRODUCT('Charges by GXP_GIP_DETERMINED'!J$7:J$567*('Charges by GXP_GIP_DETERMINED'!$D$7:$D$567=$D609)*('Charges by GXP_GIP_DETERMINED'!$E$7:$E$567=$E609))</f>
        <v>0</v>
      </c>
      <c r="L609" s="24">
        <f t="shared" si="108"/>
        <v>19031.433270642458</v>
      </c>
      <c r="M609" s="23">
        <v>20253.521571880963</v>
      </c>
      <c r="N609" s="23">
        <v>0</v>
      </c>
      <c r="O609" s="23">
        <v>0</v>
      </c>
      <c r="P609" s="23" cm="1">
        <f t="array" ref="P609">SUMPRODUCT('Charges by GXP_GIP_DETERMINED'!O$7:O$567*('Charges by GXP_GIP_DETERMINED'!$D$7:$D$567=$D609)*('Charges by GXP_GIP_DETERMINED'!$E$7:$E$567=$E609))</f>
        <v>0</v>
      </c>
      <c r="Q609" s="24">
        <f t="shared" si="109"/>
        <v>20253.521571880963</v>
      </c>
      <c r="R609" s="23">
        <v>21384.59</v>
      </c>
      <c r="S609" s="23">
        <v>0</v>
      </c>
      <c r="T609" s="23">
        <v>0</v>
      </c>
      <c r="U609" s="24">
        <f t="shared" si="110"/>
        <v>21384.59</v>
      </c>
      <c r="V609" s="23">
        <v>23600.880000000005</v>
      </c>
      <c r="W609" s="23">
        <v>0</v>
      </c>
      <c r="X609" s="23">
        <v>0</v>
      </c>
      <c r="Y609" s="24">
        <f t="shared" si="111"/>
        <v>23600.880000000005</v>
      </c>
      <c r="Z609" s="23">
        <v>26541.919999999998</v>
      </c>
      <c r="AA609" s="23">
        <v>0</v>
      </c>
      <c r="AB609" s="23">
        <v>0</v>
      </c>
      <c r="AC609" s="24">
        <f t="shared" si="112"/>
        <v>26541.919999999998</v>
      </c>
      <c r="AD609" s="23">
        <v>27375.8</v>
      </c>
      <c r="AE609" s="23">
        <v>0</v>
      </c>
      <c r="AF609" s="23">
        <v>0</v>
      </c>
      <c r="AG609" s="24">
        <f t="shared" si="113"/>
        <v>27375.8</v>
      </c>
      <c r="AH609" s="23">
        <v>27908.710000000003</v>
      </c>
      <c r="AI609" s="23">
        <v>0</v>
      </c>
      <c r="AJ609" s="23">
        <v>0</v>
      </c>
      <c r="AK609" s="24">
        <f t="shared" si="114"/>
        <v>27908.710000000003</v>
      </c>
      <c r="AN609" s="35">
        <f t="shared" si="115"/>
        <v>0.12364579671398057</v>
      </c>
      <c r="AO609" s="35">
        <f t="shared" si="116"/>
        <v>0.10363958345705981</v>
      </c>
      <c r="AP609" s="35">
        <f t="shared" si="117"/>
        <v>0.12461569229621916</v>
      </c>
      <c r="AQ609" s="35">
        <f t="shared" si="118"/>
        <v>3.141747092900582E-2</v>
      </c>
      <c r="AR609" s="35">
        <f t="shared" si="119"/>
        <v>1.9466463080531016E-2</v>
      </c>
    </row>
    <row r="610" spans="2:44" x14ac:dyDescent="0.3">
      <c r="B610" s="2" t="s">
        <v>76</v>
      </c>
      <c r="C610" s="2" t="s">
        <v>269</v>
      </c>
      <c r="D610" s="2" t="s">
        <v>509</v>
      </c>
      <c r="E610" s="2" t="s">
        <v>142</v>
      </c>
      <c r="F610" s="2" t="s">
        <v>143</v>
      </c>
      <c r="H610" s="23" cm="1">
        <f t="array" ref="H610">SUMPRODUCT('Charges by GXP_GIP_DETERMINED'!G$7:G$567*('Charges by GXP_GIP_DETERMINED'!$D$7:$D$567=$D610)*('Charges by GXP_GIP_DETERMINED'!$E$7:$E$567=$E610))</f>
        <v>42049.0726347983</v>
      </c>
      <c r="I610" s="23" cm="1">
        <f t="array" ref="I610">SUMPRODUCT('Charges by GXP_GIP_DETERMINED'!H$7:H$567*('Charges by GXP_GIP_DETERMINED'!$D$7:$D$567=$D610)*('Charges by GXP_GIP_DETERMINED'!$E$7:$E$567=$E610))</f>
        <v>1586737.23</v>
      </c>
      <c r="J610" s="23" cm="1">
        <f t="array" ref="J610">SUMPRODUCT('Charges by GXP_GIP_DETERMINED'!I$7:I$567*('Charges by GXP_GIP_DETERMINED'!$D$7:$D$567=$D610)*('Charges by GXP_GIP_DETERMINED'!$E$7:$E$567=$E610))</f>
        <v>3101076.38</v>
      </c>
      <c r="K610" s="23" cm="1">
        <f t="array" ref="K610">SUMPRODUCT('Charges by GXP_GIP_DETERMINED'!J$7:J$567*('Charges by GXP_GIP_DETERMINED'!$D$7:$D$567=$D610)*('Charges by GXP_GIP_DETERMINED'!$E$7:$E$567=$E610))</f>
        <v>0</v>
      </c>
      <c r="L610" s="24">
        <f t="shared" si="108"/>
        <v>4729862.6826347979</v>
      </c>
      <c r="M610" s="23">
        <v>58993.81969111137</v>
      </c>
      <c r="N610" s="23">
        <v>1645280.28</v>
      </c>
      <c r="O610" s="23">
        <v>3231932.41</v>
      </c>
      <c r="P610" s="23" cm="1">
        <f t="array" ref="P610">SUMPRODUCT('Charges by GXP_GIP_DETERMINED'!O$7:O$567*('Charges by GXP_GIP_DETERMINED'!$D$7:$D$567=$D610)*('Charges by GXP_GIP_DETERMINED'!$E$7:$E$567=$E610))</f>
        <v>0</v>
      </c>
      <c r="Q610" s="24">
        <f t="shared" si="109"/>
        <v>4936206.5096911117</v>
      </c>
      <c r="R610" s="23">
        <v>128769.84000000001</v>
      </c>
      <c r="S610" s="23">
        <v>2032278.49</v>
      </c>
      <c r="T610" s="23">
        <v>4385788.4400000004</v>
      </c>
      <c r="U610" s="24">
        <f t="shared" si="110"/>
        <v>6546836.7700000005</v>
      </c>
      <c r="V610" s="23">
        <v>324597.27</v>
      </c>
      <c r="W610" s="23">
        <v>2151085.5</v>
      </c>
      <c r="X610" s="23">
        <v>4446870.8899999997</v>
      </c>
      <c r="Y610" s="24">
        <f t="shared" si="111"/>
        <v>6922553.6600000001</v>
      </c>
      <c r="Z610" s="23">
        <v>601490.37</v>
      </c>
      <c r="AA610" s="23">
        <v>2074028.14</v>
      </c>
      <c r="AB610" s="23">
        <v>4471325.17</v>
      </c>
      <c r="AC610" s="24">
        <f t="shared" si="112"/>
        <v>7146843.6799999997</v>
      </c>
      <c r="AD610" s="23">
        <v>871118.36000000022</v>
      </c>
      <c r="AE610" s="23">
        <v>2274378.66</v>
      </c>
      <c r="AF610" s="23">
        <v>4498663.47</v>
      </c>
      <c r="AG610" s="24">
        <f t="shared" si="113"/>
        <v>7644160.4900000002</v>
      </c>
      <c r="AH610" s="23">
        <v>1141777.1900000002</v>
      </c>
      <c r="AI610" s="23">
        <v>2318240.36</v>
      </c>
      <c r="AJ610" s="23">
        <v>4616253.82</v>
      </c>
      <c r="AK610" s="24">
        <f t="shared" si="114"/>
        <v>8076271.3700000001</v>
      </c>
      <c r="AN610" s="35">
        <f t="shared" si="115"/>
        <v>0.38414943715724248</v>
      </c>
      <c r="AO610" s="35">
        <f t="shared" si="116"/>
        <v>5.7389072494012927E-2</v>
      </c>
      <c r="AP610" s="35">
        <f t="shared" si="117"/>
        <v>3.2399896196687594E-2</v>
      </c>
      <c r="AQ610" s="35">
        <f t="shared" si="118"/>
        <v>6.9585516665449321E-2</v>
      </c>
      <c r="AR610" s="35">
        <f t="shared" si="119"/>
        <v>5.6528232310831594E-2</v>
      </c>
    </row>
    <row r="611" spans="2:44" x14ac:dyDescent="0.3">
      <c r="B611" s="2" t="s">
        <v>76</v>
      </c>
      <c r="C611" s="2" t="s">
        <v>269</v>
      </c>
      <c r="D611" s="2" t="s">
        <v>509</v>
      </c>
      <c r="E611" s="2" t="s">
        <v>144</v>
      </c>
      <c r="F611" s="2" t="s">
        <v>145</v>
      </c>
      <c r="H611" s="23" cm="1">
        <f t="array" ref="H611">SUMPRODUCT('Charges by GXP_GIP_DETERMINED'!G$7:G$567*('Charges by GXP_GIP_DETERMINED'!$D$7:$D$567=$D611)*('Charges by GXP_GIP_DETERMINED'!$E$7:$E$567=$E611))</f>
        <v>0</v>
      </c>
      <c r="I611" s="23" cm="1">
        <f t="array" ref="I611">SUMPRODUCT('Charges by GXP_GIP_DETERMINED'!H$7:H$567*('Charges by GXP_GIP_DETERMINED'!$D$7:$D$567=$D611)*('Charges by GXP_GIP_DETERMINED'!$E$7:$E$567=$E611))</f>
        <v>0</v>
      </c>
      <c r="J611" s="23" cm="1">
        <f t="array" ref="J611">SUMPRODUCT('Charges by GXP_GIP_DETERMINED'!I$7:I$567*('Charges by GXP_GIP_DETERMINED'!$D$7:$D$567=$D611)*('Charges by GXP_GIP_DETERMINED'!$E$7:$E$567=$E611))</f>
        <v>0</v>
      </c>
      <c r="K611" s="23" cm="1">
        <f t="array" ref="K611">SUMPRODUCT('Charges by GXP_GIP_DETERMINED'!J$7:J$567*('Charges by GXP_GIP_DETERMINED'!$D$7:$D$567=$D611)*('Charges by GXP_GIP_DETERMINED'!$E$7:$E$567=$E611))</f>
        <v>0</v>
      </c>
      <c r="L611" s="24">
        <f t="shared" si="108"/>
        <v>0</v>
      </c>
      <c r="M611" s="23">
        <v>0</v>
      </c>
      <c r="N611" s="23">
        <v>0</v>
      </c>
      <c r="O611" s="23">
        <v>0</v>
      </c>
      <c r="P611" s="23" cm="1">
        <f t="array" ref="P611">SUMPRODUCT('Charges by GXP_GIP_DETERMINED'!O$7:O$567*('Charges by GXP_GIP_DETERMINED'!$D$7:$D$567=$D611)*('Charges by GXP_GIP_DETERMINED'!$E$7:$E$567=$E611))</f>
        <v>0</v>
      </c>
      <c r="Q611" s="24">
        <f t="shared" si="109"/>
        <v>0</v>
      </c>
      <c r="R611" s="23">
        <v>0</v>
      </c>
      <c r="S611" s="23">
        <v>0</v>
      </c>
      <c r="T611" s="23">
        <v>0</v>
      </c>
      <c r="U611" s="24">
        <f t="shared" si="110"/>
        <v>0</v>
      </c>
      <c r="V611" s="23">
        <v>0</v>
      </c>
      <c r="W611" s="23">
        <v>0</v>
      </c>
      <c r="X611" s="23">
        <v>0</v>
      </c>
      <c r="Y611" s="24">
        <f t="shared" si="111"/>
        <v>0</v>
      </c>
      <c r="Z611" s="23">
        <v>0</v>
      </c>
      <c r="AA611" s="23">
        <v>0</v>
      </c>
      <c r="AB611" s="23">
        <v>0</v>
      </c>
      <c r="AC611" s="24">
        <f t="shared" si="112"/>
        <v>0</v>
      </c>
      <c r="AD611" s="23">
        <v>0</v>
      </c>
      <c r="AE611" s="23">
        <v>0</v>
      </c>
      <c r="AF611" s="23">
        <v>0</v>
      </c>
      <c r="AG611" s="24">
        <f t="shared" si="113"/>
        <v>0</v>
      </c>
      <c r="AH611" s="23">
        <v>0</v>
      </c>
      <c r="AI611" s="23">
        <v>0</v>
      </c>
      <c r="AJ611" s="23">
        <v>0</v>
      </c>
      <c r="AK611" s="24">
        <f t="shared" si="114"/>
        <v>0</v>
      </c>
      <c r="AN611" s="35" t="str">
        <f t="shared" si="115"/>
        <v>-</v>
      </c>
      <c r="AO611" s="35" t="str">
        <f t="shared" si="116"/>
        <v>'-</v>
      </c>
      <c r="AP611" s="35" t="str">
        <f t="shared" si="117"/>
        <v>'-</v>
      </c>
      <c r="AQ611" s="35" t="str">
        <f t="shared" si="118"/>
        <v>'-</v>
      </c>
      <c r="AR611" s="35" t="str">
        <f t="shared" si="119"/>
        <v>'-</v>
      </c>
    </row>
    <row r="612" spans="2:44" x14ac:dyDescent="0.3">
      <c r="B612" s="2" t="s">
        <v>76</v>
      </c>
      <c r="C612" s="2" t="s">
        <v>269</v>
      </c>
      <c r="D612" s="2" t="s">
        <v>509</v>
      </c>
      <c r="E612" s="2" t="s">
        <v>146</v>
      </c>
      <c r="H612" s="23" cm="1">
        <f t="array" ref="H612">SUMPRODUCT('Charges by GXP_GIP_DETERMINED'!G$7:G$567*('Charges by GXP_GIP_DETERMINED'!$D$7:$D$567=$D612)*('Charges by GXP_GIP_DETERMINED'!$E$7:$E$567=$E612))</f>
        <v>746900.80828492076</v>
      </c>
      <c r="I612" s="23" cm="1">
        <f t="array" ref="I612">SUMPRODUCT('Charges by GXP_GIP_DETERMINED'!H$7:H$567*('Charges by GXP_GIP_DETERMINED'!$D$7:$D$567=$D612)*('Charges by GXP_GIP_DETERMINED'!$E$7:$E$567=$E612))</f>
        <v>0</v>
      </c>
      <c r="J612" s="23" cm="1">
        <f t="array" ref="J612">SUMPRODUCT('Charges by GXP_GIP_DETERMINED'!I$7:I$567*('Charges by GXP_GIP_DETERMINED'!$D$7:$D$567=$D612)*('Charges by GXP_GIP_DETERMINED'!$E$7:$E$567=$E612))</f>
        <v>0</v>
      </c>
      <c r="K612" s="23" cm="1">
        <f t="array" ref="K612">SUMPRODUCT('Charges by GXP_GIP_DETERMINED'!J$7:J$567*('Charges by GXP_GIP_DETERMINED'!$D$7:$D$567=$D612)*('Charges by GXP_GIP_DETERMINED'!$E$7:$E$567=$E612))</f>
        <v>0</v>
      </c>
      <c r="L612" s="24">
        <f t="shared" si="108"/>
        <v>746900.80828492076</v>
      </c>
      <c r="M612" s="23">
        <v>707311.59659482678</v>
      </c>
      <c r="N612" s="23">
        <v>0</v>
      </c>
      <c r="O612" s="23">
        <v>0</v>
      </c>
      <c r="P612" s="23" cm="1">
        <f t="array" ref="P612">SUMPRODUCT('Charges by GXP_GIP_DETERMINED'!O$7:O$567*('Charges by GXP_GIP_DETERMINED'!$D$7:$D$567=$D612)*('Charges by GXP_GIP_DETERMINED'!$E$7:$E$567=$E612))</f>
        <v>0</v>
      </c>
      <c r="Q612" s="24">
        <f t="shared" si="109"/>
        <v>707311.59659482678</v>
      </c>
      <c r="R612" s="23">
        <v>700808.07000000007</v>
      </c>
      <c r="S612" s="23">
        <v>0</v>
      </c>
      <c r="T612" s="23">
        <v>0</v>
      </c>
      <c r="U612" s="24">
        <f t="shared" si="110"/>
        <v>700808.07000000007</v>
      </c>
      <c r="V612" s="23">
        <v>719649.19</v>
      </c>
      <c r="W612" s="23">
        <v>0</v>
      </c>
      <c r="X612" s="23">
        <v>0</v>
      </c>
      <c r="Y612" s="24">
        <f t="shared" si="111"/>
        <v>719649.19</v>
      </c>
      <c r="Z612" s="23">
        <v>760507.24</v>
      </c>
      <c r="AA612" s="23">
        <v>0</v>
      </c>
      <c r="AB612" s="23">
        <v>0</v>
      </c>
      <c r="AC612" s="24">
        <f t="shared" si="112"/>
        <v>760507.24</v>
      </c>
      <c r="AD612" s="23">
        <v>773665.8</v>
      </c>
      <c r="AE612" s="23">
        <v>0</v>
      </c>
      <c r="AF612" s="23">
        <v>0</v>
      </c>
      <c r="AG612" s="24">
        <f t="shared" si="113"/>
        <v>773665.8</v>
      </c>
      <c r="AH612" s="23">
        <v>782006.34999999986</v>
      </c>
      <c r="AI612" s="23">
        <v>0</v>
      </c>
      <c r="AJ612" s="23">
        <v>0</v>
      </c>
      <c r="AK612" s="24">
        <f t="shared" si="114"/>
        <v>782006.34999999986</v>
      </c>
      <c r="AN612" s="35">
        <f t="shared" si="115"/>
        <v>-6.1711994114401425E-2</v>
      </c>
      <c r="AO612" s="35">
        <f t="shared" si="116"/>
        <v>2.688485022725251E-2</v>
      </c>
      <c r="AP612" s="35">
        <f t="shared" si="117"/>
        <v>5.6774954474693606E-2</v>
      </c>
      <c r="AQ612" s="35">
        <f t="shared" si="118"/>
        <v>1.7302346786337131E-2</v>
      </c>
      <c r="AR612" s="35">
        <f t="shared" si="119"/>
        <v>1.0780559254396138E-2</v>
      </c>
    </row>
    <row r="613" spans="2:44" x14ac:dyDescent="0.3">
      <c r="B613" s="2" t="s">
        <v>76</v>
      </c>
      <c r="C613" s="2" t="s">
        <v>273</v>
      </c>
      <c r="D613" s="2" t="s">
        <v>510</v>
      </c>
      <c r="E613" s="2" t="s">
        <v>142</v>
      </c>
      <c r="F613" s="2" t="s">
        <v>143</v>
      </c>
      <c r="H613" s="23" cm="1">
        <f t="array" ref="H613">SUMPRODUCT('Charges by GXP_GIP_DETERMINED'!G$7:G$567*('Charges by GXP_GIP_DETERMINED'!$D$7:$D$567=$D613)*('Charges by GXP_GIP_DETERMINED'!$E$7:$E$567=$E613))</f>
        <v>65656.459124889894</v>
      </c>
      <c r="I613" s="23" cm="1">
        <f t="array" ref="I613">SUMPRODUCT('Charges by GXP_GIP_DETERMINED'!H$7:H$567*('Charges by GXP_GIP_DETERMINED'!$D$7:$D$567=$D613)*('Charges by GXP_GIP_DETERMINED'!$E$7:$E$567=$E613))</f>
        <v>721265.75</v>
      </c>
      <c r="J613" s="23" cm="1">
        <f t="array" ref="J613">SUMPRODUCT('Charges by GXP_GIP_DETERMINED'!I$7:I$567*('Charges by GXP_GIP_DETERMINED'!$D$7:$D$567=$D613)*('Charges by GXP_GIP_DETERMINED'!$E$7:$E$567=$E613))</f>
        <v>6570447.6299999999</v>
      </c>
      <c r="K613" s="23" cm="1">
        <f t="array" ref="K613">SUMPRODUCT('Charges by GXP_GIP_DETERMINED'!J$7:J$567*('Charges by GXP_GIP_DETERMINED'!$D$7:$D$567=$D613)*('Charges by GXP_GIP_DETERMINED'!$E$7:$E$567=$E613))</f>
        <v>0</v>
      </c>
      <c r="L613" s="24">
        <f t="shared" si="108"/>
        <v>7357369.83912489</v>
      </c>
      <c r="M613" s="23">
        <v>91730.799628191889</v>
      </c>
      <c r="N613" s="23">
        <v>746793.06</v>
      </c>
      <c r="O613" s="23">
        <v>6600620.3899999997</v>
      </c>
      <c r="P613" s="23" cm="1">
        <f t="array" ref="P613">SUMPRODUCT('Charges by GXP_GIP_DETERMINED'!O$7:O$567*('Charges by GXP_GIP_DETERMINED'!$D$7:$D$567=$D613)*('Charges by GXP_GIP_DETERMINED'!$E$7:$E$567=$E613))</f>
        <v>0</v>
      </c>
      <c r="Q613" s="24">
        <f t="shared" si="109"/>
        <v>7439144.2496281918</v>
      </c>
      <c r="R613" s="23">
        <v>108606.06999999999</v>
      </c>
      <c r="S613" s="23">
        <v>922451.63</v>
      </c>
      <c r="T613" s="23">
        <v>8957156.5500000007</v>
      </c>
      <c r="U613" s="24">
        <f t="shared" si="110"/>
        <v>9988214.25</v>
      </c>
      <c r="V613" s="23">
        <v>169289.47</v>
      </c>
      <c r="W613" s="23">
        <v>976378.15</v>
      </c>
      <c r="X613" s="23">
        <v>9081906.0899999999</v>
      </c>
      <c r="Y613" s="24">
        <f t="shared" si="111"/>
        <v>10227573.710000001</v>
      </c>
      <c r="Z613" s="23">
        <v>249847.41999999998</v>
      </c>
      <c r="AA613" s="23">
        <v>941401.8</v>
      </c>
      <c r="AB613" s="23">
        <v>9131849.4199999999</v>
      </c>
      <c r="AC613" s="24">
        <f t="shared" si="112"/>
        <v>10323098.640000001</v>
      </c>
      <c r="AD613" s="23">
        <v>349704.78000000009</v>
      </c>
      <c r="AE613" s="23">
        <v>1032340.94</v>
      </c>
      <c r="AF613" s="23">
        <v>9187682.8000000007</v>
      </c>
      <c r="AG613" s="24">
        <f t="shared" si="113"/>
        <v>10569728.520000001</v>
      </c>
      <c r="AH613" s="23">
        <v>424074.8600000001</v>
      </c>
      <c r="AI613" s="23">
        <v>1052249.78</v>
      </c>
      <c r="AJ613" s="23">
        <v>9427839.1999999993</v>
      </c>
      <c r="AK613" s="24">
        <f t="shared" si="114"/>
        <v>10904163.84</v>
      </c>
      <c r="AN613" s="35">
        <f t="shared" si="115"/>
        <v>0.35757947043586857</v>
      </c>
      <c r="AO613" s="35">
        <f t="shared" si="116"/>
        <v>2.3964189594751772E-2</v>
      </c>
      <c r="AP613" s="35">
        <f t="shared" si="117"/>
        <v>9.3399405087248866E-3</v>
      </c>
      <c r="AQ613" s="35">
        <f t="shared" si="118"/>
        <v>2.3891070753151444E-2</v>
      </c>
      <c r="AR613" s="35">
        <f t="shared" si="119"/>
        <v>3.1640861860092295E-2</v>
      </c>
    </row>
    <row r="614" spans="2:44" x14ac:dyDescent="0.3">
      <c r="B614" s="2" t="s">
        <v>76</v>
      </c>
      <c r="C614" s="2" t="s">
        <v>273</v>
      </c>
      <c r="D614" s="2" t="s">
        <v>510</v>
      </c>
      <c r="E614" s="2" t="s">
        <v>144</v>
      </c>
      <c r="F614" s="2" t="s">
        <v>145</v>
      </c>
      <c r="H614" s="23" cm="1">
        <f t="array" ref="H614">SUMPRODUCT('Charges by GXP_GIP_DETERMINED'!G$7:G$567*('Charges by GXP_GIP_DETERMINED'!$D$7:$D$567=$D614)*('Charges by GXP_GIP_DETERMINED'!$E$7:$E$567=$E614))</f>
        <v>24.481842470772911</v>
      </c>
      <c r="I614" s="23" cm="1">
        <f t="array" ref="I614">SUMPRODUCT('Charges by GXP_GIP_DETERMINED'!H$7:H$567*('Charges by GXP_GIP_DETERMINED'!$D$7:$D$567=$D614)*('Charges by GXP_GIP_DETERMINED'!$E$7:$E$567=$E614))</f>
        <v>32180.6</v>
      </c>
      <c r="J614" s="23" cm="1">
        <f t="array" ref="J614">SUMPRODUCT('Charges by GXP_GIP_DETERMINED'!I$7:I$567*('Charges by GXP_GIP_DETERMINED'!$D$7:$D$567=$D614)*('Charges by GXP_GIP_DETERMINED'!$E$7:$E$567=$E614))</f>
        <v>0</v>
      </c>
      <c r="K614" s="23" cm="1">
        <f t="array" ref="K614">SUMPRODUCT('Charges by GXP_GIP_DETERMINED'!J$7:J$567*('Charges by GXP_GIP_DETERMINED'!$D$7:$D$567=$D614)*('Charges by GXP_GIP_DETERMINED'!$E$7:$E$567=$E614))</f>
        <v>0</v>
      </c>
      <c r="L614" s="24">
        <f t="shared" si="108"/>
        <v>32205.081842470772</v>
      </c>
      <c r="M614" s="23">
        <v>33.721977881937534</v>
      </c>
      <c r="N614" s="23">
        <v>30430.76</v>
      </c>
      <c r="O614" s="23">
        <v>0</v>
      </c>
      <c r="P614" s="23" cm="1">
        <f t="array" ref="P614">SUMPRODUCT('Charges by GXP_GIP_DETERMINED'!O$7:O$567*('Charges by GXP_GIP_DETERMINED'!$D$7:$D$567=$D614)*('Charges by GXP_GIP_DETERMINED'!$E$7:$E$567=$E614))</f>
        <v>0</v>
      </c>
      <c r="Q614" s="24">
        <f t="shared" si="109"/>
        <v>30464.481977881936</v>
      </c>
      <c r="R614" s="23">
        <v>41.719999999999992</v>
      </c>
      <c r="S614" s="23">
        <v>37588.6</v>
      </c>
      <c r="T614" s="23">
        <v>0</v>
      </c>
      <c r="U614" s="24">
        <f t="shared" si="110"/>
        <v>37630.32</v>
      </c>
      <c r="V614" s="23">
        <v>61.019999999999996</v>
      </c>
      <c r="W614" s="23">
        <v>39786.03</v>
      </c>
      <c r="X614" s="23">
        <v>0</v>
      </c>
      <c r="Y614" s="24">
        <f t="shared" si="111"/>
        <v>39847.049999999996</v>
      </c>
      <c r="Z614" s="23">
        <v>87.71999999999997</v>
      </c>
      <c r="AA614" s="23">
        <v>38360.79</v>
      </c>
      <c r="AB614" s="23">
        <v>0</v>
      </c>
      <c r="AC614" s="24">
        <f t="shared" si="112"/>
        <v>38448.51</v>
      </c>
      <c r="AD614" s="23">
        <v>115.54</v>
      </c>
      <c r="AE614" s="23">
        <v>42066.43</v>
      </c>
      <c r="AF614" s="23">
        <v>0</v>
      </c>
      <c r="AG614" s="24">
        <f t="shared" si="113"/>
        <v>42181.97</v>
      </c>
      <c r="AH614" s="23">
        <v>139.61000000000001</v>
      </c>
      <c r="AI614" s="23">
        <v>42877.69</v>
      </c>
      <c r="AJ614" s="23">
        <v>0</v>
      </c>
      <c r="AK614" s="24">
        <f t="shared" si="114"/>
        <v>43017.3</v>
      </c>
      <c r="AN614" s="35">
        <f t="shared" si="115"/>
        <v>0.16845907065432897</v>
      </c>
      <c r="AO614" s="35">
        <f t="shared" si="116"/>
        <v>5.8908082631239811E-2</v>
      </c>
      <c r="AP614" s="35">
        <f t="shared" si="117"/>
        <v>-3.5097704848915834E-2</v>
      </c>
      <c r="AQ614" s="35">
        <f t="shared" si="118"/>
        <v>9.7102852620296609E-2</v>
      </c>
      <c r="AR614" s="35">
        <f t="shared" si="119"/>
        <v>1.9803010622785111E-2</v>
      </c>
    </row>
    <row r="615" spans="2:44" x14ac:dyDescent="0.3">
      <c r="B615" s="2" t="s">
        <v>76</v>
      </c>
      <c r="C615" s="2" t="s">
        <v>273</v>
      </c>
      <c r="D615" s="2" t="s">
        <v>510</v>
      </c>
      <c r="E615" s="2" t="s">
        <v>146</v>
      </c>
      <c r="H615" s="23" cm="1">
        <f t="array" ref="H615">SUMPRODUCT('Charges by GXP_GIP_DETERMINED'!G$7:G$567*('Charges by GXP_GIP_DETERMINED'!$D$7:$D$567=$D615)*('Charges by GXP_GIP_DETERMINED'!$E$7:$E$567=$E615))</f>
        <v>728141.8336990776</v>
      </c>
      <c r="I615" s="23" cm="1">
        <f t="array" ref="I615">SUMPRODUCT('Charges by GXP_GIP_DETERMINED'!H$7:H$567*('Charges by GXP_GIP_DETERMINED'!$D$7:$D$567=$D615)*('Charges by GXP_GIP_DETERMINED'!$E$7:$E$567=$E615))</f>
        <v>0</v>
      </c>
      <c r="J615" s="23" cm="1">
        <f t="array" ref="J615">SUMPRODUCT('Charges by GXP_GIP_DETERMINED'!I$7:I$567*('Charges by GXP_GIP_DETERMINED'!$D$7:$D$567=$D615)*('Charges by GXP_GIP_DETERMINED'!$E$7:$E$567=$E615))</f>
        <v>0</v>
      </c>
      <c r="K615" s="23" cm="1">
        <f t="array" ref="K615">SUMPRODUCT('Charges by GXP_GIP_DETERMINED'!J$7:J$567*('Charges by GXP_GIP_DETERMINED'!$D$7:$D$567=$D615)*('Charges by GXP_GIP_DETERMINED'!$E$7:$E$567=$E615))</f>
        <v>0</v>
      </c>
      <c r="L615" s="24">
        <f t="shared" si="108"/>
        <v>728141.8336990776</v>
      </c>
      <c r="M615" s="23">
        <v>678430.44015602849</v>
      </c>
      <c r="N615" s="23">
        <v>0</v>
      </c>
      <c r="O615" s="23">
        <v>0</v>
      </c>
      <c r="P615" s="23" cm="1">
        <f t="array" ref="P615">SUMPRODUCT('Charges by GXP_GIP_DETERMINED'!O$7:O$567*('Charges by GXP_GIP_DETERMINED'!$D$7:$D$567=$D615)*('Charges by GXP_GIP_DETERMINED'!$E$7:$E$567=$E615))</f>
        <v>0</v>
      </c>
      <c r="Q615" s="24">
        <f t="shared" si="109"/>
        <v>678430.44015602849</v>
      </c>
      <c r="R615" s="23">
        <v>671287.37</v>
      </c>
      <c r="S615" s="23">
        <v>0</v>
      </c>
      <c r="T615" s="23">
        <v>0</v>
      </c>
      <c r="U615" s="24">
        <f t="shared" si="110"/>
        <v>671287.37</v>
      </c>
      <c r="V615" s="23">
        <v>688404.38000000012</v>
      </c>
      <c r="W615" s="23">
        <v>0</v>
      </c>
      <c r="X615" s="23">
        <v>0</v>
      </c>
      <c r="Y615" s="24">
        <f t="shared" si="111"/>
        <v>688404.38000000012</v>
      </c>
      <c r="Z615" s="23">
        <v>726290.17</v>
      </c>
      <c r="AA615" s="23">
        <v>0</v>
      </c>
      <c r="AB615" s="23">
        <v>0</v>
      </c>
      <c r="AC615" s="24">
        <f t="shared" si="112"/>
        <v>726290.17</v>
      </c>
      <c r="AD615" s="23">
        <v>738255.23</v>
      </c>
      <c r="AE615" s="23">
        <v>0</v>
      </c>
      <c r="AF615" s="23">
        <v>0</v>
      </c>
      <c r="AG615" s="24">
        <f t="shared" si="113"/>
        <v>738255.23</v>
      </c>
      <c r="AH615" s="23">
        <v>745336.14999999979</v>
      </c>
      <c r="AI615" s="23">
        <v>0</v>
      </c>
      <c r="AJ615" s="23">
        <v>0</v>
      </c>
      <c r="AK615" s="24">
        <f t="shared" si="114"/>
        <v>745336.14999999979</v>
      </c>
      <c r="AN615" s="35">
        <f t="shared" si="115"/>
        <v>-7.8081578434036403E-2</v>
      </c>
      <c r="AO615" s="35">
        <f t="shared" si="116"/>
        <v>2.5498781542694804E-2</v>
      </c>
      <c r="AP615" s="35">
        <f t="shared" si="117"/>
        <v>5.5034208236734328E-2</v>
      </c>
      <c r="AQ615" s="35">
        <f t="shared" si="118"/>
        <v>1.6474214431402734E-2</v>
      </c>
      <c r="AR615" s="35">
        <f t="shared" si="119"/>
        <v>9.5914254478086658E-3</v>
      </c>
    </row>
    <row r="616" spans="2:44" x14ac:dyDescent="0.3">
      <c r="B616" s="2" t="s">
        <v>76</v>
      </c>
      <c r="C616" s="2" t="s">
        <v>511</v>
      </c>
      <c r="D616" s="2" t="s">
        <v>512</v>
      </c>
      <c r="E616" s="2" t="s">
        <v>142</v>
      </c>
      <c r="F616" s="2" t="s">
        <v>143</v>
      </c>
      <c r="H616" s="23" cm="1">
        <f t="array" ref="H616">SUMPRODUCT('Charges by GXP_GIP_DETERMINED'!G$7:G$567*('Charges by GXP_GIP_DETERMINED'!$D$7:$D$567=$D616)*('Charges by GXP_GIP_DETERMINED'!$E$7:$E$567=$E616))</f>
        <v>57552.237512940352</v>
      </c>
      <c r="I616" s="23" cm="1">
        <f t="array" ref="I616">SUMPRODUCT('Charges by GXP_GIP_DETERMINED'!H$7:H$567*('Charges by GXP_GIP_DETERMINED'!$D$7:$D$567=$D616)*('Charges by GXP_GIP_DETERMINED'!$E$7:$E$567=$E616))</f>
        <v>1748004.1</v>
      </c>
      <c r="J616" s="23" cm="1">
        <f t="array" ref="J616">SUMPRODUCT('Charges by GXP_GIP_DETERMINED'!I$7:I$567*('Charges by GXP_GIP_DETERMINED'!$D$7:$D$567=$D616)*('Charges by GXP_GIP_DETERMINED'!$E$7:$E$567=$E616))</f>
        <v>3716582.87</v>
      </c>
      <c r="K616" s="23" cm="1">
        <f t="array" ref="K616">SUMPRODUCT('Charges by GXP_GIP_DETERMINED'!J$7:J$567*('Charges by GXP_GIP_DETERMINED'!$D$7:$D$567=$D616)*('Charges by GXP_GIP_DETERMINED'!$E$7:$E$567=$E616))</f>
        <v>0</v>
      </c>
      <c r="L616" s="24">
        <f t="shared" si="108"/>
        <v>5522139.2075129403</v>
      </c>
      <c r="M616" s="23">
        <v>80408.12481496681</v>
      </c>
      <c r="N616" s="23">
        <v>1801035.85</v>
      </c>
      <c r="O616" s="23">
        <v>3882819.7</v>
      </c>
      <c r="P616" s="23" cm="1">
        <f t="array" ref="P616">SUMPRODUCT('Charges by GXP_GIP_DETERMINED'!O$7:O$567*('Charges by GXP_GIP_DETERMINED'!$D$7:$D$567=$D616)*('Charges by GXP_GIP_DETERMINED'!$E$7:$E$567=$E616))</f>
        <v>0</v>
      </c>
      <c r="Q616" s="24">
        <f t="shared" si="109"/>
        <v>5764263.6748149674</v>
      </c>
      <c r="R616" s="23">
        <v>95200.39999999998</v>
      </c>
      <c r="S616" s="23">
        <v>2224670.44</v>
      </c>
      <c r="T616" s="23">
        <v>5269053.8</v>
      </c>
      <c r="U616" s="24">
        <f t="shared" si="110"/>
        <v>7588924.6399999997</v>
      </c>
      <c r="V616" s="23">
        <v>148393.45000000001</v>
      </c>
      <c r="W616" s="23">
        <v>2354724.69</v>
      </c>
      <c r="X616" s="23">
        <v>5342437.8</v>
      </c>
      <c r="Y616" s="24">
        <f t="shared" si="111"/>
        <v>7845555.9399999995</v>
      </c>
      <c r="Z616" s="23">
        <v>219007.83</v>
      </c>
      <c r="AA616" s="23">
        <v>2270372.46</v>
      </c>
      <c r="AB616" s="23">
        <v>5371817</v>
      </c>
      <c r="AC616" s="24">
        <f t="shared" si="112"/>
        <v>7861197.29</v>
      </c>
      <c r="AD616" s="23">
        <v>306539.43000000005</v>
      </c>
      <c r="AE616" s="23">
        <v>2489689.7799999998</v>
      </c>
      <c r="AF616" s="23">
        <v>5404661.0199999996</v>
      </c>
      <c r="AG616" s="24">
        <f t="shared" si="113"/>
        <v>8200890.2299999995</v>
      </c>
      <c r="AH616" s="23">
        <v>371729.74000000011</v>
      </c>
      <c r="AI616" s="23">
        <v>2537703.79</v>
      </c>
      <c r="AJ616" s="23">
        <v>5545933.2000000002</v>
      </c>
      <c r="AK616" s="24">
        <f t="shared" si="114"/>
        <v>8455366.7300000004</v>
      </c>
      <c r="AN616" s="35">
        <f t="shared" si="115"/>
        <v>0.37427260610800461</v>
      </c>
      <c r="AO616" s="35">
        <f t="shared" si="116"/>
        <v>3.3816556649849616E-2</v>
      </c>
      <c r="AP616" s="35">
        <f t="shared" si="117"/>
        <v>1.9936573162717686E-3</v>
      </c>
      <c r="AQ616" s="35">
        <f t="shared" si="118"/>
        <v>4.3211349043753566E-2</v>
      </c>
      <c r="AR616" s="35">
        <f t="shared" si="119"/>
        <v>3.1030350713522559E-2</v>
      </c>
    </row>
    <row r="617" spans="2:44" x14ac:dyDescent="0.3">
      <c r="B617" s="2" t="s">
        <v>76</v>
      </c>
      <c r="C617" s="2" t="s">
        <v>511</v>
      </c>
      <c r="D617" s="2" t="s">
        <v>512</v>
      </c>
      <c r="E617" s="2" t="s">
        <v>144</v>
      </c>
      <c r="F617" s="2" t="s">
        <v>145</v>
      </c>
      <c r="H617" s="23" cm="1">
        <f t="array" ref="H617">SUMPRODUCT('Charges by GXP_GIP_DETERMINED'!G$7:G$567*('Charges by GXP_GIP_DETERMINED'!$D$7:$D$567=$D617)*('Charges by GXP_GIP_DETERMINED'!$E$7:$E$567=$E617))</f>
        <v>0</v>
      </c>
      <c r="I617" s="23" cm="1">
        <f t="array" ref="I617">SUMPRODUCT('Charges by GXP_GIP_DETERMINED'!H$7:H$567*('Charges by GXP_GIP_DETERMINED'!$D$7:$D$567=$D617)*('Charges by GXP_GIP_DETERMINED'!$E$7:$E$567=$E617))</f>
        <v>0</v>
      </c>
      <c r="J617" s="23" cm="1">
        <f t="array" ref="J617">SUMPRODUCT('Charges by GXP_GIP_DETERMINED'!I$7:I$567*('Charges by GXP_GIP_DETERMINED'!$D$7:$D$567=$D617)*('Charges by GXP_GIP_DETERMINED'!$E$7:$E$567=$E617))</f>
        <v>0</v>
      </c>
      <c r="K617" s="23" cm="1">
        <f t="array" ref="K617">SUMPRODUCT('Charges by GXP_GIP_DETERMINED'!J$7:J$567*('Charges by GXP_GIP_DETERMINED'!$D$7:$D$567=$D617)*('Charges by GXP_GIP_DETERMINED'!$E$7:$E$567=$E617))</f>
        <v>0</v>
      </c>
      <c r="L617" s="24">
        <f t="shared" si="108"/>
        <v>0</v>
      </c>
      <c r="M617" s="23">
        <v>0</v>
      </c>
      <c r="N617" s="23">
        <v>0</v>
      </c>
      <c r="O617" s="23">
        <v>0</v>
      </c>
      <c r="P617" s="23" cm="1">
        <f t="array" ref="P617">SUMPRODUCT('Charges by GXP_GIP_DETERMINED'!O$7:O$567*('Charges by GXP_GIP_DETERMINED'!$D$7:$D$567=$D617)*('Charges by GXP_GIP_DETERMINED'!$E$7:$E$567=$E617))</f>
        <v>0</v>
      </c>
      <c r="Q617" s="24">
        <f t="shared" si="109"/>
        <v>0</v>
      </c>
      <c r="R617" s="23">
        <v>0</v>
      </c>
      <c r="S617" s="23">
        <v>0</v>
      </c>
      <c r="T617" s="23">
        <v>0</v>
      </c>
      <c r="U617" s="24">
        <f t="shared" si="110"/>
        <v>0</v>
      </c>
      <c r="V617" s="23">
        <v>0</v>
      </c>
      <c r="W617" s="23">
        <v>0</v>
      </c>
      <c r="X617" s="23">
        <v>0</v>
      </c>
      <c r="Y617" s="24">
        <f t="shared" si="111"/>
        <v>0</v>
      </c>
      <c r="Z617" s="23">
        <v>0</v>
      </c>
      <c r="AA617" s="23">
        <v>0</v>
      </c>
      <c r="AB617" s="23">
        <v>0</v>
      </c>
      <c r="AC617" s="24">
        <f t="shared" si="112"/>
        <v>0</v>
      </c>
      <c r="AD617" s="23">
        <v>0</v>
      </c>
      <c r="AE617" s="23">
        <v>0</v>
      </c>
      <c r="AF617" s="23">
        <v>0</v>
      </c>
      <c r="AG617" s="24">
        <f t="shared" si="113"/>
        <v>0</v>
      </c>
      <c r="AH617" s="23">
        <v>0</v>
      </c>
      <c r="AI617" s="23">
        <v>0</v>
      </c>
      <c r="AJ617" s="23">
        <v>0</v>
      </c>
      <c r="AK617" s="24">
        <f t="shared" si="114"/>
        <v>0</v>
      </c>
      <c r="AN617" s="35" t="str">
        <f t="shared" si="115"/>
        <v>-</v>
      </c>
      <c r="AO617" s="35" t="str">
        <f t="shared" si="116"/>
        <v>'-</v>
      </c>
      <c r="AP617" s="35" t="str">
        <f t="shared" si="117"/>
        <v>'-</v>
      </c>
      <c r="AQ617" s="35" t="str">
        <f t="shared" si="118"/>
        <v>'-</v>
      </c>
      <c r="AR617" s="35" t="str">
        <f t="shared" si="119"/>
        <v>'-</v>
      </c>
    </row>
    <row r="618" spans="2:44" x14ac:dyDescent="0.3">
      <c r="B618" s="2" t="s">
        <v>76</v>
      </c>
      <c r="C618" s="2" t="s">
        <v>511</v>
      </c>
      <c r="D618" s="2" t="s">
        <v>512</v>
      </c>
      <c r="E618" s="2" t="s">
        <v>146</v>
      </c>
      <c r="H618" s="23" cm="1">
        <f t="array" ref="H618">SUMPRODUCT('Charges by GXP_GIP_DETERMINED'!G$7:G$567*('Charges by GXP_GIP_DETERMINED'!$D$7:$D$567=$D618)*('Charges by GXP_GIP_DETERMINED'!$E$7:$E$567=$E618))</f>
        <v>719791.12253218296</v>
      </c>
      <c r="I618" s="23" cm="1">
        <f t="array" ref="I618">SUMPRODUCT('Charges by GXP_GIP_DETERMINED'!H$7:H$567*('Charges by GXP_GIP_DETERMINED'!$D$7:$D$567=$D618)*('Charges by GXP_GIP_DETERMINED'!$E$7:$E$567=$E618))</f>
        <v>0</v>
      </c>
      <c r="J618" s="23" cm="1">
        <f t="array" ref="J618">SUMPRODUCT('Charges by GXP_GIP_DETERMINED'!I$7:I$567*('Charges by GXP_GIP_DETERMINED'!$D$7:$D$567=$D618)*('Charges by GXP_GIP_DETERMINED'!$E$7:$E$567=$E618))</f>
        <v>0</v>
      </c>
      <c r="K618" s="23" cm="1">
        <f t="array" ref="K618">SUMPRODUCT('Charges by GXP_GIP_DETERMINED'!J$7:J$567*('Charges by GXP_GIP_DETERMINED'!$D$7:$D$567=$D618)*('Charges by GXP_GIP_DETERMINED'!$E$7:$E$567=$E618))</f>
        <v>0</v>
      </c>
      <c r="L618" s="24">
        <f t="shared" si="108"/>
        <v>719791.12253218296</v>
      </c>
      <c r="M618" s="23">
        <v>671504.81746841909</v>
      </c>
      <c r="N618" s="23">
        <v>0</v>
      </c>
      <c r="O618" s="23">
        <v>0</v>
      </c>
      <c r="P618" s="23" cm="1">
        <f t="array" ref="P618">SUMPRODUCT('Charges by GXP_GIP_DETERMINED'!O$7:O$567*('Charges by GXP_GIP_DETERMINED'!$D$7:$D$567=$D618)*('Charges by GXP_GIP_DETERMINED'!$E$7:$E$567=$E618))</f>
        <v>0</v>
      </c>
      <c r="Q618" s="24">
        <f t="shared" si="109"/>
        <v>671504.81746841909</v>
      </c>
      <c r="R618" s="23">
        <v>664547.72</v>
      </c>
      <c r="S618" s="23">
        <v>0</v>
      </c>
      <c r="T618" s="23">
        <v>0</v>
      </c>
      <c r="U618" s="24">
        <f t="shared" si="110"/>
        <v>664547.72</v>
      </c>
      <c r="V618" s="23">
        <v>681261.37</v>
      </c>
      <c r="W618" s="23">
        <v>0</v>
      </c>
      <c r="X618" s="23">
        <v>0</v>
      </c>
      <c r="Y618" s="24">
        <f t="shared" si="111"/>
        <v>681261.37</v>
      </c>
      <c r="Z618" s="23">
        <v>718858.71000000008</v>
      </c>
      <c r="AA618" s="23">
        <v>0</v>
      </c>
      <c r="AB618" s="23">
        <v>0</v>
      </c>
      <c r="AC618" s="24">
        <f t="shared" si="112"/>
        <v>718858.71000000008</v>
      </c>
      <c r="AD618" s="23">
        <v>730764.02</v>
      </c>
      <c r="AE618" s="23">
        <v>0</v>
      </c>
      <c r="AF618" s="23">
        <v>0</v>
      </c>
      <c r="AG618" s="24">
        <f t="shared" si="113"/>
        <v>730764.02</v>
      </c>
      <c r="AH618" s="23">
        <v>737871.42999999982</v>
      </c>
      <c r="AI618" s="23">
        <v>0</v>
      </c>
      <c r="AJ618" s="23">
        <v>0</v>
      </c>
      <c r="AK618" s="24">
        <f t="shared" si="114"/>
        <v>737871.42999999982</v>
      </c>
      <c r="AN618" s="35">
        <f t="shared" si="115"/>
        <v>-7.674921349104713E-2</v>
      </c>
      <c r="AO618" s="35">
        <f t="shared" si="116"/>
        <v>2.5150413577523123E-2</v>
      </c>
      <c r="AP618" s="35">
        <f t="shared" si="117"/>
        <v>5.5187834883401843E-2</v>
      </c>
      <c r="AQ618" s="35">
        <f t="shared" si="118"/>
        <v>1.6561404674362068E-2</v>
      </c>
      <c r="AR618" s="35">
        <f t="shared" si="119"/>
        <v>9.7259988251745533E-3</v>
      </c>
    </row>
    <row r="619" spans="2:44" x14ac:dyDescent="0.3">
      <c r="B619" s="2" t="s">
        <v>74</v>
      </c>
      <c r="C619" s="2" t="s">
        <v>513</v>
      </c>
      <c r="D619" s="2" t="s">
        <v>514</v>
      </c>
      <c r="E619" s="2" t="s">
        <v>142</v>
      </c>
      <c r="F619" s="2" t="s">
        <v>143</v>
      </c>
      <c r="H619" s="23" cm="1">
        <f t="array" ref="H619">SUMPRODUCT('Charges by GXP_GIP_DETERMINED'!G$7:G$567*('Charges by GXP_GIP_DETERMINED'!$D$7:$D$567=$D619)*('Charges by GXP_GIP_DETERMINED'!$E$7:$E$567=$E619))</f>
        <v>3123.7299403898182</v>
      </c>
      <c r="I619" s="23" cm="1">
        <f t="array" ref="I619">SUMPRODUCT('Charges by GXP_GIP_DETERMINED'!H$7:H$567*('Charges by GXP_GIP_DETERMINED'!$D$7:$D$567=$D619)*('Charges by GXP_GIP_DETERMINED'!$E$7:$E$567=$E619))</f>
        <v>168392.2</v>
      </c>
      <c r="J619" s="23" cm="1">
        <f t="array" ref="J619">SUMPRODUCT('Charges by GXP_GIP_DETERMINED'!I$7:I$567*('Charges by GXP_GIP_DETERMINED'!$D$7:$D$567=$D619)*('Charges by GXP_GIP_DETERMINED'!$E$7:$E$567=$E619))</f>
        <v>244858.43</v>
      </c>
      <c r="K619" s="23" cm="1">
        <f t="array" ref="K619">SUMPRODUCT('Charges by GXP_GIP_DETERMINED'!J$7:J$567*('Charges by GXP_GIP_DETERMINED'!$D$7:$D$567=$D619)*('Charges by GXP_GIP_DETERMINED'!$E$7:$E$567=$E619))</f>
        <v>0</v>
      </c>
      <c r="L619" s="24">
        <f t="shared" si="108"/>
        <v>416374.35994038981</v>
      </c>
      <c r="M619" s="23">
        <v>4479.0376029140571</v>
      </c>
      <c r="N619" s="23">
        <v>180305.29</v>
      </c>
      <c r="O619" s="23">
        <v>249554.79</v>
      </c>
      <c r="P619" s="23" cm="1">
        <f t="array" ref="P619">SUMPRODUCT('Charges by GXP_GIP_DETERMINED'!O$7:O$567*('Charges by GXP_GIP_DETERMINED'!$D$7:$D$567=$D619)*('Charges by GXP_GIP_DETERMINED'!$E$7:$E$567=$E619))</f>
        <v>0</v>
      </c>
      <c r="Q619" s="24">
        <f t="shared" si="109"/>
        <v>434339.11760291411</v>
      </c>
      <c r="R619" s="23">
        <v>7818.41</v>
      </c>
      <c r="S619" s="23">
        <v>222716.19</v>
      </c>
      <c r="T619" s="23">
        <v>338650.19</v>
      </c>
      <c r="U619" s="24">
        <f t="shared" si="110"/>
        <v>569184.79</v>
      </c>
      <c r="V619" s="23">
        <v>14093.660000000002</v>
      </c>
      <c r="W619" s="23">
        <v>235736.18</v>
      </c>
      <c r="X619" s="23">
        <v>343366.69</v>
      </c>
      <c r="Y619" s="24">
        <f t="shared" si="111"/>
        <v>593196.53</v>
      </c>
      <c r="Z619" s="23">
        <v>25093.510000000002</v>
      </c>
      <c r="AA619" s="23">
        <v>227291.51</v>
      </c>
      <c r="AB619" s="23">
        <v>345254.94</v>
      </c>
      <c r="AC619" s="24">
        <f t="shared" si="112"/>
        <v>597639.96</v>
      </c>
      <c r="AD619" s="23">
        <v>33313.01</v>
      </c>
      <c r="AE619" s="23">
        <v>249247.81</v>
      </c>
      <c r="AF619" s="23">
        <v>347365.87</v>
      </c>
      <c r="AG619" s="24">
        <f t="shared" si="113"/>
        <v>629926.68999999994</v>
      </c>
      <c r="AH619" s="23">
        <v>40446.219999999994</v>
      </c>
      <c r="AI619" s="23">
        <v>254054.59</v>
      </c>
      <c r="AJ619" s="23">
        <v>356445.65</v>
      </c>
      <c r="AK619" s="24">
        <f t="shared" si="114"/>
        <v>650946.46</v>
      </c>
      <c r="AN619" s="35">
        <f t="shared" si="115"/>
        <v>0.36700249765976789</v>
      </c>
      <c r="AO619" s="35">
        <f t="shared" si="116"/>
        <v>4.2186194047806547E-2</v>
      </c>
      <c r="AP619" s="35">
        <f t="shared" si="117"/>
        <v>7.4906540670423016E-3</v>
      </c>
      <c r="AQ619" s="35">
        <f t="shared" si="118"/>
        <v>5.402371354151092E-2</v>
      </c>
      <c r="AR619" s="35">
        <f t="shared" si="119"/>
        <v>3.3368597225178709E-2</v>
      </c>
    </row>
    <row r="620" spans="2:44" x14ac:dyDescent="0.3">
      <c r="B620" s="2" t="s">
        <v>74</v>
      </c>
      <c r="C620" s="2" t="s">
        <v>513</v>
      </c>
      <c r="D620" s="2" t="s">
        <v>514</v>
      </c>
      <c r="E620" s="2" t="s">
        <v>144</v>
      </c>
      <c r="F620" s="2" t="s">
        <v>145</v>
      </c>
      <c r="H620" s="23" cm="1">
        <f t="array" ref="H620">SUMPRODUCT('Charges by GXP_GIP_DETERMINED'!G$7:G$567*('Charges by GXP_GIP_DETERMINED'!$D$7:$D$567=$D620)*('Charges by GXP_GIP_DETERMINED'!$E$7:$E$567=$E620))</f>
        <v>233.79369083848655</v>
      </c>
      <c r="I620" s="23" cm="1">
        <f t="array" ref="I620">SUMPRODUCT('Charges by GXP_GIP_DETERMINED'!H$7:H$567*('Charges by GXP_GIP_DETERMINED'!$D$7:$D$567=$D620)*('Charges by GXP_GIP_DETERMINED'!$E$7:$E$567=$E620))</f>
        <v>232072.74</v>
      </c>
      <c r="J620" s="23" cm="1">
        <f t="array" ref="J620">SUMPRODUCT('Charges by GXP_GIP_DETERMINED'!I$7:I$567*('Charges by GXP_GIP_DETERMINED'!$D$7:$D$567=$D620)*('Charges by GXP_GIP_DETERMINED'!$E$7:$E$567=$E620))</f>
        <v>0</v>
      </c>
      <c r="K620" s="23" cm="1">
        <f t="array" ref="K620">SUMPRODUCT('Charges by GXP_GIP_DETERMINED'!J$7:J$567*('Charges by GXP_GIP_DETERMINED'!$D$7:$D$567=$D620)*('Charges by GXP_GIP_DETERMINED'!$E$7:$E$567=$E620))</f>
        <v>0</v>
      </c>
      <c r="L620" s="24">
        <f t="shared" si="108"/>
        <v>232306.53369083846</v>
      </c>
      <c r="M620" s="23">
        <v>383.9437192476347</v>
      </c>
      <c r="N620" s="23">
        <v>232058.02</v>
      </c>
      <c r="O620" s="23">
        <v>0</v>
      </c>
      <c r="P620" s="23" cm="1">
        <f t="array" ref="P620">SUMPRODUCT('Charges by GXP_GIP_DETERMINED'!O$7:O$567*('Charges by GXP_GIP_DETERMINED'!$D$7:$D$567=$D620)*('Charges by GXP_GIP_DETERMINED'!$E$7:$E$567=$E620))</f>
        <v>0</v>
      </c>
      <c r="Q620" s="24">
        <f t="shared" si="109"/>
        <v>232441.96371924764</v>
      </c>
      <c r="R620" s="23">
        <v>2011.85</v>
      </c>
      <c r="S620" s="23">
        <v>286642.06</v>
      </c>
      <c r="T620" s="23">
        <v>0</v>
      </c>
      <c r="U620" s="24">
        <f t="shared" si="110"/>
        <v>288653.90999999997</v>
      </c>
      <c r="V620" s="23">
        <v>5228.7300000000005</v>
      </c>
      <c r="W620" s="23">
        <v>303399.15000000002</v>
      </c>
      <c r="X620" s="23">
        <v>0</v>
      </c>
      <c r="Y620" s="24">
        <f t="shared" si="111"/>
        <v>308627.88</v>
      </c>
      <c r="Z620" s="23">
        <v>11438.6</v>
      </c>
      <c r="AA620" s="23">
        <v>292530.62</v>
      </c>
      <c r="AB620" s="23">
        <v>0</v>
      </c>
      <c r="AC620" s="24">
        <f t="shared" si="112"/>
        <v>303969.21999999997</v>
      </c>
      <c r="AD620" s="23">
        <v>15948.65</v>
      </c>
      <c r="AE620" s="23">
        <v>320789</v>
      </c>
      <c r="AF620" s="23">
        <v>0</v>
      </c>
      <c r="AG620" s="24">
        <f t="shared" si="113"/>
        <v>336737.65</v>
      </c>
      <c r="AH620" s="23">
        <v>19508.09</v>
      </c>
      <c r="AI620" s="23">
        <v>326975.46000000002</v>
      </c>
      <c r="AJ620" s="23">
        <v>0</v>
      </c>
      <c r="AK620" s="24">
        <f t="shared" si="114"/>
        <v>346483.55000000005</v>
      </c>
      <c r="AN620" s="35">
        <f t="shared" si="115"/>
        <v>0.24255614086235955</v>
      </c>
      <c r="AO620" s="35">
        <f t="shared" si="116"/>
        <v>6.9196949384818796E-2</v>
      </c>
      <c r="AP620" s="35">
        <f t="shared" si="117"/>
        <v>-1.5094747759016536E-2</v>
      </c>
      <c r="AQ620" s="35">
        <f t="shared" si="118"/>
        <v>0.10780180309045773</v>
      </c>
      <c r="AR620" s="35">
        <f t="shared" si="119"/>
        <v>2.8942115620276043E-2</v>
      </c>
    </row>
    <row r="621" spans="2:44" x14ac:dyDescent="0.3">
      <c r="B621" s="2" t="s">
        <v>74</v>
      </c>
      <c r="C621" s="2" t="s">
        <v>513</v>
      </c>
      <c r="D621" s="2" t="s">
        <v>514</v>
      </c>
      <c r="E621" s="2" t="s">
        <v>146</v>
      </c>
      <c r="H621" s="23" cm="1">
        <f t="array" ref="H621">SUMPRODUCT('Charges by GXP_GIP_DETERMINED'!G$7:G$567*('Charges by GXP_GIP_DETERMINED'!$D$7:$D$567=$D621)*('Charges by GXP_GIP_DETERMINED'!$E$7:$E$567=$E621))</f>
        <v>3741.6450385861281</v>
      </c>
      <c r="I621" s="23" cm="1">
        <f t="array" ref="I621">SUMPRODUCT('Charges by GXP_GIP_DETERMINED'!H$7:H$567*('Charges by GXP_GIP_DETERMINED'!$D$7:$D$567=$D621)*('Charges by GXP_GIP_DETERMINED'!$E$7:$E$567=$E621))</f>
        <v>0</v>
      </c>
      <c r="J621" s="23" cm="1">
        <f t="array" ref="J621">SUMPRODUCT('Charges by GXP_GIP_DETERMINED'!I$7:I$567*('Charges by GXP_GIP_DETERMINED'!$D$7:$D$567=$D621)*('Charges by GXP_GIP_DETERMINED'!$E$7:$E$567=$E621))</f>
        <v>0</v>
      </c>
      <c r="K621" s="23" cm="1">
        <f t="array" ref="K621">SUMPRODUCT('Charges by GXP_GIP_DETERMINED'!J$7:J$567*('Charges by GXP_GIP_DETERMINED'!$D$7:$D$567=$D621)*('Charges by GXP_GIP_DETERMINED'!$E$7:$E$567=$E621))</f>
        <v>0</v>
      </c>
      <c r="L621" s="24">
        <f t="shared" si="108"/>
        <v>3741.6450385861281</v>
      </c>
      <c r="M621" s="23">
        <v>4600.7149719405834</v>
      </c>
      <c r="N621" s="23">
        <v>0</v>
      </c>
      <c r="O621" s="23">
        <v>0</v>
      </c>
      <c r="P621" s="23" cm="1">
        <f t="array" ref="P621">SUMPRODUCT('Charges by GXP_GIP_DETERMINED'!O$7:O$567*('Charges by GXP_GIP_DETERMINED'!$D$7:$D$567=$D621)*('Charges by GXP_GIP_DETERMINED'!$E$7:$E$567=$E621))</f>
        <v>0</v>
      </c>
      <c r="Q621" s="24">
        <f t="shared" si="109"/>
        <v>4600.7149719405834</v>
      </c>
      <c r="R621" s="23">
        <v>5038.79</v>
      </c>
      <c r="S621" s="23">
        <v>0</v>
      </c>
      <c r="T621" s="23">
        <v>0</v>
      </c>
      <c r="U621" s="24">
        <f t="shared" si="110"/>
        <v>5038.79</v>
      </c>
      <c r="V621" s="23">
        <v>5701.82</v>
      </c>
      <c r="W621" s="23">
        <v>0</v>
      </c>
      <c r="X621" s="23">
        <v>0</v>
      </c>
      <c r="Y621" s="24">
        <f t="shared" si="111"/>
        <v>5701.82</v>
      </c>
      <c r="Z621" s="23">
        <v>6608.8899999999994</v>
      </c>
      <c r="AA621" s="23">
        <v>0</v>
      </c>
      <c r="AB621" s="23">
        <v>0</v>
      </c>
      <c r="AC621" s="24">
        <f t="shared" si="112"/>
        <v>6608.8899999999994</v>
      </c>
      <c r="AD621" s="23">
        <v>6866.9</v>
      </c>
      <c r="AE621" s="23">
        <v>0</v>
      </c>
      <c r="AF621" s="23">
        <v>0</v>
      </c>
      <c r="AG621" s="24">
        <f t="shared" si="113"/>
        <v>6866.9</v>
      </c>
      <c r="AH621" s="23">
        <v>7044.4400000000005</v>
      </c>
      <c r="AI621" s="23">
        <v>0</v>
      </c>
      <c r="AJ621" s="23">
        <v>0</v>
      </c>
      <c r="AK621" s="24">
        <f t="shared" si="114"/>
        <v>7044.4400000000005</v>
      </c>
      <c r="AN621" s="35">
        <f t="shared" si="115"/>
        <v>0.34667771743094855</v>
      </c>
      <c r="AO621" s="35">
        <f t="shared" si="116"/>
        <v>0.13158516231079287</v>
      </c>
      <c r="AP621" s="35">
        <f t="shared" si="117"/>
        <v>0.15908429238383537</v>
      </c>
      <c r="AQ621" s="35">
        <f t="shared" si="118"/>
        <v>3.9039838762636503E-2</v>
      </c>
      <c r="AR621" s="35">
        <f t="shared" si="119"/>
        <v>2.585446125617108E-2</v>
      </c>
    </row>
    <row r="622" spans="2:44" x14ac:dyDescent="0.3">
      <c r="B622" s="2" t="s">
        <v>74</v>
      </c>
      <c r="C622" s="2" t="s">
        <v>515</v>
      </c>
      <c r="D622" s="2" t="s">
        <v>516</v>
      </c>
      <c r="E622" s="2" t="s">
        <v>142</v>
      </c>
      <c r="F622" s="2" t="s">
        <v>143</v>
      </c>
      <c r="H622" s="23" cm="1">
        <f t="array" ref="H622">SUMPRODUCT('Charges by GXP_GIP_DETERMINED'!G$7:G$567*('Charges by GXP_GIP_DETERMINED'!$D$7:$D$567=$D622)*('Charges by GXP_GIP_DETERMINED'!$E$7:$E$567=$E622))</f>
        <v>19662.76063689548</v>
      </c>
      <c r="I622" s="23" cm="1">
        <f t="array" ref="I622">SUMPRODUCT('Charges by GXP_GIP_DETERMINED'!H$7:H$567*('Charges by GXP_GIP_DETERMINED'!$D$7:$D$567=$D622)*('Charges by GXP_GIP_DETERMINED'!$E$7:$E$567=$E622))</f>
        <v>11119.85</v>
      </c>
      <c r="J622" s="23" cm="1">
        <f t="array" ref="J622">SUMPRODUCT('Charges by GXP_GIP_DETERMINED'!I$7:I$567*('Charges by GXP_GIP_DETERMINED'!$D$7:$D$567=$D622)*('Charges by GXP_GIP_DETERMINED'!$E$7:$E$567=$E622))</f>
        <v>448344.23</v>
      </c>
      <c r="K622" s="23" cm="1">
        <f t="array" ref="K622">SUMPRODUCT('Charges by GXP_GIP_DETERMINED'!J$7:J$567*('Charges by GXP_GIP_DETERMINED'!$D$7:$D$567=$D622)*('Charges by GXP_GIP_DETERMINED'!$E$7:$E$567=$E622))</f>
        <v>0</v>
      </c>
      <c r="L622" s="24">
        <f t="shared" si="108"/>
        <v>479126.84063689545</v>
      </c>
      <c r="M622" s="23">
        <v>26171.581407519276</v>
      </c>
      <c r="N622" s="23">
        <v>11149.05</v>
      </c>
      <c r="O622" s="23">
        <v>483512.41</v>
      </c>
      <c r="P622" s="23" cm="1">
        <f t="array" ref="P622">SUMPRODUCT('Charges by GXP_GIP_DETERMINED'!O$7:O$567*('Charges by GXP_GIP_DETERMINED'!$D$7:$D$567=$D622)*('Charges by GXP_GIP_DETERMINED'!$E$7:$E$567=$E622))</f>
        <v>0</v>
      </c>
      <c r="Q622" s="24">
        <f t="shared" si="109"/>
        <v>520833.04140751925</v>
      </c>
      <c r="R622" s="23">
        <v>40863.35</v>
      </c>
      <c r="S622" s="23">
        <v>13771.5</v>
      </c>
      <c r="T622" s="23">
        <v>656134.74</v>
      </c>
      <c r="U622" s="24">
        <f t="shared" si="110"/>
        <v>710769.59</v>
      </c>
      <c r="V622" s="23">
        <v>79331.340000000011</v>
      </c>
      <c r="W622" s="23">
        <v>14576.58</v>
      </c>
      <c r="X622" s="23">
        <v>665272.97</v>
      </c>
      <c r="Y622" s="24">
        <f t="shared" si="111"/>
        <v>759180.89</v>
      </c>
      <c r="Z622" s="23">
        <v>140008.84</v>
      </c>
      <c r="AA622" s="23">
        <v>14054.41</v>
      </c>
      <c r="AB622" s="23">
        <v>668931.43999999994</v>
      </c>
      <c r="AC622" s="24">
        <f t="shared" si="112"/>
        <v>822994.69</v>
      </c>
      <c r="AD622" s="23">
        <v>194417.77000000002</v>
      </c>
      <c r="AE622" s="23">
        <v>15412.06</v>
      </c>
      <c r="AF622" s="23">
        <v>673021.38</v>
      </c>
      <c r="AG622" s="24">
        <f t="shared" si="113"/>
        <v>882851.21</v>
      </c>
      <c r="AH622" s="23">
        <v>244782.2</v>
      </c>
      <c r="AI622" s="23">
        <v>15709.29</v>
      </c>
      <c r="AJ622" s="23">
        <v>690613.45</v>
      </c>
      <c r="AK622" s="24">
        <f t="shared" si="114"/>
        <v>951104.94</v>
      </c>
      <c r="AN622" s="35">
        <f t="shared" si="115"/>
        <v>0.48346853007689083</v>
      </c>
      <c r="AO622" s="35">
        <f t="shared" si="116"/>
        <v>6.8111101939518859E-2</v>
      </c>
      <c r="AP622" s="35">
        <f t="shared" si="117"/>
        <v>8.4056120011134494E-2</v>
      </c>
      <c r="AQ622" s="35">
        <f t="shared" si="118"/>
        <v>7.2730141187180797E-2</v>
      </c>
      <c r="AR622" s="35">
        <f t="shared" si="119"/>
        <v>7.7310569693844533E-2</v>
      </c>
    </row>
    <row r="623" spans="2:44" x14ac:dyDescent="0.3">
      <c r="B623" s="2" t="s">
        <v>74</v>
      </c>
      <c r="C623" s="2" t="s">
        <v>515</v>
      </c>
      <c r="D623" s="2" t="s">
        <v>516</v>
      </c>
      <c r="E623" s="2" t="s">
        <v>144</v>
      </c>
      <c r="F623" s="2" t="s">
        <v>145</v>
      </c>
      <c r="H623" s="23" cm="1">
        <f t="array" ref="H623">SUMPRODUCT('Charges by GXP_GIP_DETERMINED'!G$7:G$567*('Charges by GXP_GIP_DETERMINED'!$D$7:$D$567=$D623)*('Charges by GXP_GIP_DETERMINED'!$E$7:$E$567=$E623))</f>
        <v>0</v>
      </c>
      <c r="I623" s="23" cm="1">
        <f t="array" ref="I623">SUMPRODUCT('Charges by GXP_GIP_DETERMINED'!H$7:H$567*('Charges by GXP_GIP_DETERMINED'!$D$7:$D$567=$D623)*('Charges by GXP_GIP_DETERMINED'!$E$7:$E$567=$E623))</f>
        <v>0</v>
      </c>
      <c r="J623" s="23" cm="1">
        <f t="array" ref="J623">SUMPRODUCT('Charges by GXP_GIP_DETERMINED'!I$7:I$567*('Charges by GXP_GIP_DETERMINED'!$D$7:$D$567=$D623)*('Charges by GXP_GIP_DETERMINED'!$E$7:$E$567=$E623))</f>
        <v>0</v>
      </c>
      <c r="K623" s="23" cm="1">
        <f t="array" ref="K623">SUMPRODUCT('Charges by GXP_GIP_DETERMINED'!J$7:J$567*('Charges by GXP_GIP_DETERMINED'!$D$7:$D$567=$D623)*('Charges by GXP_GIP_DETERMINED'!$E$7:$E$567=$E623))</f>
        <v>0</v>
      </c>
      <c r="L623" s="24">
        <f t="shared" si="108"/>
        <v>0</v>
      </c>
      <c r="M623" s="23">
        <v>0</v>
      </c>
      <c r="N623" s="23">
        <v>0</v>
      </c>
      <c r="O623" s="23">
        <v>0</v>
      </c>
      <c r="P623" s="23" cm="1">
        <f t="array" ref="P623">SUMPRODUCT('Charges by GXP_GIP_DETERMINED'!O$7:O$567*('Charges by GXP_GIP_DETERMINED'!$D$7:$D$567=$D623)*('Charges by GXP_GIP_DETERMINED'!$E$7:$E$567=$E623))</f>
        <v>0</v>
      </c>
      <c r="Q623" s="24">
        <f t="shared" si="109"/>
        <v>0</v>
      </c>
      <c r="R623" s="23">
        <v>0</v>
      </c>
      <c r="S623" s="23">
        <v>0</v>
      </c>
      <c r="T623" s="23">
        <v>0</v>
      </c>
      <c r="U623" s="24">
        <f t="shared" si="110"/>
        <v>0</v>
      </c>
      <c r="V623" s="23">
        <v>0</v>
      </c>
      <c r="W623" s="23">
        <v>0</v>
      </c>
      <c r="X623" s="23">
        <v>0</v>
      </c>
      <c r="Y623" s="24">
        <f t="shared" si="111"/>
        <v>0</v>
      </c>
      <c r="Z623" s="23">
        <v>0</v>
      </c>
      <c r="AA623" s="23">
        <v>0</v>
      </c>
      <c r="AB623" s="23">
        <v>0</v>
      </c>
      <c r="AC623" s="24">
        <f t="shared" si="112"/>
        <v>0</v>
      </c>
      <c r="AD623" s="23">
        <v>0</v>
      </c>
      <c r="AE623" s="23">
        <v>0</v>
      </c>
      <c r="AF623" s="23">
        <v>0</v>
      </c>
      <c r="AG623" s="24">
        <f t="shared" si="113"/>
        <v>0</v>
      </c>
      <c r="AH623" s="23">
        <v>0</v>
      </c>
      <c r="AI623" s="23">
        <v>0</v>
      </c>
      <c r="AJ623" s="23">
        <v>0</v>
      </c>
      <c r="AK623" s="24">
        <f t="shared" si="114"/>
        <v>0</v>
      </c>
      <c r="AN623" s="35" t="str">
        <f t="shared" si="115"/>
        <v>-</v>
      </c>
      <c r="AO623" s="35" t="str">
        <f t="shared" si="116"/>
        <v>'-</v>
      </c>
      <c r="AP623" s="35" t="str">
        <f t="shared" si="117"/>
        <v>'-</v>
      </c>
      <c r="AQ623" s="35" t="str">
        <f t="shared" si="118"/>
        <v>'-</v>
      </c>
      <c r="AR623" s="35" t="str">
        <f t="shared" si="119"/>
        <v>'-</v>
      </c>
    </row>
    <row r="624" spans="2:44" x14ac:dyDescent="0.3">
      <c r="B624" s="2" t="s">
        <v>74</v>
      </c>
      <c r="C624" s="2" t="s">
        <v>515</v>
      </c>
      <c r="D624" s="2" t="s">
        <v>516</v>
      </c>
      <c r="E624" s="2" t="s">
        <v>146</v>
      </c>
      <c r="H624" s="23" cm="1">
        <f t="array" ref="H624">SUMPRODUCT('Charges by GXP_GIP_DETERMINED'!G$7:G$567*('Charges by GXP_GIP_DETERMINED'!$D$7:$D$567=$D624)*('Charges by GXP_GIP_DETERMINED'!$E$7:$E$567=$E624))</f>
        <v>88030.924879390543</v>
      </c>
      <c r="I624" s="23" cm="1">
        <f t="array" ref="I624">SUMPRODUCT('Charges by GXP_GIP_DETERMINED'!H$7:H$567*('Charges by GXP_GIP_DETERMINED'!$D$7:$D$567=$D624)*('Charges by GXP_GIP_DETERMINED'!$E$7:$E$567=$E624))</f>
        <v>0</v>
      </c>
      <c r="J624" s="23" cm="1">
        <f t="array" ref="J624">SUMPRODUCT('Charges by GXP_GIP_DETERMINED'!I$7:I$567*('Charges by GXP_GIP_DETERMINED'!$D$7:$D$567=$D624)*('Charges by GXP_GIP_DETERMINED'!$E$7:$E$567=$E624))</f>
        <v>0</v>
      </c>
      <c r="K624" s="23" cm="1">
        <f t="array" ref="K624">SUMPRODUCT('Charges by GXP_GIP_DETERMINED'!J$7:J$567*('Charges by GXP_GIP_DETERMINED'!$D$7:$D$567=$D624)*('Charges by GXP_GIP_DETERMINED'!$E$7:$E$567=$E624))</f>
        <v>0</v>
      </c>
      <c r="L624" s="24">
        <f t="shared" si="108"/>
        <v>88030.924879390543</v>
      </c>
      <c r="M624" s="23">
        <v>85910.902113722143</v>
      </c>
      <c r="N624" s="23">
        <v>0</v>
      </c>
      <c r="O624" s="23">
        <v>0</v>
      </c>
      <c r="P624" s="23" cm="1">
        <f t="array" ref="P624">SUMPRODUCT('Charges by GXP_GIP_DETERMINED'!O$7:O$567*('Charges by GXP_GIP_DETERMINED'!$D$7:$D$567=$D624)*('Charges by GXP_GIP_DETERMINED'!$E$7:$E$567=$E624))</f>
        <v>0</v>
      </c>
      <c r="Q624" s="24">
        <f t="shared" si="109"/>
        <v>85910.902113722143</v>
      </c>
      <c r="R624" s="23">
        <v>85318.47</v>
      </c>
      <c r="S624" s="23">
        <v>0</v>
      </c>
      <c r="T624" s="23">
        <v>0</v>
      </c>
      <c r="U624" s="24">
        <f t="shared" si="110"/>
        <v>85318.47</v>
      </c>
      <c r="V624" s="23">
        <v>87125.400000000009</v>
      </c>
      <c r="W624" s="23">
        <v>0</v>
      </c>
      <c r="X624" s="23">
        <v>0</v>
      </c>
      <c r="Y624" s="24">
        <f t="shared" si="111"/>
        <v>87125.400000000009</v>
      </c>
      <c r="Z624" s="23">
        <v>92267.680000000008</v>
      </c>
      <c r="AA624" s="23">
        <v>0</v>
      </c>
      <c r="AB624" s="23">
        <v>0</v>
      </c>
      <c r="AC624" s="24">
        <f t="shared" si="112"/>
        <v>92267.680000000008</v>
      </c>
      <c r="AD624" s="23">
        <v>94006.37</v>
      </c>
      <c r="AE624" s="23">
        <v>0</v>
      </c>
      <c r="AF624" s="23">
        <v>0</v>
      </c>
      <c r="AG624" s="24">
        <f t="shared" si="113"/>
        <v>94006.37</v>
      </c>
      <c r="AH624" s="23">
        <v>95207.77</v>
      </c>
      <c r="AI624" s="23">
        <v>0</v>
      </c>
      <c r="AJ624" s="23">
        <v>0</v>
      </c>
      <c r="AK624" s="24">
        <f t="shared" si="114"/>
        <v>95207.77</v>
      </c>
      <c r="AN624" s="35">
        <f t="shared" si="115"/>
        <v>-3.0812522793629893E-2</v>
      </c>
      <c r="AO624" s="35">
        <f t="shared" si="116"/>
        <v>2.1178649828108798E-2</v>
      </c>
      <c r="AP624" s="35">
        <f t="shared" si="117"/>
        <v>5.9021594161978053E-2</v>
      </c>
      <c r="AQ624" s="35">
        <f t="shared" si="118"/>
        <v>1.8843976569043352E-2</v>
      </c>
      <c r="AR624" s="35">
        <f t="shared" si="119"/>
        <v>1.2779985015909157E-2</v>
      </c>
    </row>
    <row r="625" spans="2:44" x14ac:dyDescent="0.3">
      <c r="B625" s="2" t="s">
        <v>74</v>
      </c>
      <c r="C625" s="2" t="s">
        <v>517</v>
      </c>
      <c r="D625" s="2" t="s">
        <v>518</v>
      </c>
      <c r="E625" s="2" t="s">
        <v>142</v>
      </c>
      <c r="F625" s="2" t="s">
        <v>143</v>
      </c>
      <c r="H625" s="23" cm="1">
        <f t="array" ref="H625">SUMPRODUCT('Charges by GXP_GIP_DETERMINED'!G$7:G$567*('Charges by GXP_GIP_DETERMINED'!$D$7:$D$567=$D625)*('Charges by GXP_GIP_DETERMINED'!$E$7:$E$567=$E625))</f>
        <v>25889.843857648702</v>
      </c>
      <c r="I625" s="23" cm="1">
        <f t="array" ref="I625">SUMPRODUCT('Charges by GXP_GIP_DETERMINED'!H$7:H$567*('Charges by GXP_GIP_DETERMINED'!$D$7:$D$567=$D625)*('Charges by GXP_GIP_DETERMINED'!$E$7:$E$567=$E625))</f>
        <v>176357.22</v>
      </c>
      <c r="J625" s="23" cm="1">
        <f t="array" ref="J625">SUMPRODUCT('Charges by GXP_GIP_DETERMINED'!I$7:I$567*('Charges by GXP_GIP_DETERMINED'!$D$7:$D$567=$D625)*('Charges by GXP_GIP_DETERMINED'!$E$7:$E$567=$E625))</f>
        <v>647608.34</v>
      </c>
      <c r="K625" s="23" cm="1">
        <f t="array" ref="K625">SUMPRODUCT('Charges by GXP_GIP_DETERMINED'!J$7:J$567*('Charges by GXP_GIP_DETERMINED'!$D$7:$D$567=$D625)*('Charges by GXP_GIP_DETERMINED'!$E$7:$E$567=$E625))</f>
        <v>0</v>
      </c>
      <c r="L625" s="24">
        <f t="shared" si="108"/>
        <v>849855.40385764861</v>
      </c>
      <c r="M625" s="23">
        <v>34459.970261129354</v>
      </c>
      <c r="N625" s="23">
        <v>183108.04</v>
      </c>
      <c r="O625" s="23">
        <v>665479.44999999995</v>
      </c>
      <c r="P625" s="23" cm="1">
        <f t="array" ref="P625">SUMPRODUCT('Charges by GXP_GIP_DETERMINED'!O$7:O$567*('Charges by GXP_GIP_DETERMINED'!$D$7:$D$567=$D625)*('Charges by GXP_GIP_DETERMINED'!$E$7:$E$567=$E625))</f>
        <v>0</v>
      </c>
      <c r="Q625" s="24">
        <f t="shared" si="109"/>
        <v>883047.46026112931</v>
      </c>
      <c r="R625" s="23">
        <v>53804.540000000008</v>
      </c>
      <c r="S625" s="23">
        <v>226178.2</v>
      </c>
      <c r="T625" s="23">
        <v>903067.18</v>
      </c>
      <c r="U625" s="24">
        <f t="shared" si="110"/>
        <v>1183049.92</v>
      </c>
      <c r="V625" s="23">
        <v>104455.13</v>
      </c>
      <c r="W625" s="23">
        <v>239400.58</v>
      </c>
      <c r="X625" s="23">
        <v>915644.52</v>
      </c>
      <c r="Y625" s="24">
        <f t="shared" si="111"/>
        <v>1259500.23</v>
      </c>
      <c r="Z625" s="23">
        <v>184348.84</v>
      </c>
      <c r="AA625" s="23">
        <v>230824.64</v>
      </c>
      <c r="AB625" s="23">
        <v>920679.84</v>
      </c>
      <c r="AC625" s="24">
        <f t="shared" si="112"/>
        <v>1335853.3199999998</v>
      </c>
      <c r="AD625" s="23">
        <v>255988.76</v>
      </c>
      <c r="AE625" s="23">
        <v>253122.23</v>
      </c>
      <c r="AF625" s="23">
        <v>926309</v>
      </c>
      <c r="AG625" s="24">
        <f t="shared" si="113"/>
        <v>1435419.99</v>
      </c>
      <c r="AH625" s="23">
        <v>322303.33</v>
      </c>
      <c r="AI625" s="23">
        <v>258003.73</v>
      </c>
      <c r="AJ625" s="23">
        <v>950521.75</v>
      </c>
      <c r="AK625" s="24">
        <f t="shared" si="114"/>
        <v>1530828.81</v>
      </c>
      <c r="AN625" s="35">
        <f t="shared" si="115"/>
        <v>0.39206024298947884</v>
      </c>
      <c r="AO625" s="35">
        <f t="shared" si="116"/>
        <v>6.4621372866497495E-2</v>
      </c>
      <c r="AP625" s="35">
        <f t="shared" si="117"/>
        <v>6.0621735654625475E-2</v>
      </c>
      <c r="AQ625" s="35">
        <f t="shared" si="118"/>
        <v>7.4534133732586882E-2</v>
      </c>
      <c r="AR625" s="35">
        <f t="shared" si="119"/>
        <v>6.6467529130620484E-2</v>
      </c>
    </row>
    <row r="626" spans="2:44" x14ac:dyDescent="0.3">
      <c r="B626" s="2" t="s">
        <v>74</v>
      </c>
      <c r="C626" s="2" t="s">
        <v>517</v>
      </c>
      <c r="D626" s="2" t="s">
        <v>518</v>
      </c>
      <c r="E626" s="2" t="s">
        <v>144</v>
      </c>
      <c r="F626" s="2" t="s">
        <v>145</v>
      </c>
      <c r="H626" s="23" cm="1">
        <f t="array" ref="H626">SUMPRODUCT('Charges by GXP_GIP_DETERMINED'!G$7:G$567*('Charges by GXP_GIP_DETERMINED'!$D$7:$D$567=$D626)*('Charges by GXP_GIP_DETERMINED'!$E$7:$E$567=$E626))</f>
        <v>0</v>
      </c>
      <c r="I626" s="23" cm="1">
        <f t="array" ref="I626">SUMPRODUCT('Charges by GXP_GIP_DETERMINED'!H$7:H$567*('Charges by GXP_GIP_DETERMINED'!$D$7:$D$567=$D626)*('Charges by GXP_GIP_DETERMINED'!$E$7:$E$567=$E626))</f>
        <v>0</v>
      </c>
      <c r="J626" s="23" cm="1">
        <f t="array" ref="J626">SUMPRODUCT('Charges by GXP_GIP_DETERMINED'!I$7:I$567*('Charges by GXP_GIP_DETERMINED'!$D$7:$D$567=$D626)*('Charges by GXP_GIP_DETERMINED'!$E$7:$E$567=$E626))</f>
        <v>0</v>
      </c>
      <c r="K626" s="23" cm="1">
        <f t="array" ref="K626">SUMPRODUCT('Charges by GXP_GIP_DETERMINED'!J$7:J$567*('Charges by GXP_GIP_DETERMINED'!$D$7:$D$567=$D626)*('Charges by GXP_GIP_DETERMINED'!$E$7:$E$567=$E626))</f>
        <v>0</v>
      </c>
      <c r="L626" s="24">
        <f t="shared" si="108"/>
        <v>0</v>
      </c>
      <c r="M626" s="23">
        <v>0</v>
      </c>
      <c r="N626" s="23">
        <v>0</v>
      </c>
      <c r="O626" s="23">
        <v>0</v>
      </c>
      <c r="P626" s="23" cm="1">
        <f t="array" ref="P626">SUMPRODUCT('Charges by GXP_GIP_DETERMINED'!O$7:O$567*('Charges by GXP_GIP_DETERMINED'!$D$7:$D$567=$D626)*('Charges by GXP_GIP_DETERMINED'!$E$7:$E$567=$E626))</f>
        <v>0</v>
      </c>
      <c r="Q626" s="24">
        <f t="shared" si="109"/>
        <v>0</v>
      </c>
      <c r="R626" s="23">
        <v>0</v>
      </c>
      <c r="S626" s="23">
        <v>0</v>
      </c>
      <c r="T626" s="23">
        <v>0</v>
      </c>
      <c r="U626" s="24">
        <f t="shared" si="110"/>
        <v>0</v>
      </c>
      <c r="V626" s="23">
        <v>0</v>
      </c>
      <c r="W626" s="23">
        <v>0</v>
      </c>
      <c r="X626" s="23">
        <v>0</v>
      </c>
      <c r="Y626" s="24">
        <f t="shared" si="111"/>
        <v>0</v>
      </c>
      <c r="Z626" s="23">
        <v>0</v>
      </c>
      <c r="AA626" s="23">
        <v>0</v>
      </c>
      <c r="AB626" s="23">
        <v>0</v>
      </c>
      <c r="AC626" s="24">
        <f t="shared" si="112"/>
        <v>0</v>
      </c>
      <c r="AD626" s="23">
        <v>0</v>
      </c>
      <c r="AE626" s="23">
        <v>0</v>
      </c>
      <c r="AF626" s="23">
        <v>0</v>
      </c>
      <c r="AG626" s="24">
        <f t="shared" si="113"/>
        <v>0</v>
      </c>
      <c r="AH626" s="23">
        <v>0</v>
      </c>
      <c r="AI626" s="23">
        <v>0</v>
      </c>
      <c r="AJ626" s="23">
        <v>0</v>
      </c>
      <c r="AK626" s="24">
        <f t="shared" si="114"/>
        <v>0</v>
      </c>
      <c r="AN626" s="35" t="str">
        <f t="shared" si="115"/>
        <v>-</v>
      </c>
      <c r="AO626" s="35" t="str">
        <f t="shared" si="116"/>
        <v>'-</v>
      </c>
      <c r="AP626" s="35" t="str">
        <f t="shared" si="117"/>
        <v>'-</v>
      </c>
      <c r="AQ626" s="35" t="str">
        <f t="shared" si="118"/>
        <v>'-</v>
      </c>
      <c r="AR626" s="35" t="str">
        <f t="shared" si="119"/>
        <v>'-</v>
      </c>
    </row>
    <row r="627" spans="2:44" x14ac:dyDescent="0.3">
      <c r="B627" s="2" t="s">
        <v>74</v>
      </c>
      <c r="C627" s="2" t="s">
        <v>517</v>
      </c>
      <c r="D627" s="2" t="s">
        <v>518</v>
      </c>
      <c r="E627" s="2" t="s">
        <v>146</v>
      </c>
      <c r="H627" s="23" cm="1">
        <f t="array" ref="H627">SUMPRODUCT('Charges by GXP_GIP_DETERMINED'!G$7:G$567*('Charges by GXP_GIP_DETERMINED'!$D$7:$D$567=$D627)*('Charges by GXP_GIP_DETERMINED'!$E$7:$E$567=$E627))</f>
        <v>132417.86726748929</v>
      </c>
      <c r="I627" s="23" cm="1">
        <f t="array" ref="I627">SUMPRODUCT('Charges by GXP_GIP_DETERMINED'!H$7:H$567*('Charges by GXP_GIP_DETERMINED'!$D$7:$D$567=$D627)*('Charges by GXP_GIP_DETERMINED'!$E$7:$E$567=$E627))</f>
        <v>0</v>
      </c>
      <c r="J627" s="23" cm="1">
        <f t="array" ref="J627">SUMPRODUCT('Charges by GXP_GIP_DETERMINED'!I$7:I$567*('Charges by GXP_GIP_DETERMINED'!$D$7:$D$567=$D627)*('Charges by GXP_GIP_DETERMINED'!$E$7:$E$567=$E627))</f>
        <v>0</v>
      </c>
      <c r="K627" s="23" cm="1">
        <f t="array" ref="K627">SUMPRODUCT('Charges by GXP_GIP_DETERMINED'!J$7:J$567*('Charges by GXP_GIP_DETERMINED'!$D$7:$D$567=$D627)*('Charges by GXP_GIP_DETERMINED'!$E$7:$E$567=$E627))</f>
        <v>0</v>
      </c>
      <c r="L627" s="24">
        <f t="shared" si="108"/>
        <v>132417.86726748929</v>
      </c>
      <c r="M627" s="23">
        <v>128408.60990794841</v>
      </c>
      <c r="N627" s="23">
        <v>0</v>
      </c>
      <c r="O627" s="23">
        <v>0</v>
      </c>
      <c r="P627" s="23" cm="1">
        <f t="array" ref="P627">SUMPRODUCT('Charges by GXP_GIP_DETERMINED'!O$7:O$567*('Charges by GXP_GIP_DETERMINED'!$D$7:$D$567=$D627)*('Charges by GXP_GIP_DETERMINED'!$E$7:$E$567=$E627))</f>
        <v>0</v>
      </c>
      <c r="Q627" s="24">
        <f t="shared" si="109"/>
        <v>128408.60990794841</v>
      </c>
      <c r="R627" s="23">
        <v>127486.98000000001</v>
      </c>
      <c r="S627" s="23">
        <v>0</v>
      </c>
      <c r="T627" s="23">
        <v>0</v>
      </c>
      <c r="U627" s="24">
        <f t="shared" si="110"/>
        <v>127486.98000000001</v>
      </c>
      <c r="V627" s="23">
        <v>130416.48000000001</v>
      </c>
      <c r="W627" s="23">
        <v>0</v>
      </c>
      <c r="X627" s="23">
        <v>0</v>
      </c>
      <c r="Y627" s="24">
        <f t="shared" si="111"/>
        <v>130416.48000000001</v>
      </c>
      <c r="Z627" s="23">
        <v>138091.91999999998</v>
      </c>
      <c r="AA627" s="23">
        <v>0</v>
      </c>
      <c r="AB627" s="23">
        <v>0</v>
      </c>
      <c r="AC627" s="24">
        <f t="shared" si="112"/>
        <v>138091.91999999998</v>
      </c>
      <c r="AD627" s="23">
        <v>140662.62</v>
      </c>
      <c r="AE627" s="23">
        <v>0</v>
      </c>
      <c r="AF627" s="23">
        <v>0</v>
      </c>
      <c r="AG627" s="24">
        <f t="shared" si="113"/>
        <v>140662.62</v>
      </c>
      <c r="AH627" s="23">
        <v>142421.12</v>
      </c>
      <c r="AI627" s="23">
        <v>0</v>
      </c>
      <c r="AJ627" s="23">
        <v>0</v>
      </c>
      <c r="AK627" s="24">
        <f t="shared" si="114"/>
        <v>142421.12</v>
      </c>
      <c r="AN627" s="35">
        <f t="shared" si="115"/>
        <v>-3.723732581743433E-2</v>
      </c>
      <c r="AO627" s="35">
        <f t="shared" si="116"/>
        <v>2.2978817130972828E-2</v>
      </c>
      <c r="AP627" s="35">
        <f t="shared" si="117"/>
        <v>5.8853298294816447E-2</v>
      </c>
      <c r="AQ627" s="35">
        <f t="shared" si="118"/>
        <v>1.8615861087310615E-2</v>
      </c>
      <c r="AR627" s="35">
        <f t="shared" si="119"/>
        <v>1.2501544475710835E-2</v>
      </c>
    </row>
    <row r="628" spans="2:44" x14ac:dyDescent="0.3">
      <c r="B628" s="2" t="s">
        <v>74</v>
      </c>
      <c r="C628" s="2" t="s">
        <v>519</v>
      </c>
      <c r="D628" s="2" t="s">
        <v>520</v>
      </c>
      <c r="E628" s="2" t="s">
        <v>142</v>
      </c>
      <c r="F628" s="2" t="s">
        <v>143</v>
      </c>
      <c r="H628" s="23" cm="1">
        <f t="array" ref="H628">SUMPRODUCT('Charges by GXP_GIP_DETERMINED'!G$7:G$567*('Charges by GXP_GIP_DETERMINED'!$D$7:$D$567=$D628)*('Charges by GXP_GIP_DETERMINED'!$E$7:$E$567=$E628))</f>
        <v>106847.46019428481</v>
      </c>
      <c r="I628" s="23" cm="1">
        <f t="array" ref="I628">SUMPRODUCT('Charges by GXP_GIP_DETERMINED'!H$7:H$567*('Charges by GXP_GIP_DETERMINED'!$D$7:$D$567=$D628)*('Charges by GXP_GIP_DETERMINED'!$E$7:$E$567=$E628))</f>
        <v>474605.29</v>
      </c>
      <c r="J628" s="23" cm="1">
        <f t="array" ref="J628">SUMPRODUCT('Charges by GXP_GIP_DETERMINED'!I$7:I$567*('Charges by GXP_GIP_DETERMINED'!$D$7:$D$567=$D628)*('Charges by GXP_GIP_DETERMINED'!$E$7:$E$567=$E628))</f>
        <v>3780951.94</v>
      </c>
      <c r="K628" s="23" cm="1">
        <f t="array" ref="K628">SUMPRODUCT('Charges by GXP_GIP_DETERMINED'!J$7:J$567*('Charges by GXP_GIP_DETERMINED'!$D$7:$D$567=$D628)*('Charges by GXP_GIP_DETERMINED'!$E$7:$E$567=$E628))</f>
        <v>0</v>
      </c>
      <c r="L628" s="24">
        <f t="shared" si="108"/>
        <v>4362404.6901942845</v>
      </c>
      <c r="M628" s="23">
        <v>153205.87049034933</v>
      </c>
      <c r="N628" s="23">
        <v>486996.45</v>
      </c>
      <c r="O628" s="23">
        <v>3862900.26</v>
      </c>
      <c r="P628" s="23" cm="1">
        <f t="array" ref="P628">SUMPRODUCT('Charges by GXP_GIP_DETERMINED'!O$7:O$567*('Charges by GXP_GIP_DETERMINED'!$D$7:$D$567=$D628)*('Charges by GXP_GIP_DETERMINED'!$E$7:$E$567=$E628))</f>
        <v>0</v>
      </c>
      <c r="Q628" s="24">
        <f t="shared" si="109"/>
        <v>4503102.5804903489</v>
      </c>
      <c r="R628" s="23">
        <v>267429.82999999996</v>
      </c>
      <c r="S628" s="23">
        <v>601546.39</v>
      </c>
      <c r="T628" s="23">
        <v>5242022.7699999996</v>
      </c>
      <c r="U628" s="24">
        <f t="shared" si="110"/>
        <v>6110998.9899999993</v>
      </c>
      <c r="V628" s="23">
        <v>482075.0199999999</v>
      </c>
      <c r="W628" s="23">
        <v>636712.79</v>
      </c>
      <c r="X628" s="23">
        <v>5315030.3</v>
      </c>
      <c r="Y628" s="24">
        <f t="shared" si="111"/>
        <v>6433818.1099999994</v>
      </c>
      <c r="Z628" s="23">
        <v>858326.22000000009</v>
      </c>
      <c r="AA628" s="23">
        <v>613904.12</v>
      </c>
      <c r="AB628" s="23">
        <v>5344258.79</v>
      </c>
      <c r="AC628" s="24">
        <f t="shared" si="112"/>
        <v>6816489.1299999999</v>
      </c>
      <c r="AD628" s="23">
        <v>1139475.19</v>
      </c>
      <c r="AE628" s="23">
        <v>673207.08</v>
      </c>
      <c r="AF628" s="23">
        <v>5376934.3099999996</v>
      </c>
      <c r="AG628" s="24">
        <f t="shared" si="113"/>
        <v>7189616.5800000001</v>
      </c>
      <c r="AH628" s="23">
        <v>1383466.8599999999</v>
      </c>
      <c r="AI628" s="23">
        <v>686189.97</v>
      </c>
      <c r="AJ628" s="23">
        <v>5517481.7400000002</v>
      </c>
      <c r="AK628" s="24">
        <f t="shared" si="114"/>
        <v>7587138.5700000003</v>
      </c>
      <c r="AN628" s="35">
        <f t="shared" si="115"/>
        <v>0.40083266546456953</v>
      </c>
      <c r="AO628" s="35">
        <f t="shared" si="116"/>
        <v>5.282591611097609E-2</v>
      </c>
      <c r="AP628" s="35">
        <f t="shared" si="117"/>
        <v>5.9478060065953686E-2</v>
      </c>
      <c r="AQ628" s="35">
        <f t="shared" si="118"/>
        <v>5.4738948875870941E-2</v>
      </c>
      <c r="AR628" s="35">
        <f t="shared" si="119"/>
        <v>5.5291125135354502E-2</v>
      </c>
    </row>
    <row r="629" spans="2:44" x14ac:dyDescent="0.3">
      <c r="B629" s="2" t="s">
        <v>74</v>
      </c>
      <c r="C629" s="2" t="s">
        <v>519</v>
      </c>
      <c r="D629" s="2" t="s">
        <v>520</v>
      </c>
      <c r="E629" s="2" t="s">
        <v>144</v>
      </c>
      <c r="F629" s="2" t="s">
        <v>145</v>
      </c>
      <c r="H629" s="23" cm="1">
        <f t="array" ref="H629">SUMPRODUCT('Charges by GXP_GIP_DETERMINED'!G$7:G$567*('Charges by GXP_GIP_DETERMINED'!$D$7:$D$567=$D629)*('Charges by GXP_GIP_DETERMINED'!$E$7:$E$567=$E629))</f>
        <v>0</v>
      </c>
      <c r="I629" s="23" cm="1">
        <f t="array" ref="I629">SUMPRODUCT('Charges by GXP_GIP_DETERMINED'!H$7:H$567*('Charges by GXP_GIP_DETERMINED'!$D$7:$D$567=$D629)*('Charges by GXP_GIP_DETERMINED'!$E$7:$E$567=$E629))</f>
        <v>0</v>
      </c>
      <c r="J629" s="23" cm="1">
        <f t="array" ref="J629">SUMPRODUCT('Charges by GXP_GIP_DETERMINED'!I$7:I$567*('Charges by GXP_GIP_DETERMINED'!$D$7:$D$567=$D629)*('Charges by GXP_GIP_DETERMINED'!$E$7:$E$567=$E629))</f>
        <v>0</v>
      </c>
      <c r="K629" s="23" cm="1">
        <f t="array" ref="K629">SUMPRODUCT('Charges by GXP_GIP_DETERMINED'!J$7:J$567*('Charges by GXP_GIP_DETERMINED'!$D$7:$D$567=$D629)*('Charges by GXP_GIP_DETERMINED'!$E$7:$E$567=$E629))</f>
        <v>0</v>
      </c>
      <c r="L629" s="24">
        <f t="shared" si="108"/>
        <v>0</v>
      </c>
      <c r="M629" s="23">
        <v>0</v>
      </c>
      <c r="N629" s="23">
        <v>0</v>
      </c>
      <c r="O629" s="23">
        <v>0</v>
      </c>
      <c r="P629" s="23" cm="1">
        <f t="array" ref="P629">SUMPRODUCT('Charges by GXP_GIP_DETERMINED'!O$7:O$567*('Charges by GXP_GIP_DETERMINED'!$D$7:$D$567=$D629)*('Charges by GXP_GIP_DETERMINED'!$E$7:$E$567=$E629))</f>
        <v>0</v>
      </c>
      <c r="Q629" s="24">
        <f t="shared" si="109"/>
        <v>0</v>
      </c>
      <c r="R629" s="23">
        <v>0</v>
      </c>
      <c r="S629" s="23">
        <v>0</v>
      </c>
      <c r="T629" s="23">
        <v>0</v>
      </c>
      <c r="U629" s="24">
        <f t="shared" si="110"/>
        <v>0</v>
      </c>
      <c r="V629" s="23">
        <v>0</v>
      </c>
      <c r="W629" s="23">
        <v>0</v>
      </c>
      <c r="X629" s="23">
        <v>0</v>
      </c>
      <c r="Y629" s="24">
        <f t="shared" si="111"/>
        <v>0</v>
      </c>
      <c r="Z629" s="23">
        <v>0</v>
      </c>
      <c r="AA629" s="23">
        <v>0</v>
      </c>
      <c r="AB629" s="23">
        <v>0</v>
      </c>
      <c r="AC629" s="24">
        <f t="shared" si="112"/>
        <v>0</v>
      </c>
      <c r="AD629" s="23">
        <v>0</v>
      </c>
      <c r="AE629" s="23">
        <v>0</v>
      </c>
      <c r="AF629" s="23">
        <v>0</v>
      </c>
      <c r="AG629" s="24">
        <f t="shared" si="113"/>
        <v>0</v>
      </c>
      <c r="AH629" s="23">
        <v>0</v>
      </c>
      <c r="AI629" s="23">
        <v>0</v>
      </c>
      <c r="AJ629" s="23">
        <v>0</v>
      </c>
      <c r="AK629" s="24">
        <f t="shared" si="114"/>
        <v>0</v>
      </c>
      <c r="AN629" s="35" t="str">
        <f t="shared" si="115"/>
        <v>-</v>
      </c>
      <c r="AO629" s="35" t="str">
        <f t="shared" si="116"/>
        <v>'-</v>
      </c>
      <c r="AP629" s="35" t="str">
        <f t="shared" si="117"/>
        <v>'-</v>
      </c>
      <c r="AQ629" s="35" t="str">
        <f t="shared" si="118"/>
        <v>'-</v>
      </c>
      <c r="AR629" s="35" t="str">
        <f t="shared" si="119"/>
        <v>'-</v>
      </c>
    </row>
    <row r="630" spans="2:44" x14ac:dyDescent="0.3">
      <c r="B630" s="2" t="s">
        <v>74</v>
      </c>
      <c r="C630" s="2" t="s">
        <v>519</v>
      </c>
      <c r="D630" s="2" t="s">
        <v>520</v>
      </c>
      <c r="E630" s="2" t="s">
        <v>146</v>
      </c>
      <c r="H630" s="23" cm="1">
        <f t="array" ref="H630">SUMPRODUCT('Charges by GXP_GIP_DETERMINED'!G$7:G$567*('Charges by GXP_GIP_DETERMINED'!$D$7:$D$567=$D630)*('Charges by GXP_GIP_DETERMINED'!$E$7:$E$567=$E630))</f>
        <v>857611.57252487785</v>
      </c>
      <c r="I630" s="23" cm="1">
        <f t="array" ref="I630">SUMPRODUCT('Charges by GXP_GIP_DETERMINED'!H$7:H$567*('Charges by GXP_GIP_DETERMINED'!$D$7:$D$567=$D630)*('Charges by GXP_GIP_DETERMINED'!$E$7:$E$567=$E630))</f>
        <v>0</v>
      </c>
      <c r="J630" s="23" cm="1">
        <f t="array" ref="J630">SUMPRODUCT('Charges by GXP_GIP_DETERMINED'!I$7:I$567*('Charges by GXP_GIP_DETERMINED'!$D$7:$D$567=$D630)*('Charges by GXP_GIP_DETERMINED'!$E$7:$E$567=$E630))</f>
        <v>0</v>
      </c>
      <c r="K630" s="23" cm="1">
        <f t="array" ref="K630">SUMPRODUCT('Charges by GXP_GIP_DETERMINED'!J$7:J$567*('Charges by GXP_GIP_DETERMINED'!$D$7:$D$567=$D630)*('Charges by GXP_GIP_DETERMINED'!$E$7:$E$567=$E630))</f>
        <v>0</v>
      </c>
      <c r="L630" s="24">
        <f t="shared" si="108"/>
        <v>857611.57252487785</v>
      </c>
      <c r="M630" s="23">
        <v>823048.84428949351</v>
      </c>
      <c r="N630" s="23">
        <v>0</v>
      </c>
      <c r="O630" s="23">
        <v>0</v>
      </c>
      <c r="P630" s="23" cm="1">
        <f t="array" ref="P630">SUMPRODUCT('Charges by GXP_GIP_DETERMINED'!O$7:O$567*('Charges by GXP_GIP_DETERMINED'!$D$7:$D$567=$D630)*('Charges by GXP_GIP_DETERMINED'!$E$7:$E$567=$E630))</f>
        <v>0</v>
      </c>
      <c r="Q630" s="24">
        <f t="shared" si="109"/>
        <v>823048.84428949351</v>
      </c>
      <c r="R630" s="23">
        <v>816417.32000000007</v>
      </c>
      <c r="S630" s="23">
        <v>0</v>
      </c>
      <c r="T630" s="23">
        <v>0</v>
      </c>
      <c r="U630" s="24">
        <f t="shared" si="110"/>
        <v>816417.32000000007</v>
      </c>
      <c r="V630" s="23">
        <v>836735.09</v>
      </c>
      <c r="W630" s="23">
        <v>0</v>
      </c>
      <c r="X630" s="23">
        <v>0</v>
      </c>
      <c r="Y630" s="24">
        <f t="shared" si="111"/>
        <v>836735.09</v>
      </c>
      <c r="Z630" s="23">
        <v>885265.95000000007</v>
      </c>
      <c r="AA630" s="23">
        <v>0</v>
      </c>
      <c r="AB630" s="23">
        <v>0</v>
      </c>
      <c r="AC630" s="24">
        <f t="shared" si="112"/>
        <v>885265.95000000007</v>
      </c>
      <c r="AD630" s="23">
        <v>901247.44000000006</v>
      </c>
      <c r="AE630" s="23">
        <v>0</v>
      </c>
      <c r="AF630" s="23">
        <v>0</v>
      </c>
      <c r="AG630" s="24">
        <f t="shared" si="113"/>
        <v>901247.44000000006</v>
      </c>
      <c r="AH630" s="23">
        <v>911839.2200000002</v>
      </c>
      <c r="AI630" s="23">
        <v>0</v>
      </c>
      <c r="AJ630" s="23">
        <v>0</v>
      </c>
      <c r="AK630" s="24">
        <f t="shared" si="114"/>
        <v>911839.2200000002</v>
      </c>
      <c r="AN630" s="35">
        <f t="shared" si="115"/>
        <v>-4.8033694792152359E-2</v>
      </c>
      <c r="AO630" s="35">
        <f t="shared" si="116"/>
        <v>2.4886500448079607E-2</v>
      </c>
      <c r="AP630" s="35">
        <f t="shared" si="117"/>
        <v>5.8000268639385233E-2</v>
      </c>
      <c r="AQ630" s="35">
        <f t="shared" si="118"/>
        <v>1.8052755784857544E-2</v>
      </c>
      <c r="AR630" s="35">
        <f t="shared" si="119"/>
        <v>1.1752355157868877E-2</v>
      </c>
    </row>
    <row r="631" spans="2:44" x14ac:dyDescent="0.3">
      <c r="B631" s="2" t="s">
        <v>74</v>
      </c>
      <c r="C631" s="2" t="s">
        <v>463</v>
      </c>
      <c r="D631" s="2" t="s">
        <v>521</v>
      </c>
      <c r="E631" s="2" t="s">
        <v>142</v>
      </c>
      <c r="F631" s="2" t="s">
        <v>143</v>
      </c>
      <c r="H631" s="23" cm="1">
        <f t="array" ref="H631">SUMPRODUCT('Charges by GXP_GIP_DETERMINED'!G$7:G$567*('Charges by GXP_GIP_DETERMINED'!$D$7:$D$567=$D631)*('Charges by GXP_GIP_DETERMINED'!$E$7:$E$567=$E631))</f>
        <v>5948.7291452523941</v>
      </c>
      <c r="I631" s="23" cm="1">
        <f t="array" ref="I631">SUMPRODUCT('Charges by GXP_GIP_DETERMINED'!H$7:H$567*('Charges by GXP_GIP_DETERMINED'!$D$7:$D$567=$D631)*('Charges by GXP_GIP_DETERMINED'!$E$7:$E$567=$E631))</f>
        <v>227577.9</v>
      </c>
      <c r="J631" s="23" cm="1">
        <f t="array" ref="J631">SUMPRODUCT('Charges by GXP_GIP_DETERMINED'!I$7:I$567*('Charges by GXP_GIP_DETERMINED'!$D$7:$D$567=$D631)*('Charges by GXP_GIP_DETERMINED'!$E$7:$E$567=$E631))</f>
        <v>211084.86</v>
      </c>
      <c r="K631" s="23" cm="1">
        <f t="array" ref="K631">SUMPRODUCT('Charges by GXP_GIP_DETERMINED'!J$7:J$567*('Charges by GXP_GIP_DETERMINED'!$D$7:$D$567=$D631)*('Charges by GXP_GIP_DETERMINED'!$E$7:$E$567=$E631))</f>
        <v>0</v>
      </c>
      <c r="L631" s="24">
        <f t="shared" si="108"/>
        <v>444611.48914525239</v>
      </c>
      <c r="M631" s="23">
        <v>8529.7319639333909</v>
      </c>
      <c r="N631" s="23">
        <v>224048.55</v>
      </c>
      <c r="O631" s="23">
        <v>220093.46</v>
      </c>
      <c r="P631" s="23" cm="1">
        <f t="array" ref="P631">SUMPRODUCT('Charges by GXP_GIP_DETERMINED'!O$7:O$567*('Charges by GXP_GIP_DETERMINED'!$D$7:$D$567=$D631)*('Charges by GXP_GIP_DETERMINED'!$E$7:$E$567=$E631))</f>
        <v>0</v>
      </c>
      <c r="Q631" s="24">
        <f t="shared" si="109"/>
        <v>452671.74196393334</v>
      </c>
      <c r="R631" s="23">
        <v>14889.119999999999</v>
      </c>
      <c r="S631" s="23">
        <v>276748.62</v>
      </c>
      <c r="T631" s="23">
        <v>298670.65000000002</v>
      </c>
      <c r="U631" s="24">
        <f t="shared" si="110"/>
        <v>590308.39</v>
      </c>
      <c r="V631" s="23">
        <v>26839.489999999998</v>
      </c>
      <c r="W631" s="23">
        <v>292927.34999999998</v>
      </c>
      <c r="X631" s="23">
        <v>302830.34000000003</v>
      </c>
      <c r="Y631" s="24">
        <f t="shared" si="111"/>
        <v>622597.17999999993</v>
      </c>
      <c r="Z631" s="23">
        <v>47787.28</v>
      </c>
      <c r="AA631" s="23">
        <v>282433.94</v>
      </c>
      <c r="AB631" s="23">
        <v>304495.67</v>
      </c>
      <c r="AC631" s="24">
        <f t="shared" si="112"/>
        <v>634716.8899999999</v>
      </c>
      <c r="AD631" s="23">
        <v>63440.250000000015</v>
      </c>
      <c r="AE631" s="23">
        <v>309716.98</v>
      </c>
      <c r="AF631" s="23">
        <v>306357.40000000002</v>
      </c>
      <c r="AG631" s="24">
        <f t="shared" si="113"/>
        <v>679514.63</v>
      </c>
      <c r="AH631" s="23">
        <v>77024.47</v>
      </c>
      <c r="AI631" s="23">
        <v>315689.92</v>
      </c>
      <c r="AJ631" s="23">
        <v>314365.26</v>
      </c>
      <c r="AK631" s="24">
        <f t="shared" si="114"/>
        <v>707079.65</v>
      </c>
      <c r="AN631" s="35">
        <f t="shared" si="115"/>
        <v>0.32769486262004621</v>
      </c>
      <c r="AO631" s="35">
        <f t="shared" si="116"/>
        <v>5.4698172255352784E-2</v>
      </c>
      <c r="AP631" s="35">
        <f t="shared" si="117"/>
        <v>1.9466374711173628E-2</v>
      </c>
      <c r="AQ631" s="35">
        <f t="shared" si="118"/>
        <v>7.057908920621303E-2</v>
      </c>
      <c r="AR631" s="35">
        <f t="shared" si="119"/>
        <v>4.0565749114187533E-2</v>
      </c>
    </row>
    <row r="632" spans="2:44" x14ac:dyDescent="0.3">
      <c r="B632" s="2" t="s">
        <v>74</v>
      </c>
      <c r="C632" s="2" t="s">
        <v>463</v>
      </c>
      <c r="D632" s="2" t="s">
        <v>521</v>
      </c>
      <c r="E632" s="2" t="s">
        <v>144</v>
      </c>
      <c r="F632" s="2" t="s">
        <v>145</v>
      </c>
      <c r="H632" s="23" cm="1">
        <f t="array" ref="H632">SUMPRODUCT('Charges by GXP_GIP_DETERMINED'!G$7:G$567*('Charges by GXP_GIP_DETERMINED'!$D$7:$D$567=$D632)*('Charges by GXP_GIP_DETERMINED'!$E$7:$E$567=$E632))</f>
        <v>0</v>
      </c>
      <c r="I632" s="23" cm="1">
        <f t="array" ref="I632">SUMPRODUCT('Charges by GXP_GIP_DETERMINED'!H$7:H$567*('Charges by GXP_GIP_DETERMINED'!$D$7:$D$567=$D632)*('Charges by GXP_GIP_DETERMINED'!$E$7:$E$567=$E632))</f>
        <v>0</v>
      </c>
      <c r="J632" s="23" cm="1">
        <f t="array" ref="J632">SUMPRODUCT('Charges by GXP_GIP_DETERMINED'!I$7:I$567*('Charges by GXP_GIP_DETERMINED'!$D$7:$D$567=$D632)*('Charges by GXP_GIP_DETERMINED'!$E$7:$E$567=$E632))</f>
        <v>0</v>
      </c>
      <c r="K632" s="23" cm="1">
        <f t="array" ref="K632">SUMPRODUCT('Charges by GXP_GIP_DETERMINED'!J$7:J$567*('Charges by GXP_GIP_DETERMINED'!$D$7:$D$567=$D632)*('Charges by GXP_GIP_DETERMINED'!$E$7:$E$567=$E632))</f>
        <v>0</v>
      </c>
      <c r="L632" s="24">
        <f t="shared" si="108"/>
        <v>0</v>
      </c>
      <c r="M632" s="23">
        <v>0</v>
      </c>
      <c r="N632" s="23">
        <v>0</v>
      </c>
      <c r="O632" s="23">
        <v>0</v>
      </c>
      <c r="P632" s="23" cm="1">
        <f t="array" ref="P632">SUMPRODUCT('Charges by GXP_GIP_DETERMINED'!O$7:O$567*('Charges by GXP_GIP_DETERMINED'!$D$7:$D$567=$D632)*('Charges by GXP_GIP_DETERMINED'!$E$7:$E$567=$E632))</f>
        <v>0</v>
      </c>
      <c r="Q632" s="24">
        <f t="shared" si="109"/>
        <v>0</v>
      </c>
      <c r="R632" s="23">
        <v>0</v>
      </c>
      <c r="S632" s="23">
        <v>0</v>
      </c>
      <c r="T632" s="23">
        <v>0</v>
      </c>
      <c r="U632" s="24">
        <f t="shared" si="110"/>
        <v>0</v>
      </c>
      <c r="V632" s="23">
        <v>0</v>
      </c>
      <c r="W632" s="23">
        <v>0</v>
      </c>
      <c r="X632" s="23">
        <v>0</v>
      </c>
      <c r="Y632" s="24">
        <f t="shared" si="111"/>
        <v>0</v>
      </c>
      <c r="Z632" s="23">
        <v>0</v>
      </c>
      <c r="AA632" s="23">
        <v>0</v>
      </c>
      <c r="AB632" s="23">
        <v>0</v>
      </c>
      <c r="AC632" s="24">
        <f t="shared" si="112"/>
        <v>0</v>
      </c>
      <c r="AD632" s="23">
        <v>0</v>
      </c>
      <c r="AE632" s="23">
        <v>0</v>
      </c>
      <c r="AF632" s="23">
        <v>0</v>
      </c>
      <c r="AG632" s="24">
        <f t="shared" si="113"/>
        <v>0</v>
      </c>
      <c r="AH632" s="23">
        <v>0</v>
      </c>
      <c r="AI632" s="23">
        <v>0</v>
      </c>
      <c r="AJ632" s="23">
        <v>0</v>
      </c>
      <c r="AK632" s="24">
        <f t="shared" si="114"/>
        <v>0</v>
      </c>
      <c r="AN632" s="35" t="str">
        <f t="shared" si="115"/>
        <v>-</v>
      </c>
      <c r="AO632" s="35" t="str">
        <f t="shared" si="116"/>
        <v>'-</v>
      </c>
      <c r="AP632" s="35" t="str">
        <f t="shared" si="117"/>
        <v>'-</v>
      </c>
      <c r="AQ632" s="35" t="str">
        <f t="shared" si="118"/>
        <v>'-</v>
      </c>
      <c r="AR632" s="35" t="str">
        <f t="shared" si="119"/>
        <v>'-</v>
      </c>
    </row>
    <row r="633" spans="2:44" x14ac:dyDescent="0.3">
      <c r="B633" s="2" t="s">
        <v>74</v>
      </c>
      <c r="C633" s="2" t="s">
        <v>463</v>
      </c>
      <c r="D633" s="2" t="s">
        <v>521</v>
      </c>
      <c r="E633" s="2" t="s">
        <v>146</v>
      </c>
      <c r="H633" s="23" cm="1">
        <f t="array" ref="H633">SUMPRODUCT('Charges by GXP_GIP_DETERMINED'!G$7:G$567*('Charges by GXP_GIP_DETERMINED'!$D$7:$D$567=$D633)*('Charges by GXP_GIP_DETERMINED'!$E$7:$E$567=$E633))</f>
        <v>53037.935543797299</v>
      </c>
      <c r="I633" s="23" cm="1">
        <f t="array" ref="I633">SUMPRODUCT('Charges by GXP_GIP_DETERMINED'!H$7:H$567*('Charges by GXP_GIP_DETERMINED'!$D$7:$D$567=$D633)*('Charges by GXP_GIP_DETERMINED'!$E$7:$E$567=$E633))</f>
        <v>0</v>
      </c>
      <c r="J633" s="23" cm="1">
        <f t="array" ref="J633">SUMPRODUCT('Charges by GXP_GIP_DETERMINED'!I$7:I$567*('Charges by GXP_GIP_DETERMINED'!$D$7:$D$567=$D633)*('Charges by GXP_GIP_DETERMINED'!$E$7:$E$567=$E633))</f>
        <v>0</v>
      </c>
      <c r="K633" s="23" cm="1">
        <f t="array" ref="K633">SUMPRODUCT('Charges by GXP_GIP_DETERMINED'!J$7:J$567*('Charges by GXP_GIP_DETERMINED'!$D$7:$D$567=$D633)*('Charges by GXP_GIP_DETERMINED'!$E$7:$E$567=$E633))</f>
        <v>0</v>
      </c>
      <c r="L633" s="24">
        <f t="shared" si="108"/>
        <v>53037.935543797299</v>
      </c>
      <c r="M633" s="23">
        <v>50390.675066454976</v>
      </c>
      <c r="N633" s="23">
        <v>0</v>
      </c>
      <c r="O633" s="23">
        <v>0</v>
      </c>
      <c r="P633" s="23" cm="1">
        <f t="array" ref="P633">SUMPRODUCT('Charges by GXP_GIP_DETERMINED'!O$7:O$567*('Charges by GXP_GIP_DETERMINED'!$D$7:$D$567=$D633)*('Charges by GXP_GIP_DETERMINED'!$E$7:$E$567=$E633))</f>
        <v>0</v>
      </c>
      <c r="Q633" s="24">
        <f t="shared" si="109"/>
        <v>50390.675066454976</v>
      </c>
      <c r="R633" s="23">
        <v>49931.039999999994</v>
      </c>
      <c r="S633" s="23">
        <v>0</v>
      </c>
      <c r="T633" s="23">
        <v>0</v>
      </c>
      <c r="U633" s="24">
        <f t="shared" si="110"/>
        <v>49931.039999999994</v>
      </c>
      <c r="V633" s="23">
        <v>51271.93</v>
      </c>
      <c r="W633" s="23">
        <v>0</v>
      </c>
      <c r="X633" s="23">
        <v>0</v>
      </c>
      <c r="Y633" s="24">
        <f t="shared" si="111"/>
        <v>51271.93</v>
      </c>
      <c r="Z633" s="23">
        <v>54192.42</v>
      </c>
      <c r="AA633" s="23">
        <v>0</v>
      </c>
      <c r="AB633" s="23">
        <v>0</v>
      </c>
      <c r="AC633" s="24">
        <f t="shared" si="112"/>
        <v>54192.42</v>
      </c>
      <c r="AD633" s="23">
        <v>55137.77</v>
      </c>
      <c r="AE633" s="23">
        <v>0</v>
      </c>
      <c r="AF633" s="23">
        <v>0</v>
      </c>
      <c r="AG633" s="24">
        <f t="shared" si="113"/>
        <v>55137.77</v>
      </c>
      <c r="AH633" s="23">
        <v>55737.83</v>
      </c>
      <c r="AI633" s="23">
        <v>0</v>
      </c>
      <c r="AJ633" s="23">
        <v>0</v>
      </c>
      <c r="AK633" s="24">
        <f t="shared" si="114"/>
        <v>55737.83</v>
      </c>
      <c r="AN633" s="35">
        <f t="shared" si="115"/>
        <v>-5.8578742025728214E-2</v>
      </c>
      <c r="AO633" s="35">
        <f t="shared" si="116"/>
        <v>2.6854838192835739E-2</v>
      </c>
      <c r="AP633" s="35">
        <f t="shared" si="117"/>
        <v>5.6960797067713287E-2</v>
      </c>
      <c r="AQ633" s="35">
        <f t="shared" si="118"/>
        <v>1.7444321549028308E-2</v>
      </c>
      <c r="AR633" s="35">
        <f t="shared" si="119"/>
        <v>1.0882921090207498E-2</v>
      </c>
    </row>
    <row r="634" spans="2:44" x14ac:dyDescent="0.3">
      <c r="B634" s="2" t="s">
        <v>74</v>
      </c>
      <c r="C634" s="2" t="s">
        <v>522</v>
      </c>
      <c r="D634" s="2" t="s">
        <v>523</v>
      </c>
      <c r="E634" s="2" t="s">
        <v>142</v>
      </c>
      <c r="F634" s="2" t="s">
        <v>143</v>
      </c>
      <c r="H634" s="23" cm="1">
        <f t="array" ref="H634">SUMPRODUCT('Charges by GXP_GIP_DETERMINED'!G$7:G$567*('Charges by GXP_GIP_DETERMINED'!$D$7:$D$567=$D634)*('Charges by GXP_GIP_DETERMINED'!$E$7:$E$567=$E634))</f>
        <v>84442.727884387976</v>
      </c>
      <c r="I634" s="23" cm="1">
        <f t="array" ref="I634">SUMPRODUCT('Charges by GXP_GIP_DETERMINED'!H$7:H$567*('Charges by GXP_GIP_DETERMINED'!$D$7:$D$567=$D634)*('Charges by GXP_GIP_DETERMINED'!$E$7:$E$567=$E634))</f>
        <v>981709.63</v>
      </c>
      <c r="J634" s="23" cm="1">
        <f t="array" ref="J634">SUMPRODUCT('Charges by GXP_GIP_DETERMINED'!I$7:I$567*('Charges by GXP_GIP_DETERMINED'!$D$7:$D$567=$D634)*('Charges by GXP_GIP_DETERMINED'!$E$7:$E$567=$E634))</f>
        <v>2955187.98</v>
      </c>
      <c r="K634" s="23" cm="1">
        <f t="array" ref="K634">SUMPRODUCT('Charges by GXP_GIP_DETERMINED'!J$7:J$567*('Charges by GXP_GIP_DETERMINED'!$D$7:$D$567=$D634)*('Charges by GXP_GIP_DETERMINED'!$E$7:$E$567=$E634))</f>
        <v>0</v>
      </c>
      <c r="L634" s="24">
        <f t="shared" si="108"/>
        <v>4021340.3378843879</v>
      </c>
      <c r="M634" s="23">
        <v>121080.2913629337</v>
      </c>
      <c r="N634" s="23">
        <v>1009256.37</v>
      </c>
      <c r="O634" s="23">
        <v>3019786.32</v>
      </c>
      <c r="P634" s="23" cm="1">
        <f t="array" ref="P634">SUMPRODUCT('Charges by GXP_GIP_DETERMINED'!O$7:O$567*('Charges by GXP_GIP_DETERMINED'!$D$7:$D$567=$D634)*('Charges by GXP_GIP_DETERMINED'!$E$7:$E$567=$E634))</f>
        <v>0</v>
      </c>
      <c r="Q634" s="24">
        <f t="shared" si="109"/>
        <v>4150122.9813629333</v>
      </c>
      <c r="R634" s="23">
        <v>211352.73</v>
      </c>
      <c r="S634" s="23">
        <v>1246650.82</v>
      </c>
      <c r="T634" s="23">
        <v>4097902.5</v>
      </c>
      <c r="U634" s="24">
        <f t="shared" si="110"/>
        <v>5555906.0499999998</v>
      </c>
      <c r="V634" s="23">
        <v>380989.20999999996</v>
      </c>
      <c r="W634" s="23">
        <v>1319530.03</v>
      </c>
      <c r="X634" s="23">
        <v>4154975.46</v>
      </c>
      <c r="Y634" s="24">
        <f t="shared" si="111"/>
        <v>5855494.7000000002</v>
      </c>
      <c r="Z634" s="23">
        <v>678344.67999999993</v>
      </c>
      <c r="AA634" s="23">
        <v>1272261.1100000001</v>
      </c>
      <c r="AB634" s="23">
        <v>4177824.56</v>
      </c>
      <c r="AC634" s="24">
        <f t="shared" si="112"/>
        <v>6128430.3499999996</v>
      </c>
      <c r="AD634" s="23">
        <v>900539.85000000033</v>
      </c>
      <c r="AE634" s="23">
        <v>1395161.16</v>
      </c>
      <c r="AF634" s="23">
        <v>4203368.3499999996</v>
      </c>
      <c r="AG634" s="24">
        <f t="shared" si="113"/>
        <v>6499069.3599999994</v>
      </c>
      <c r="AH634" s="23">
        <v>1093369.1700000002</v>
      </c>
      <c r="AI634" s="23">
        <v>1422067.04</v>
      </c>
      <c r="AJ634" s="23">
        <v>4313239.99</v>
      </c>
      <c r="AK634" s="24">
        <f t="shared" si="114"/>
        <v>6828676.2000000002</v>
      </c>
      <c r="AN634" s="35">
        <f t="shared" si="115"/>
        <v>0.38160553029016708</v>
      </c>
      <c r="AO634" s="35">
        <f t="shared" si="116"/>
        <v>5.3922555079922718E-2</v>
      </c>
      <c r="AP634" s="35">
        <f t="shared" si="117"/>
        <v>4.6611885755784233E-2</v>
      </c>
      <c r="AQ634" s="35">
        <f t="shared" si="118"/>
        <v>6.047861994548076E-2</v>
      </c>
      <c r="AR634" s="35">
        <f t="shared" si="119"/>
        <v>5.0716005899035466E-2</v>
      </c>
    </row>
    <row r="635" spans="2:44" x14ac:dyDescent="0.3">
      <c r="B635" s="2" t="s">
        <v>74</v>
      </c>
      <c r="C635" s="2" t="s">
        <v>522</v>
      </c>
      <c r="D635" s="2" t="s">
        <v>523</v>
      </c>
      <c r="E635" s="2" t="s">
        <v>144</v>
      </c>
      <c r="F635" s="2" t="s">
        <v>145</v>
      </c>
      <c r="H635" s="23" cm="1">
        <f t="array" ref="H635">SUMPRODUCT('Charges by GXP_GIP_DETERMINED'!G$7:G$567*('Charges by GXP_GIP_DETERMINED'!$D$7:$D$567=$D635)*('Charges by GXP_GIP_DETERMINED'!$E$7:$E$567=$E635))</f>
        <v>0</v>
      </c>
      <c r="I635" s="23" cm="1">
        <f t="array" ref="I635">SUMPRODUCT('Charges by GXP_GIP_DETERMINED'!H$7:H$567*('Charges by GXP_GIP_DETERMINED'!$D$7:$D$567=$D635)*('Charges by GXP_GIP_DETERMINED'!$E$7:$E$567=$E635))</f>
        <v>0</v>
      </c>
      <c r="J635" s="23" cm="1">
        <f t="array" ref="J635">SUMPRODUCT('Charges by GXP_GIP_DETERMINED'!I$7:I$567*('Charges by GXP_GIP_DETERMINED'!$D$7:$D$567=$D635)*('Charges by GXP_GIP_DETERMINED'!$E$7:$E$567=$E635))</f>
        <v>0</v>
      </c>
      <c r="K635" s="23" cm="1">
        <f t="array" ref="K635">SUMPRODUCT('Charges by GXP_GIP_DETERMINED'!J$7:J$567*('Charges by GXP_GIP_DETERMINED'!$D$7:$D$567=$D635)*('Charges by GXP_GIP_DETERMINED'!$E$7:$E$567=$E635))</f>
        <v>0</v>
      </c>
      <c r="L635" s="24">
        <f t="shared" si="108"/>
        <v>0</v>
      </c>
      <c r="M635" s="23">
        <v>0</v>
      </c>
      <c r="N635" s="23">
        <v>0</v>
      </c>
      <c r="O635" s="23">
        <v>0</v>
      </c>
      <c r="P635" s="23" cm="1">
        <f t="array" ref="P635">SUMPRODUCT('Charges by GXP_GIP_DETERMINED'!O$7:O$567*('Charges by GXP_GIP_DETERMINED'!$D$7:$D$567=$D635)*('Charges by GXP_GIP_DETERMINED'!$E$7:$E$567=$E635))</f>
        <v>0</v>
      </c>
      <c r="Q635" s="24">
        <f t="shared" si="109"/>
        <v>0</v>
      </c>
      <c r="R635" s="23">
        <v>0</v>
      </c>
      <c r="S635" s="23">
        <v>0</v>
      </c>
      <c r="T635" s="23">
        <v>0</v>
      </c>
      <c r="U635" s="24">
        <f t="shared" si="110"/>
        <v>0</v>
      </c>
      <c r="V635" s="23">
        <v>0</v>
      </c>
      <c r="W635" s="23">
        <v>0</v>
      </c>
      <c r="X635" s="23">
        <v>0</v>
      </c>
      <c r="Y635" s="24">
        <f t="shared" si="111"/>
        <v>0</v>
      </c>
      <c r="Z635" s="23">
        <v>0</v>
      </c>
      <c r="AA635" s="23">
        <v>0</v>
      </c>
      <c r="AB635" s="23">
        <v>0</v>
      </c>
      <c r="AC635" s="24">
        <f t="shared" si="112"/>
        <v>0</v>
      </c>
      <c r="AD635" s="23">
        <v>0</v>
      </c>
      <c r="AE635" s="23">
        <v>0</v>
      </c>
      <c r="AF635" s="23">
        <v>0</v>
      </c>
      <c r="AG635" s="24">
        <f t="shared" si="113"/>
        <v>0</v>
      </c>
      <c r="AH635" s="23">
        <v>0</v>
      </c>
      <c r="AI635" s="23">
        <v>0</v>
      </c>
      <c r="AJ635" s="23">
        <v>0</v>
      </c>
      <c r="AK635" s="24">
        <f t="shared" si="114"/>
        <v>0</v>
      </c>
      <c r="AN635" s="35" t="str">
        <f t="shared" si="115"/>
        <v>-</v>
      </c>
      <c r="AO635" s="35" t="str">
        <f t="shared" si="116"/>
        <v>'-</v>
      </c>
      <c r="AP635" s="35" t="str">
        <f t="shared" si="117"/>
        <v>'-</v>
      </c>
      <c r="AQ635" s="35" t="str">
        <f t="shared" si="118"/>
        <v>'-</v>
      </c>
      <c r="AR635" s="35" t="str">
        <f t="shared" si="119"/>
        <v>'-</v>
      </c>
    </row>
    <row r="636" spans="2:44" x14ac:dyDescent="0.3">
      <c r="B636" s="2" t="s">
        <v>74</v>
      </c>
      <c r="C636" s="2" t="s">
        <v>522</v>
      </c>
      <c r="D636" s="2" t="s">
        <v>523</v>
      </c>
      <c r="E636" s="2" t="s">
        <v>146</v>
      </c>
      <c r="H636" s="23" cm="1">
        <f t="array" ref="H636">SUMPRODUCT('Charges by GXP_GIP_DETERMINED'!G$7:G$567*('Charges by GXP_GIP_DETERMINED'!$D$7:$D$567=$D636)*('Charges by GXP_GIP_DETERMINED'!$E$7:$E$567=$E636))</f>
        <v>433146.68130768195</v>
      </c>
      <c r="I636" s="23" cm="1">
        <f t="array" ref="I636">SUMPRODUCT('Charges by GXP_GIP_DETERMINED'!H$7:H$567*('Charges by GXP_GIP_DETERMINED'!$D$7:$D$567=$D636)*('Charges by GXP_GIP_DETERMINED'!$E$7:$E$567=$E636))</f>
        <v>0</v>
      </c>
      <c r="J636" s="23" cm="1">
        <f t="array" ref="J636">SUMPRODUCT('Charges by GXP_GIP_DETERMINED'!I$7:I$567*('Charges by GXP_GIP_DETERMINED'!$D$7:$D$567=$D636)*('Charges by GXP_GIP_DETERMINED'!$E$7:$E$567=$E636))</f>
        <v>0</v>
      </c>
      <c r="K636" s="23" cm="1">
        <f t="array" ref="K636">SUMPRODUCT('Charges by GXP_GIP_DETERMINED'!J$7:J$567*('Charges by GXP_GIP_DETERMINED'!$D$7:$D$567=$D636)*('Charges by GXP_GIP_DETERMINED'!$E$7:$E$567=$E636))</f>
        <v>0</v>
      </c>
      <c r="L636" s="24">
        <f t="shared" si="108"/>
        <v>433146.68130768195</v>
      </c>
      <c r="M636" s="23">
        <v>427893.53685118112</v>
      </c>
      <c r="N636" s="23">
        <v>0</v>
      </c>
      <c r="O636" s="23">
        <v>0</v>
      </c>
      <c r="P636" s="23" cm="1">
        <f t="array" ref="P636">SUMPRODUCT('Charges by GXP_GIP_DETERMINED'!O$7:O$567*('Charges by GXP_GIP_DETERMINED'!$D$7:$D$567=$D636)*('Charges by GXP_GIP_DETERMINED'!$E$7:$E$567=$E636))</f>
        <v>0</v>
      </c>
      <c r="Q636" s="24">
        <f t="shared" si="109"/>
        <v>427893.53685118112</v>
      </c>
      <c r="R636" s="23">
        <v>425375.44000000006</v>
      </c>
      <c r="S636" s="23">
        <v>0</v>
      </c>
      <c r="T636" s="23">
        <v>0</v>
      </c>
      <c r="U636" s="24">
        <f t="shared" si="110"/>
        <v>425375.44000000006</v>
      </c>
      <c r="V636" s="23">
        <v>434221.66</v>
      </c>
      <c r="W636" s="23">
        <v>0</v>
      </c>
      <c r="X636" s="23">
        <v>0</v>
      </c>
      <c r="Y636" s="24">
        <f t="shared" si="111"/>
        <v>434221.66</v>
      </c>
      <c r="Z636" s="23">
        <v>460443.7099999999</v>
      </c>
      <c r="AA636" s="23">
        <v>0</v>
      </c>
      <c r="AB636" s="23">
        <v>0</v>
      </c>
      <c r="AC636" s="24">
        <f t="shared" si="112"/>
        <v>460443.7099999999</v>
      </c>
      <c r="AD636" s="23">
        <v>469440.51999999996</v>
      </c>
      <c r="AE636" s="23">
        <v>0</v>
      </c>
      <c r="AF636" s="23">
        <v>0</v>
      </c>
      <c r="AG636" s="24">
        <f t="shared" si="113"/>
        <v>469440.51999999996</v>
      </c>
      <c r="AH636" s="23">
        <v>475847.4</v>
      </c>
      <c r="AI636" s="23">
        <v>0</v>
      </c>
      <c r="AJ636" s="23">
        <v>0</v>
      </c>
      <c r="AK636" s="24">
        <f t="shared" si="114"/>
        <v>475847.4</v>
      </c>
      <c r="AN636" s="35">
        <f t="shared" si="115"/>
        <v>-1.7941361767381703E-2</v>
      </c>
      <c r="AO636" s="35">
        <f t="shared" si="116"/>
        <v>2.0796264119056662E-2</v>
      </c>
      <c r="AP636" s="35">
        <f t="shared" si="117"/>
        <v>6.0388627319972743E-2</v>
      </c>
      <c r="AQ636" s="35">
        <f t="shared" si="118"/>
        <v>1.9539435124436899E-2</v>
      </c>
      <c r="AR636" s="35">
        <f t="shared" si="119"/>
        <v>1.3647905809238692E-2</v>
      </c>
    </row>
    <row r="637" spans="2:44" x14ac:dyDescent="0.3">
      <c r="B637" s="2" t="s">
        <v>74</v>
      </c>
      <c r="C637" s="2" t="s">
        <v>381</v>
      </c>
      <c r="D637" s="2" t="s">
        <v>524</v>
      </c>
      <c r="E637" s="2" t="s">
        <v>142</v>
      </c>
      <c r="F637" s="2" t="s">
        <v>143</v>
      </c>
      <c r="H637" s="23" cm="1">
        <f t="array" ref="H637">SUMPRODUCT('Charges by GXP_GIP_DETERMINED'!G$7:G$567*('Charges by GXP_GIP_DETERMINED'!$D$7:$D$567=$D637)*('Charges by GXP_GIP_DETERMINED'!$E$7:$E$567=$E637))</f>
        <v>2667.4870103899552</v>
      </c>
      <c r="I637" s="23" cm="1">
        <f t="array" ref="I637">SUMPRODUCT('Charges by GXP_GIP_DETERMINED'!H$7:H$567*('Charges by GXP_GIP_DETERMINED'!$D$7:$D$567=$D637)*('Charges by GXP_GIP_DETERMINED'!$E$7:$E$567=$E637))</f>
        <v>207726.01</v>
      </c>
      <c r="J637" s="23" cm="1">
        <f t="array" ref="J637">SUMPRODUCT('Charges by GXP_GIP_DETERMINED'!I$7:I$567*('Charges by GXP_GIP_DETERMINED'!$D$7:$D$567=$D637)*('Charges by GXP_GIP_DETERMINED'!$E$7:$E$567=$E637))</f>
        <v>155358.45000000001</v>
      </c>
      <c r="K637" s="23" cm="1">
        <f t="array" ref="K637">SUMPRODUCT('Charges by GXP_GIP_DETERMINED'!J$7:J$567*('Charges by GXP_GIP_DETERMINED'!$D$7:$D$567=$D637)*('Charges by GXP_GIP_DETERMINED'!$E$7:$E$567=$E637))</f>
        <v>0</v>
      </c>
      <c r="L637" s="24">
        <f t="shared" si="108"/>
        <v>365751.94701038999</v>
      </c>
      <c r="M637" s="23">
        <v>3737.8916218201834</v>
      </c>
      <c r="N637" s="23">
        <v>226255.78</v>
      </c>
      <c r="O637" s="23">
        <v>163770.32999999999</v>
      </c>
      <c r="P637" s="23" cm="1">
        <f t="array" ref="P637">SUMPRODUCT('Charges by GXP_GIP_DETERMINED'!O$7:O$567*('Charges by GXP_GIP_DETERMINED'!$D$7:$D$567=$D637)*('Charges by GXP_GIP_DETERMINED'!$E$7:$E$567=$E637))</f>
        <v>0</v>
      </c>
      <c r="Q637" s="24">
        <f t="shared" si="109"/>
        <v>393764.00162182015</v>
      </c>
      <c r="R637" s="23">
        <v>4413.2100000000009</v>
      </c>
      <c r="S637" s="23">
        <v>279475.03000000003</v>
      </c>
      <c r="T637" s="23">
        <v>222239.18</v>
      </c>
      <c r="U637" s="24">
        <f t="shared" si="110"/>
        <v>506127.42000000004</v>
      </c>
      <c r="V637" s="23">
        <v>6239.52</v>
      </c>
      <c r="W637" s="23">
        <v>295813.14</v>
      </c>
      <c r="X637" s="23">
        <v>225334.39</v>
      </c>
      <c r="Y637" s="24">
        <f t="shared" si="111"/>
        <v>527387.05000000005</v>
      </c>
      <c r="Z637" s="23">
        <v>9383.1700000000019</v>
      </c>
      <c r="AA637" s="23">
        <v>285216.36</v>
      </c>
      <c r="AB637" s="23">
        <v>226573.55</v>
      </c>
      <c r="AC637" s="24">
        <f t="shared" si="112"/>
        <v>521173.07999999996</v>
      </c>
      <c r="AD637" s="23">
        <v>12252.620000000003</v>
      </c>
      <c r="AE637" s="23">
        <v>312768.18</v>
      </c>
      <c r="AF637" s="23">
        <v>227958.85</v>
      </c>
      <c r="AG637" s="24">
        <f t="shared" si="113"/>
        <v>552979.65</v>
      </c>
      <c r="AH637" s="23">
        <v>15209.9</v>
      </c>
      <c r="AI637" s="23">
        <v>318799.96000000002</v>
      </c>
      <c r="AJ637" s="23">
        <v>233917.46</v>
      </c>
      <c r="AK637" s="24">
        <f t="shared" si="114"/>
        <v>567927.32000000007</v>
      </c>
      <c r="AN637" s="35">
        <f t="shared" si="115"/>
        <v>0.38379966022606671</v>
      </c>
      <c r="AO637" s="35">
        <f t="shared" si="116"/>
        <v>4.2004501554173901E-2</v>
      </c>
      <c r="AP637" s="35">
        <f t="shared" si="117"/>
        <v>-1.1782560834590283E-2</v>
      </c>
      <c r="AQ637" s="35">
        <f t="shared" si="118"/>
        <v>6.1028804480845578E-2</v>
      </c>
      <c r="AR637" s="35">
        <f t="shared" si="119"/>
        <v>2.7031139391838543E-2</v>
      </c>
    </row>
    <row r="638" spans="2:44" x14ac:dyDescent="0.3">
      <c r="B638" s="2" t="s">
        <v>74</v>
      </c>
      <c r="C638" s="2" t="s">
        <v>381</v>
      </c>
      <c r="D638" s="2" t="s">
        <v>524</v>
      </c>
      <c r="E638" s="2" t="s">
        <v>144</v>
      </c>
      <c r="F638" s="2" t="s">
        <v>145</v>
      </c>
      <c r="H638" s="23" cm="1">
        <f t="array" ref="H638">SUMPRODUCT('Charges by GXP_GIP_DETERMINED'!G$7:G$567*('Charges by GXP_GIP_DETERMINED'!$D$7:$D$567=$D638)*('Charges by GXP_GIP_DETERMINED'!$E$7:$E$567=$E638))</f>
        <v>0</v>
      </c>
      <c r="I638" s="23" cm="1">
        <f t="array" ref="I638">SUMPRODUCT('Charges by GXP_GIP_DETERMINED'!H$7:H$567*('Charges by GXP_GIP_DETERMINED'!$D$7:$D$567=$D638)*('Charges by GXP_GIP_DETERMINED'!$E$7:$E$567=$E638))</f>
        <v>0</v>
      </c>
      <c r="J638" s="23" cm="1">
        <f t="array" ref="J638">SUMPRODUCT('Charges by GXP_GIP_DETERMINED'!I$7:I$567*('Charges by GXP_GIP_DETERMINED'!$D$7:$D$567=$D638)*('Charges by GXP_GIP_DETERMINED'!$E$7:$E$567=$E638))</f>
        <v>0</v>
      </c>
      <c r="K638" s="23" cm="1">
        <f t="array" ref="K638">SUMPRODUCT('Charges by GXP_GIP_DETERMINED'!J$7:J$567*('Charges by GXP_GIP_DETERMINED'!$D$7:$D$567=$D638)*('Charges by GXP_GIP_DETERMINED'!$E$7:$E$567=$E638))</f>
        <v>0</v>
      </c>
      <c r="L638" s="24">
        <f t="shared" si="108"/>
        <v>0</v>
      </c>
      <c r="M638" s="23">
        <v>0</v>
      </c>
      <c r="N638" s="23">
        <v>0</v>
      </c>
      <c r="O638" s="23">
        <v>0</v>
      </c>
      <c r="P638" s="23" cm="1">
        <f t="array" ref="P638">SUMPRODUCT('Charges by GXP_GIP_DETERMINED'!O$7:O$567*('Charges by GXP_GIP_DETERMINED'!$D$7:$D$567=$D638)*('Charges by GXP_GIP_DETERMINED'!$E$7:$E$567=$E638))</f>
        <v>0</v>
      </c>
      <c r="Q638" s="24">
        <f t="shared" si="109"/>
        <v>0</v>
      </c>
      <c r="R638" s="23">
        <v>0</v>
      </c>
      <c r="S638" s="23">
        <v>0</v>
      </c>
      <c r="T638" s="23">
        <v>0</v>
      </c>
      <c r="U638" s="24">
        <f t="shared" si="110"/>
        <v>0</v>
      </c>
      <c r="V638" s="23">
        <v>0</v>
      </c>
      <c r="W638" s="23">
        <v>0</v>
      </c>
      <c r="X638" s="23">
        <v>0</v>
      </c>
      <c r="Y638" s="24">
        <f t="shared" si="111"/>
        <v>0</v>
      </c>
      <c r="Z638" s="23">
        <v>0</v>
      </c>
      <c r="AA638" s="23">
        <v>0</v>
      </c>
      <c r="AB638" s="23">
        <v>0</v>
      </c>
      <c r="AC638" s="24">
        <f t="shared" si="112"/>
        <v>0</v>
      </c>
      <c r="AD638" s="23">
        <v>0</v>
      </c>
      <c r="AE638" s="23">
        <v>0</v>
      </c>
      <c r="AF638" s="23">
        <v>0</v>
      </c>
      <c r="AG638" s="24">
        <f t="shared" si="113"/>
        <v>0</v>
      </c>
      <c r="AH638" s="23">
        <v>0</v>
      </c>
      <c r="AI638" s="23">
        <v>0</v>
      </c>
      <c r="AJ638" s="23">
        <v>0</v>
      </c>
      <c r="AK638" s="24">
        <f t="shared" si="114"/>
        <v>0</v>
      </c>
      <c r="AN638" s="35" t="str">
        <f t="shared" si="115"/>
        <v>-</v>
      </c>
      <c r="AO638" s="35" t="str">
        <f t="shared" si="116"/>
        <v>'-</v>
      </c>
      <c r="AP638" s="35" t="str">
        <f t="shared" si="117"/>
        <v>'-</v>
      </c>
      <c r="AQ638" s="35" t="str">
        <f t="shared" si="118"/>
        <v>'-</v>
      </c>
      <c r="AR638" s="35" t="str">
        <f t="shared" si="119"/>
        <v>'-</v>
      </c>
    </row>
    <row r="639" spans="2:44" x14ac:dyDescent="0.3">
      <c r="B639" s="2" t="s">
        <v>74</v>
      </c>
      <c r="C639" s="2" t="s">
        <v>381</v>
      </c>
      <c r="D639" s="2" t="s">
        <v>524</v>
      </c>
      <c r="E639" s="2" t="s">
        <v>146</v>
      </c>
      <c r="H639" s="23" cm="1">
        <f t="array" ref="H639">SUMPRODUCT('Charges by GXP_GIP_DETERMINED'!G$7:G$567*('Charges by GXP_GIP_DETERMINED'!$D$7:$D$567=$D639)*('Charges by GXP_GIP_DETERMINED'!$E$7:$E$567=$E639))</f>
        <v>36311.258848135898</v>
      </c>
      <c r="I639" s="23" cm="1">
        <f t="array" ref="I639">SUMPRODUCT('Charges by GXP_GIP_DETERMINED'!H$7:H$567*('Charges by GXP_GIP_DETERMINED'!$D$7:$D$567=$D639)*('Charges by GXP_GIP_DETERMINED'!$E$7:$E$567=$E639))</f>
        <v>0</v>
      </c>
      <c r="J639" s="23" cm="1">
        <f t="array" ref="J639">SUMPRODUCT('Charges by GXP_GIP_DETERMINED'!I$7:I$567*('Charges by GXP_GIP_DETERMINED'!$D$7:$D$567=$D639)*('Charges by GXP_GIP_DETERMINED'!$E$7:$E$567=$E639))</f>
        <v>0</v>
      </c>
      <c r="K639" s="23" cm="1">
        <f t="array" ref="K639">SUMPRODUCT('Charges by GXP_GIP_DETERMINED'!J$7:J$567*('Charges by GXP_GIP_DETERMINED'!$D$7:$D$567=$D639)*('Charges by GXP_GIP_DETERMINED'!$E$7:$E$567=$E639))</f>
        <v>0</v>
      </c>
      <c r="L639" s="24">
        <f t="shared" si="108"/>
        <v>36311.258848135898</v>
      </c>
      <c r="M639" s="23">
        <v>34583.038439612399</v>
      </c>
      <c r="N639" s="23">
        <v>0</v>
      </c>
      <c r="O639" s="23">
        <v>0</v>
      </c>
      <c r="P639" s="23" cm="1">
        <f t="array" ref="P639">SUMPRODUCT('Charges by GXP_GIP_DETERMINED'!O$7:O$567*('Charges by GXP_GIP_DETERMINED'!$D$7:$D$567=$D639)*('Charges by GXP_GIP_DETERMINED'!$E$7:$E$567=$E639))</f>
        <v>0</v>
      </c>
      <c r="Q639" s="24">
        <f t="shared" si="109"/>
        <v>34583.038439612399</v>
      </c>
      <c r="R639" s="23">
        <v>34254.370000000003</v>
      </c>
      <c r="S639" s="23">
        <v>0</v>
      </c>
      <c r="T639" s="23">
        <v>0</v>
      </c>
      <c r="U639" s="24">
        <f t="shared" si="110"/>
        <v>34254.370000000003</v>
      </c>
      <c r="V639" s="23">
        <v>35157.380000000005</v>
      </c>
      <c r="W639" s="23">
        <v>0</v>
      </c>
      <c r="X639" s="23">
        <v>0</v>
      </c>
      <c r="Y639" s="24">
        <f t="shared" si="111"/>
        <v>35157.380000000005</v>
      </c>
      <c r="Z639" s="23">
        <v>37153.289999999994</v>
      </c>
      <c r="AA639" s="23">
        <v>0</v>
      </c>
      <c r="AB639" s="23">
        <v>0</v>
      </c>
      <c r="AC639" s="24">
        <f t="shared" si="112"/>
        <v>37153.289999999994</v>
      </c>
      <c r="AD639" s="23">
        <v>37796.239999999998</v>
      </c>
      <c r="AE639" s="23">
        <v>0</v>
      </c>
      <c r="AF639" s="23">
        <v>0</v>
      </c>
      <c r="AG639" s="24">
        <f t="shared" si="113"/>
        <v>37796.239999999998</v>
      </c>
      <c r="AH639" s="23">
        <v>38198.28</v>
      </c>
      <c r="AI639" s="23">
        <v>0</v>
      </c>
      <c r="AJ639" s="23">
        <v>0</v>
      </c>
      <c r="AK639" s="24">
        <f t="shared" si="114"/>
        <v>38198.28</v>
      </c>
      <c r="AN639" s="35">
        <f t="shared" si="115"/>
        <v>-5.6646035234922398E-2</v>
      </c>
      <c r="AO639" s="35">
        <f t="shared" si="116"/>
        <v>2.6361891927949799E-2</v>
      </c>
      <c r="AP639" s="35">
        <f t="shared" si="117"/>
        <v>5.6770726373807978E-2</v>
      </c>
      <c r="AQ639" s="35">
        <f t="shared" si="118"/>
        <v>1.7305331506308086E-2</v>
      </c>
      <c r="AR639" s="35">
        <f t="shared" si="119"/>
        <v>1.0637036911608222E-2</v>
      </c>
    </row>
    <row r="640" spans="2:44" x14ac:dyDescent="0.3">
      <c r="B640" s="2" t="s">
        <v>74</v>
      </c>
      <c r="C640" s="2" t="s">
        <v>525</v>
      </c>
      <c r="D640" s="2" t="s">
        <v>526</v>
      </c>
      <c r="E640" s="2" t="s">
        <v>146</v>
      </c>
      <c r="H640" s="23" cm="1">
        <f t="array" ref="H640">SUMPRODUCT('Charges by GXP_GIP_DETERMINED'!G$7:G$567*('Charges by GXP_GIP_DETERMINED'!$D$7:$D$567=$D640)*('Charges by GXP_GIP_DETERMINED'!$E$7:$E$567=$E640))</f>
        <v>0</v>
      </c>
      <c r="I640" s="23" cm="1">
        <f t="array" ref="I640">SUMPRODUCT('Charges by GXP_GIP_DETERMINED'!H$7:H$567*('Charges by GXP_GIP_DETERMINED'!$D$7:$D$567=$D640)*('Charges by GXP_GIP_DETERMINED'!$E$7:$E$567=$E640))</f>
        <v>0</v>
      </c>
      <c r="J640" s="23" cm="1">
        <f t="array" ref="J640">SUMPRODUCT('Charges by GXP_GIP_DETERMINED'!I$7:I$567*('Charges by GXP_GIP_DETERMINED'!$D$7:$D$567=$D640)*('Charges by GXP_GIP_DETERMINED'!$E$7:$E$567=$E640))</f>
        <v>0</v>
      </c>
      <c r="K640" s="23" cm="1">
        <f t="array" ref="K640">SUMPRODUCT('Charges by GXP_GIP_DETERMINED'!J$7:J$567*('Charges by GXP_GIP_DETERMINED'!$D$7:$D$567=$D640)*('Charges by GXP_GIP_DETERMINED'!$E$7:$E$567=$E640))</f>
        <v>39676.199999999997</v>
      </c>
      <c r="L640" s="24">
        <f t="shared" si="108"/>
        <v>39676.199999999997</v>
      </c>
      <c r="M640" s="23">
        <v>0</v>
      </c>
      <c r="N640" s="23">
        <v>0</v>
      </c>
      <c r="O640" s="23">
        <v>0</v>
      </c>
      <c r="P640" s="23" cm="1">
        <f t="array" ref="P640">SUMPRODUCT('Charges by GXP_GIP_DETERMINED'!O$7:O$567*('Charges by GXP_GIP_DETERMINED'!$D$7:$D$567=$D640)*('Charges by GXP_GIP_DETERMINED'!$E$7:$E$567=$E640))</f>
        <v>8601.35</v>
      </c>
      <c r="Q640" s="24">
        <f t="shared" si="109"/>
        <v>8601.35</v>
      </c>
      <c r="U640" s="24">
        <f t="shared" si="110"/>
        <v>0</v>
      </c>
    </row>
    <row r="641" spans="2:21" x14ac:dyDescent="0.3">
      <c r="B641" s="2" t="s">
        <v>80</v>
      </c>
      <c r="C641" s="2" t="s">
        <v>525</v>
      </c>
      <c r="D641" s="2" t="s">
        <v>527</v>
      </c>
      <c r="E641" s="2" t="s">
        <v>146</v>
      </c>
      <c r="H641" s="23" cm="1">
        <f t="array" ref="H641">SUMPRODUCT('Charges by GXP_GIP_DETERMINED'!G$7:G$567*('Charges by GXP_GIP_DETERMINED'!$D$7:$D$567=$D641)*('Charges by GXP_GIP_DETERMINED'!$E$7:$E$567=$E641))</f>
        <v>0</v>
      </c>
      <c r="I641" s="23" cm="1">
        <f t="array" ref="I641">SUMPRODUCT('Charges by GXP_GIP_DETERMINED'!H$7:H$567*('Charges by GXP_GIP_DETERMINED'!$D$7:$D$567=$D641)*('Charges by GXP_GIP_DETERMINED'!$E$7:$E$567=$E641))</f>
        <v>0</v>
      </c>
      <c r="J641" s="23" cm="1">
        <f t="array" ref="J641">SUMPRODUCT('Charges by GXP_GIP_DETERMINED'!I$7:I$567*('Charges by GXP_GIP_DETERMINED'!$D$7:$D$567=$D641)*('Charges by GXP_GIP_DETERMINED'!$E$7:$E$567=$E641))</f>
        <v>0</v>
      </c>
      <c r="K641" s="23" cm="1">
        <f t="array" ref="K641">SUMPRODUCT('Charges by GXP_GIP_DETERMINED'!J$7:J$567*('Charges by GXP_GIP_DETERMINED'!$D$7:$D$567=$D641)*('Charges by GXP_GIP_DETERMINED'!$E$7:$E$567=$E641))</f>
        <v>3154.75</v>
      </c>
      <c r="L641" s="24">
        <f t="shared" si="108"/>
        <v>3154.75</v>
      </c>
      <c r="M641" s="23">
        <v>0</v>
      </c>
      <c r="N641" s="23">
        <v>0</v>
      </c>
      <c r="O641" s="23">
        <v>0</v>
      </c>
      <c r="P641" s="23" cm="1">
        <f t="array" ref="P641">SUMPRODUCT('Charges by GXP_GIP_DETERMINED'!O$7:O$567*('Charges by GXP_GIP_DETERMINED'!$D$7:$D$567=$D641)*('Charges by GXP_GIP_DETERMINED'!$E$7:$E$567=$E641))</f>
        <v>587.51</v>
      </c>
      <c r="Q641" s="24">
        <f t="shared" si="109"/>
        <v>587.51</v>
      </c>
      <c r="U641" s="24">
        <f t="shared" si="110"/>
        <v>0</v>
      </c>
    </row>
    <row r="642" spans="2:21" x14ac:dyDescent="0.3">
      <c r="B642" s="2" t="s">
        <v>82</v>
      </c>
      <c r="C642" s="2" t="s">
        <v>525</v>
      </c>
      <c r="D642" s="2" t="s">
        <v>528</v>
      </c>
      <c r="E642" s="2" t="s">
        <v>146</v>
      </c>
      <c r="H642" s="23" cm="1">
        <f t="array" ref="H642">SUMPRODUCT('Charges by GXP_GIP_DETERMINED'!G$7:G$567*('Charges by GXP_GIP_DETERMINED'!$D$7:$D$567=$D642)*('Charges by GXP_GIP_DETERMINED'!$E$7:$E$567=$E642))</f>
        <v>0</v>
      </c>
      <c r="I642" s="23" cm="1">
        <f t="array" ref="I642">SUMPRODUCT('Charges by GXP_GIP_DETERMINED'!H$7:H$567*('Charges by GXP_GIP_DETERMINED'!$D$7:$D$567=$D642)*('Charges by GXP_GIP_DETERMINED'!$E$7:$E$567=$E642))</f>
        <v>0</v>
      </c>
      <c r="J642" s="23" cm="1">
        <f t="array" ref="J642">SUMPRODUCT('Charges by GXP_GIP_DETERMINED'!I$7:I$567*('Charges by GXP_GIP_DETERMINED'!$D$7:$D$567=$D642)*('Charges by GXP_GIP_DETERMINED'!$E$7:$E$567=$E642))</f>
        <v>0</v>
      </c>
      <c r="K642" s="23" cm="1">
        <f t="array" ref="K642">SUMPRODUCT('Charges by GXP_GIP_DETERMINED'!J$7:J$567*('Charges by GXP_GIP_DETERMINED'!$D$7:$D$567=$D642)*('Charges by GXP_GIP_DETERMINED'!$E$7:$E$567=$E642))</f>
        <v>5472.43</v>
      </c>
      <c r="L642" s="24">
        <f t="shared" si="108"/>
        <v>5472.43</v>
      </c>
      <c r="M642" s="23">
        <v>0</v>
      </c>
      <c r="N642" s="23">
        <v>0</v>
      </c>
      <c r="O642" s="23">
        <v>0</v>
      </c>
      <c r="P642" s="23" cm="1">
        <f t="array" ref="P642">SUMPRODUCT('Charges by GXP_GIP_DETERMINED'!O$7:O$567*('Charges by GXP_GIP_DETERMINED'!$D$7:$D$567=$D642)*('Charges by GXP_GIP_DETERMINED'!$E$7:$E$567=$E642))</f>
        <v>1183.0899999999999</v>
      </c>
      <c r="Q642" s="24">
        <f t="shared" si="109"/>
        <v>1183.0899999999999</v>
      </c>
      <c r="U642" s="24">
        <f t="shared" si="110"/>
        <v>0</v>
      </c>
    </row>
    <row r="643" spans="2:21" x14ac:dyDescent="0.3">
      <c r="B643" s="2" t="s">
        <v>86</v>
      </c>
      <c r="C643" s="2" t="s">
        <v>525</v>
      </c>
      <c r="D643" s="2" t="s">
        <v>529</v>
      </c>
      <c r="E643" s="2" t="s">
        <v>146</v>
      </c>
      <c r="H643" s="23" cm="1">
        <f t="array" ref="H643">SUMPRODUCT('Charges by GXP_GIP_DETERMINED'!G$7:G$567*('Charges by GXP_GIP_DETERMINED'!$D$7:$D$567=$D643)*('Charges by GXP_GIP_DETERMINED'!$E$7:$E$567=$E643))</f>
        <v>0</v>
      </c>
      <c r="I643" s="23" cm="1">
        <f t="array" ref="I643">SUMPRODUCT('Charges by GXP_GIP_DETERMINED'!H$7:H$567*('Charges by GXP_GIP_DETERMINED'!$D$7:$D$567=$D643)*('Charges by GXP_GIP_DETERMINED'!$E$7:$E$567=$E643))</f>
        <v>0</v>
      </c>
      <c r="J643" s="23" cm="1">
        <f t="array" ref="J643">SUMPRODUCT('Charges by GXP_GIP_DETERMINED'!I$7:I$567*('Charges by GXP_GIP_DETERMINED'!$D$7:$D$567=$D643)*('Charges by GXP_GIP_DETERMINED'!$E$7:$E$567=$E643))</f>
        <v>0</v>
      </c>
      <c r="K643" s="23" cm="1">
        <f t="array" ref="K643">SUMPRODUCT('Charges by GXP_GIP_DETERMINED'!J$7:J$567*('Charges by GXP_GIP_DETERMINED'!$D$7:$D$567=$D643)*('Charges by GXP_GIP_DETERMINED'!$E$7:$E$567=$E643))</f>
        <v>39772.160000000003</v>
      </c>
      <c r="L643" s="24">
        <f t="shared" si="108"/>
        <v>39772.160000000003</v>
      </c>
      <c r="M643" s="23">
        <v>0</v>
      </c>
      <c r="N643" s="23">
        <v>0</v>
      </c>
      <c r="O643" s="23">
        <v>0</v>
      </c>
      <c r="P643" s="23" cm="1">
        <f t="array" ref="P643">SUMPRODUCT('Charges by GXP_GIP_DETERMINED'!O$7:O$567*('Charges by GXP_GIP_DETERMINED'!$D$7:$D$567=$D643)*('Charges by GXP_GIP_DETERMINED'!$E$7:$E$567=$E643))</f>
        <v>8728</v>
      </c>
      <c r="Q643" s="24">
        <f t="shared" si="109"/>
        <v>8728</v>
      </c>
      <c r="U643" s="24">
        <f t="shared" si="110"/>
        <v>0</v>
      </c>
    </row>
    <row r="644" spans="2:21" x14ac:dyDescent="0.3">
      <c r="B644" s="2" t="s">
        <v>84</v>
      </c>
      <c r="C644" s="2" t="s">
        <v>525</v>
      </c>
      <c r="D644" s="2" t="s">
        <v>530</v>
      </c>
      <c r="E644" s="2" t="s">
        <v>146</v>
      </c>
      <c r="H644" s="23" cm="1">
        <f t="array" ref="H644">SUMPRODUCT('Charges by GXP_GIP_DETERMINED'!G$7:G$567*('Charges by GXP_GIP_DETERMINED'!$D$7:$D$567=$D644)*('Charges by GXP_GIP_DETERMINED'!$E$7:$E$567=$E644))</f>
        <v>0</v>
      </c>
      <c r="I644" s="23" cm="1">
        <f t="array" ref="I644">SUMPRODUCT('Charges by GXP_GIP_DETERMINED'!H$7:H$567*('Charges by GXP_GIP_DETERMINED'!$D$7:$D$567=$D644)*('Charges by GXP_GIP_DETERMINED'!$E$7:$E$567=$E644))</f>
        <v>0</v>
      </c>
      <c r="J644" s="23" cm="1">
        <f t="array" ref="J644">SUMPRODUCT('Charges by GXP_GIP_DETERMINED'!I$7:I$567*('Charges by GXP_GIP_DETERMINED'!$D$7:$D$567=$D644)*('Charges by GXP_GIP_DETERMINED'!$E$7:$E$567=$E644))</f>
        <v>0</v>
      </c>
      <c r="K644" s="23" cm="1">
        <f t="array" ref="K644">SUMPRODUCT('Charges by GXP_GIP_DETERMINED'!J$7:J$567*('Charges by GXP_GIP_DETERMINED'!$D$7:$D$567=$D644)*('Charges by GXP_GIP_DETERMINED'!$E$7:$E$567=$E644))</f>
        <v>89740.69</v>
      </c>
      <c r="L644" s="24">
        <f t="shared" si="108"/>
        <v>89740.69</v>
      </c>
      <c r="M644" s="23">
        <v>0</v>
      </c>
      <c r="N644" s="23">
        <v>0</v>
      </c>
      <c r="O644" s="23">
        <v>0</v>
      </c>
      <c r="P644" s="23" cm="1">
        <f t="array" ref="P644">SUMPRODUCT('Charges by GXP_GIP_DETERMINED'!O$7:O$567*('Charges by GXP_GIP_DETERMINED'!$D$7:$D$567=$D644)*('Charges by GXP_GIP_DETERMINED'!$E$7:$E$567=$E644))</f>
        <v>17974.2</v>
      </c>
      <c r="Q644" s="24">
        <f t="shared" si="109"/>
        <v>17974.2</v>
      </c>
      <c r="U644" s="24">
        <f t="shared" si="110"/>
        <v>0</v>
      </c>
    </row>
    <row r="645" spans="2:21" x14ac:dyDescent="0.3">
      <c r="B645" s="2" t="s">
        <v>76</v>
      </c>
      <c r="C645" s="2" t="s">
        <v>525</v>
      </c>
      <c r="D645" s="2" t="s">
        <v>531</v>
      </c>
      <c r="E645" s="2" t="s">
        <v>146</v>
      </c>
      <c r="H645" s="23" cm="1">
        <f t="array" ref="H645">SUMPRODUCT('Charges by GXP_GIP_DETERMINED'!G$7:G$567*('Charges by GXP_GIP_DETERMINED'!$D$7:$D$567=$D645)*('Charges by GXP_GIP_DETERMINED'!$E$7:$E$567=$E645))</f>
        <v>0</v>
      </c>
      <c r="I645" s="23" cm="1">
        <f t="array" ref="I645">SUMPRODUCT('Charges by GXP_GIP_DETERMINED'!H$7:H$567*('Charges by GXP_GIP_DETERMINED'!$D$7:$D$567=$D645)*('Charges by GXP_GIP_DETERMINED'!$E$7:$E$567=$E645))</f>
        <v>0</v>
      </c>
      <c r="J645" s="23" cm="1">
        <f t="array" ref="J645">SUMPRODUCT('Charges by GXP_GIP_DETERMINED'!I$7:I$567*('Charges by GXP_GIP_DETERMINED'!$D$7:$D$567=$D645)*('Charges by GXP_GIP_DETERMINED'!$E$7:$E$567=$E645))</f>
        <v>0</v>
      </c>
      <c r="K645" s="23" cm="1">
        <f t="array" ref="K645">SUMPRODUCT('Charges by GXP_GIP_DETERMINED'!J$7:J$567*('Charges by GXP_GIP_DETERMINED'!$D$7:$D$567=$D645)*('Charges by GXP_GIP_DETERMINED'!$E$7:$E$567=$E645))</f>
        <v>76978.69</v>
      </c>
      <c r="L645" s="24">
        <f t="shared" si="108"/>
        <v>76978.69</v>
      </c>
      <c r="M645" s="23">
        <v>0</v>
      </c>
      <c r="N645" s="23">
        <v>0</v>
      </c>
      <c r="O645" s="23">
        <v>0</v>
      </c>
      <c r="P645" s="23" cm="1">
        <f t="array" ref="P645">SUMPRODUCT('Charges by GXP_GIP_DETERMINED'!O$7:O$567*('Charges by GXP_GIP_DETERMINED'!$D$7:$D$567=$D645)*('Charges by GXP_GIP_DETERMINED'!$E$7:$E$567=$E645))</f>
        <v>16746.75</v>
      </c>
      <c r="Q645" s="24">
        <f t="shared" si="109"/>
        <v>16746.75</v>
      </c>
      <c r="U645" s="24">
        <f t="shared" si="110"/>
        <v>0</v>
      </c>
    </row>
    <row r="646" spans="2:21" x14ac:dyDescent="0.3">
      <c r="B646" s="2" t="s">
        <v>89</v>
      </c>
      <c r="C646" s="2" t="s">
        <v>525</v>
      </c>
      <c r="D646" s="2" t="s">
        <v>532</v>
      </c>
      <c r="E646" s="2" t="s">
        <v>146</v>
      </c>
      <c r="H646" s="23" cm="1">
        <f t="array" ref="H646">SUMPRODUCT('Charges by GXP_GIP_DETERMINED'!G$7:G$567*('Charges by GXP_GIP_DETERMINED'!$D$7:$D$567=$D646)*('Charges by GXP_GIP_DETERMINED'!$E$7:$E$567=$E646))</f>
        <v>0</v>
      </c>
      <c r="I646" s="23" cm="1">
        <f t="array" ref="I646">SUMPRODUCT('Charges by GXP_GIP_DETERMINED'!H$7:H$567*('Charges by GXP_GIP_DETERMINED'!$D$7:$D$567=$D646)*('Charges by GXP_GIP_DETERMINED'!$E$7:$E$567=$E646))</f>
        <v>0</v>
      </c>
      <c r="J646" s="23" cm="1">
        <f t="array" ref="J646">SUMPRODUCT('Charges by GXP_GIP_DETERMINED'!I$7:I$567*('Charges by GXP_GIP_DETERMINED'!$D$7:$D$567=$D646)*('Charges by GXP_GIP_DETERMINED'!$E$7:$E$567=$E646))</f>
        <v>0</v>
      </c>
      <c r="K646" s="23" cm="1">
        <f t="array" ref="K646">SUMPRODUCT('Charges by GXP_GIP_DETERMINED'!J$7:J$567*('Charges by GXP_GIP_DETERMINED'!$D$7:$D$567=$D646)*('Charges by GXP_GIP_DETERMINED'!$E$7:$E$567=$E646))</f>
        <v>38754.07</v>
      </c>
      <c r="L646" s="24">
        <f t="shared" si="108"/>
        <v>38754.07</v>
      </c>
      <c r="M646" s="23">
        <v>0</v>
      </c>
      <c r="N646" s="23">
        <v>0</v>
      </c>
      <c r="O646" s="23">
        <v>0</v>
      </c>
      <c r="P646" s="23" cm="1">
        <f t="array" ref="P646">SUMPRODUCT('Charges by GXP_GIP_DETERMINED'!O$7:O$567*('Charges by GXP_GIP_DETERMINED'!$D$7:$D$567=$D646)*('Charges by GXP_GIP_DETERMINED'!$E$7:$E$567=$E646))</f>
        <v>8303.59</v>
      </c>
      <c r="Q646" s="24">
        <f t="shared" si="109"/>
        <v>8303.59</v>
      </c>
      <c r="U646" s="24">
        <f t="shared" si="110"/>
        <v>0</v>
      </c>
    </row>
    <row r="647" spans="2:21" x14ac:dyDescent="0.3">
      <c r="B647" s="2" t="s">
        <v>90</v>
      </c>
      <c r="C647" s="2" t="s">
        <v>525</v>
      </c>
      <c r="D647" s="2" t="s">
        <v>533</v>
      </c>
      <c r="E647" s="2" t="s">
        <v>146</v>
      </c>
      <c r="H647" s="23" cm="1">
        <f t="array" ref="H647">SUMPRODUCT('Charges by GXP_GIP_DETERMINED'!G$7:G$567*('Charges by GXP_GIP_DETERMINED'!$D$7:$D$567=$D647)*('Charges by GXP_GIP_DETERMINED'!$E$7:$E$567=$E647))</f>
        <v>0</v>
      </c>
      <c r="I647" s="23" cm="1">
        <f t="array" ref="I647">SUMPRODUCT('Charges by GXP_GIP_DETERMINED'!H$7:H$567*('Charges by GXP_GIP_DETERMINED'!$D$7:$D$567=$D647)*('Charges by GXP_GIP_DETERMINED'!$E$7:$E$567=$E647))</f>
        <v>0</v>
      </c>
      <c r="J647" s="23" cm="1">
        <f t="array" ref="J647">SUMPRODUCT('Charges by GXP_GIP_DETERMINED'!I$7:I$567*('Charges by GXP_GIP_DETERMINED'!$D$7:$D$567=$D647)*('Charges by GXP_GIP_DETERMINED'!$E$7:$E$567=$E647))</f>
        <v>0</v>
      </c>
      <c r="K647" s="23" cm="1">
        <f t="array" ref="K647">SUMPRODUCT('Charges by GXP_GIP_DETERMINED'!J$7:J$567*('Charges by GXP_GIP_DETERMINED'!$D$7:$D$567=$D647)*('Charges by GXP_GIP_DETERMINED'!$E$7:$E$567=$E647))</f>
        <v>14666.37</v>
      </c>
      <c r="L647" s="24">
        <f t="shared" ref="L647:L694" si="120">SUM(H647:K647)</f>
        <v>14666.37</v>
      </c>
      <c r="M647" s="23">
        <v>0</v>
      </c>
      <c r="N647" s="23">
        <v>0</v>
      </c>
      <c r="O647" s="23">
        <v>0</v>
      </c>
      <c r="P647" s="23" cm="1">
        <f t="array" ref="P647">SUMPRODUCT('Charges by GXP_GIP_DETERMINED'!O$7:O$567*('Charges by GXP_GIP_DETERMINED'!$D$7:$D$567=$D647)*('Charges by GXP_GIP_DETERMINED'!$E$7:$E$567=$E647))</f>
        <v>3166.05</v>
      </c>
      <c r="Q647" s="24">
        <f t="shared" ref="Q647:Q694" si="121">SUM(M647:P647)</f>
        <v>3166.05</v>
      </c>
      <c r="U647" s="24">
        <f t="shared" ref="U647:U694" si="122">SUM(R647:T647)</f>
        <v>0</v>
      </c>
    </row>
    <row r="648" spans="2:21" x14ac:dyDescent="0.3">
      <c r="B648" s="2" t="s">
        <v>96</v>
      </c>
      <c r="C648" s="2" t="s">
        <v>525</v>
      </c>
      <c r="D648" s="2" t="s">
        <v>534</v>
      </c>
      <c r="E648" s="2" t="s">
        <v>146</v>
      </c>
      <c r="H648" s="23" cm="1">
        <f t="array" ref="H648">SUMPRODUCT('Charges by GXP_GIP_DETERMINED'!G$7:G$567*('Charges by GXP_GIP_DETERMINED'!$D$7:$D$567=$D648)*('Charges by GXP_GIP_DETERMINED'!$E$7:$E$567=$E648))</f>
        <v>0</v>
      </c>
      <c r="I648" s="23" cm="1">
        <f t="array" ref="I648">SUMPRODUCT('Charges by GXP_GIP_DETERMINED'!H$7:H$567*('Charges by GXP_GIP_DETERMINED'!$D$7:$D$567=$D648)*('Charges by GXP_GIP_DETERMINED'!$E$7:$E$567=$E648))</f>
        <v>0</v>
      </c>
      <c r="J648" s="23" cm="1">
        <f t="array" ref="J648">SUMPRODUCT('Charges by GXP_GIP_DETERMINED'!I$7:I$567*('Charges by GXP_GIP_DETERMINED'!$D$7:$D$567=$D648)*('Charges by GXP_GIP_DETERMINED'!$E$7:$E$567=$E648))</f>
        <v>0</v>
      </c>
      <c r="K648" s="23" cm="1">
        <f t="array" ref="K648">SUMPRODUCT('Charges by GXP_GIP_DETERMINED'!J$7:J$567*('Charges by GXP_GIP_DETERMINED'!$D$7:$D$567=$D648)*('Charges by GXP_GIP_DETERMINED'!$E$7:$E$567=$E648))</f>
        <v>30802.67</v>
      </c>
      <c r="L648" s="24">
        <f t="shared" si="120"/>
        <v>30802.67</v>
      </c>
      <c r="M648" s="23">
        <v>0</v>
      </c>
      <c r="N648" s="23">
        <v>0</v>
      </c>
      <c r="O648" s="23">
        <v>0</v>
      </c>
      <c r="P648" s="23" cm="1">
        <f t="array" ref="P648">SUMPRODUCT('Charges by GXP_GIP_DETERMINED'!O$7:O$567*('Charges by GXP_GIP_DETERMINED'!$D$7:$D$567=$D648)*('Charges by GXP_GIP_DETERMINED'!$E$7:$E$567=$E648))</f>
        <v>6364.72</v>
      </c>
      <c r="Q648" s="24">
        <f t="shared" si="121"/>
        <v>6364.72</v>
      </c>
      <c r="U648" s="24">
        <f t="shared" si="122"/>
        <v>0</v>
      </c>
    </row>
    <row r="649" spans="2:21" x14ac:dyDescent="0.3">
      <c r="B649" s="2" t="s">
        <v>92</v>
      </c>
      <c r="C649" s="2" t="s">
        <v>525</v>
      </c>
      <c r="D649" s="2" t="s">
        <v>535</v>
      </c>
      <c r="E649" s="2" t="s">
        <v>146</v>
      </c>
      <c r="H649" s="23" cm="1">
        <f t="array" ref="H649">SUMPRODUCT('Charges by GXP_GIP_DETERMINED'!G$7:G$567*('Charges by GXP_GIP_DETERMINED'!$D$7:$D$567=$D649)*('Charges by GXP_GIP_DETERMINED'!$E$7:$E$567=$E649))</f>
        <v>0</v>
      </c>
      <c r="I649" s="23" cm="1">
        <f t="array" ref="I649">SUMPRODUCT('Charges by GXP_GIP_DETERMINED'!H$7:H$567*('Charges by GXP_GIP_DETERMINED'!$D$7:$D$567=$D649)*('Charges by GXP_GIP_DETERMINED'!$E$7:$E$567=$E649))</f>
        <v>0</v>
      </c>
      <c r="J649" s="23" cm="1">
        <f t="array" ref="J649">SUMPRODUCT('Charges by GXP_GIP_DETERMINED'!I$7:I$567*('Charges by GXP_GIP_DETERMINED'!$D$7:$D$567=$D649)*('Charges by GXP_GIP_DETERMINED'!$E$7:$E$567=$E649))</f>
        <v>0</v>
      </c>
      <c r="K649" s="23" cm="1">
        <f t="array" ref="K649">SUMPRODUCT('Charges by GXP_GIP_DETERMINED'!J$7:J$567*('Charges by GXP_GIP_DETERMINED'!$D$7:$D$567=$D649)*('Charges by GXP_GIP_DETERMINED'!$E$7:$E$567=$E649))</f>
        <v>27236.93</v>
      </c>
      <c r="L649" s="24">
        <f t="shared" si="120"/>
        <v>27236.93</v>
      </c>
      <c r="M649" s="23">
        <v>0</v>
      </c>
      <c r="N649" s="23">
        <v>0</v>
      </c>
      <c r="O649" s="23">
        <v>0</v>
      </c>
      <c r="P649" s="23" cm="1">
        <f t="array" ref="P649">SUMPRODUCT('Charges by GXP_GIP_DETERMINED'!O$7:O$567*('Charges by GXP_GIP_DETERMINED'!$D$7:$D$567=$D649)*('Charges by GXP_GIP_DETERMINED'!$E$7:$E$567=$E649))</f>
        <v>5932.12</v>
      </c>
      <c r="Q649" s="24">
        <f t="shared" si="121"/>
        <v>5932.12</v>
      </c>
      <c r="U649" s="24">
        <f t="shared" si="122"/>
        <v>0</v>
      </c>
    </row>
    <row r="650" spans="2:21" x14ac:dyDescent="0.3">
      <c r="B650" s="2" t="s">
        <v>97</v>
      </c>
      <c r="C650" s="2" t="s">
        <v>525</v>
      </c>
      <c r="D650" s="2" t="s">
        <v>536</v>
      </c>
      <c r="E650" s="2" t="s">
        <v>146</v>
      </c>
      <c r="H650" s="23" cm="1">
        <f t="array" ref="H650">SUMPRODUCT('Charges by GXP_GIP_DETERMINED'!G$7:G$567*('Charges by GXP_GIP_DETERMINED'!$D$7:$D$567=$D650)*('Charges by GXP_GIP_DETERMINED'!$E$7:$E$567=$E650))</f>
        <v>0</v>
      </c>
      <c r="I650" s="23" cm="1">
        <f t="array" ref="I650">SUMPRODUCT('Charges by GXP_GIP_DETERMINED'!H$7:H$567*('Charges by GXP_GIP_DETERMINED'!$D$7:$D$567=$D650)*('Charges by GXP_GIP_DETERMINED'!$E$7:$E$567=$E650))</f>
        <v>0</v>
      </c>
      <c r="J650" s="23" cm="1">
        <f t="array" ref="J650">SUMPRODUCT('Charges by GXP_GIP_DETERMINED'!I$7:I$567*('Charges by GXP_GIP_DETERMINED'!$D$7:$D$567=$D650)*('Charges by GXP_GIP_DETERMINED'!$E$7:$E$567=$E650))</f>
        <v>0</v>
      </c>
      <c r="K650" s="23" cm="1">
        <f t="array" ref="K650">SUMPRODUCT('Charges by GXP_GIP_DETERMINED'!J$7:J$567*('Charges by GXP_GIP_DETERMINED'!$D$7:$D$567=$D650)*('Charges by GXP_GIP_DETERMINED'!$E$7:$E$567=$E650))</f>
        <v>21315.33</v>
      </c>
      <c r="L650" s="24">
        <f t="shared" si="120"/>
        <v>21315.33</v>
      </c>
      <c r="M650" s="23">
        <v>0</v>
      </c>
      <c r="N650" s="23">
        <v>0</v>
      </c>
      <c r="O650" s="23">
        <v>0</v>
      </c>
      <c r="P650" s="23" cm="1">
        <f t="array" ref="P650">SUMPRODUCT('Charges by GXP_GIP_DETERMINED'!O$7:O$567*('Charges by GXP_GIP_DETERMINED'!$D$7:$D$567=$D650)*('Charges by GXP_GIP_DETERMINED'!$E$7:$E$567=$E650))</f>
        <v>4645.04</v>
      </c>
      <c r="Q650" s="24">
        <f t="shared" si="121"/>
        <v>4645.04</v>
      </c>
      <c r="U650" s="24">
        <f t="shared" si="122"/>
        <v>0</v>
      </c>
    </row>
    <row r="651" spans="2:21" x14ac:dyDescent="0.3">
      <c r="B651" s="2" t="s">
        <v>94</v>
      </c>
      <c r="C651" s="2" t="s">
        <v>525</v>
      </c>
      <c r="D651" s="2" t="s">
        <v>537</v>
      </c>
      <c r="E651" s="2" t="s">
        <v>146</v>
      </c>
      <c r="H651" s="23" cm="1">
        <f t="array" ref="H651">SUMPRODUCT('Charges by GXP_GIP_DETERMINED'!G$7:G$567*('Charges by GXP_GIP_DETERMINED'!$D$7:$D$567=$D651)*('Charges by GXP_GIP_DETERMINED'!$E$7:$E$567=$E651))</f>
        <v>0</v>
      </c>
      <c r="I651" s="23" cm="1">
        <f t="array" ref="I651">SUMPRODUCT('Charges by GXP_GIP_DETERMINED'!H$7:H$567*('Charges by GXP_GIP_DETERMINED'!$D$7:$D$567=$D651)*('Charges by GXP_GIP_DETERMINED'!$E$7:$E$567=$E651))</f>
        <v>0</v>
      </c>
      <c r="J651" s="23" cm="1">
        <f t="array" ref="J651">SUMPRODUCT('Charges by GXP_GIP_DETERMINED'!I$7:I$567*('Charges by GXP_GIP_DETERMINED'!$D$7:$D$567=$D651)*('Charges by GXP_GIP_DETERMINED'!$E$7:$E$567=$E651))</f>
        <v>0</v>
      </c>
      <c r="K651" s="23" cm="1">
        <f t="array" ref="K651">SUMPRODUCT('Charges by GXP_GIP_DETERMINED'!J$7:J$567*('Charges by GXP_GIP_DETERMINED'!$D$7:$D$567=$D651)*('Charges by GXP_GIP_DETERMINED'!$E$7:$E$567=$E651))</f>
        <v>-163239.41</v>
      </c>
      <c r="L651" s="24">
        <f t="shared" si="120"/>
        <v>-163239.41</v>
      </c>
      <c r="M651" s="23">
        <v>0</v>
      </c>
      <c r="N651" s="23">
        <v>0</v>
      </c>
      <c r="O651" s="23">
        <v>0</v>
      </c>
      <c r="P651" s="23" cm="1">
        <f t="array" ref="P651">SUMPRODUCT('Charges by GXP_GIP_DETERMINED'!O$7:O$567*('Charges by GXP_GIP_DETERMINED'!$D$7:$D$567=$D651)*('Charges by GXP_GIP_DETERMINED'!$E$7:$E$567=$E651))</f>
        <v>1286.67</v>
      </c>
      <c r="Q651" s="24">
        <f t="shared" si="121"/>
        <v>1286.67</v>
      </c>
      <c r="U651" s="24">
        <f t="shared" si="122"/>
        <v>0</v>
      </c>
    </row>
    <row r="652" spans="2:21" x14ac:dyDescent="0.3">
      <c r="B652" s="2" t="s">
        <v>78</v>
      </c>
      <c r="C652" s="2" t="s">
        <v>525</v>
      </c>
      <c r="D652" s="2" t="s">
        <v>538</v>
      </c>
      <c r="E652" s="2" t="s">
        <v>146</v>
      </c>
      <c r="H652" s="23" cm="1">
        <f t="array" ref="H652">SUMPRODUCT('Charges by GXP_GIP_DETERMINED'!G$7:G$567*('Charges by GXP_GIP_DETERMINED'!$D$7:$D$567=$D652)*('Charges by GXP_GIP_DETERMINED'!$E$7:$E$567=$E652))</f>
        <v>0</v>
      </c>
      <c r="I652" s="23" cm="1">
        <f t="array" ref="I652">SUMPRODUCT('Charges by GXP_GIP_DETERMINED'!H$7:H$567*('Charges by GXP_GIP_DETERMINED'!$D$7:$D$567=$D652)*('Charges by GXP_GIP_DETERMINED'!$E$7:$E$567=$E652))</f>
        <v>0</v>
      </c>
      <c r="J652" s="23" cm="1">
        <f t="array" ref="J652">SUMPRODUCT('Charges by GXP_GIP_DETERMINED'!I$7:I$567*('Charges by GXP_GIP_DETERMINED'!$D$7:$D$567=$D652)*('Charges by GXP_GIP_DETERMINED'!$E$7:$E$567=$E652))</f>
        <v>0</v>
      </c>
      <c r="K652" s="23" cm="1">
        <f t="array" ref="K652">SUMPRODUCT('Charges by GXP_GIP_DETERMINED'!J$7:J$567*('Charges by GXP_GIP_DETERMINED'!$D$7:$D$567=$D652)*('Charges by GXP_GIP_DETERMINED'!$E$7:$E$567=$E652))</f>
        <v>2410.88</v>
      </c>
      <c r="L652" s="24">
        <f t="shared" si="120"/>
        <v>2410.88</v>
      </c>
      <c r="M652" s="23">
        <v>0</v>
      </c>
      <c r="N652" s="23">
        <v>0</v>
      </c>
      <c r="O652" s="23">
        <v>0</v>
      </c>
      <c r="P652" s="23" cm="1">
        <f t="array" ref="P652">SUMPRODUCT('Charges by GXP_GIP_DETERMINED'!O$7:O$567*('Charges by GXP_GIP_DETERMINED'!$D$7:$D$567=$D652)*('Charges by GXP_GIP_DETERMINED'!$E$7:$E$567=$E652))</f>
        <v>529.21</v>
      </c>
      <c r="Q652" s="24">
        <f t="shared" si="121"/>
        <v>529.21</v>
      </c>
      <c r="U652" s="24">
        <f t="shared" si="122"/>
        <v>0</v>
      </c>
    </row>
    <row r="653" spans="2:21" x14ac:dyDescent="0.3">
      <c r="B653" s="2" t="s">
        <v>99</v>
      </c>
      <c r="C653" s="2" t="s">
        <v>525</v>
      </c>
      <c r="D653" s="2" t="s">
        <v>539</v>
      </c>
      <c r="E653" s="2" t="s">
        <v>146</v>
      </c>
      <c r="H653" s="23" cm="1">
        <f t="array" ref="H653">SUMPRODUCT('Charges by GXP_GIP_DETERMINED'!G$7:G$567*('Charges by GXP_GIP_DETERMINED'!$D$7:$D$567=$D653)*('Charges by GXP_GIP_DETERMINED'!$E$7:$E$567=$E653))</f>
        <v>0</v>
      </c>
      <c r="I653" s="23" cm="1">
        <f t="array" ref="I653">SUMPRODUCT('Charges by GXP_GIP_DETERMINED'!H$7:H$567*('Charges by GXP_GIP_DETERMINED'!$D$7:$D$567=$D653)*('Charges by GXP_GIP_DETERMINED'!$E$7:$E$567=$E653))</f>
        <v>0</v>
      </c>
      <c r="J653" s="23" cm="1">
        <f t="array" ref="J653">SUMPRODUCT('Charges by GXP_GIP_DETERMINED'!I$7:I$567*('Charges by GXP_GIP_DETERMINED'!$D$7:$D$567=$D653)*('Charges by GXP_GIP_DETERMINED'!$E$7:$E$567=$E653))</f>
        <v>0</v>
      </c>
      <c r="K653" s="23" cm="1">
        <f t="array" ref="K653">SUMPRODUCT('Charges by GXP_GIP_DETERMINED'!J$7:J$567*('Charges by GXP_GIP_DETERMINED'!$D$7:$D$567=$D653)*('Charges by GXP_GIP_DETERMINED'!$E$7:$E$567=$E653))</f>
        <v>0</v>
      </c>
      <c r="L653" s="24">
        <f t="shared" si="120"/>
        <v>0</v>
      </c>
      <c r="M653" s="23">
        <v>0</v>
      </c>
      <c r="N653" s="23">
        <v>0</v>
      </c>
      <c r="O653" s="23">
        <v>0</v>
      </c>
      <c r="P653" s="23" cm="1">
        <f t="array" ref="P653">SUMPRODUCT('Charges by GXP_GIP_DETERMINED'!O$7:O$567*('Charges by GXP_GIP_DETERMINED'!$D$7:$D$567=$D653)*('Charges by GXP_GIP_DETERMINED'!$E$7:$E$567=$E653))</f>
        <v>185.59</v>
      </c>
      <c r="Q653" s="24">
        <f t="shared" si="121"/>
        <v>185.59</v>
      </c>
      <c r="U653" s="24">
        <f t="shared" si="122"/>
        <v>0</v>
      </c>
    </row>
    <row r="654" spans="2:21" x14ac:dyDescent="0.3">
      <c r="B654" s="2" t="s">
        <v>104</v>
      </c>
      <c r="C654" s="2" t="s">
        <v>525</v>
      </c>
      <c r="D654" s="2" t="s">
        <v>540</v>
      </c>
      <c r="E654" s="2" t="s">
        <v>146</v>
      </c>
      <c r="H654" s="23" cm="1">
        <f t="array" ref="H654">SUMPRODUCT('Charges by GXP_GIP_DETERMINED'!G$7:G$567*('Charges by GXP_GIP_DETERMINED'!$D$7:$D$567=$D654)*('Charges by GXP_GIP_DETERMINED'!$E$7:$E$567=$E654))</f>
        <v>0</v>
      </c>
      <c r="I654" s="23" cm="1">
        <f t="array" ref="I654">SUMPRODUCT('Charges by GXP_GIP_DETERMINED'!H$7:H$567*('Charges by GXP_GIP_DETERMINED'!$D$7:$D$567=$D654)*('Charges by GXP_GIP_DETERMINED'!$E$7:$E$567=$E654))</f>
        <v>0</v>
      </c>
      <c r="J654" s="23" cm="1">
        <f t="array" ref="J654">SUMPRODUCT('Charges by GXP_GIP_DETERMINED'!I$7:I$567*('Charges by GXP_GIP_DETERMINED'!$D$7:$D$567=$D654)*('Charges by GXP_GIP_DETERMINED'!$E$7:$E$567=$E654))</f>
        <v>0</v>
      </c>
      <c r="K654" s="23" cm="1">
        <f t="array" ref="K654">SUMPRODUCT('Charges by GXP_GIP_DETERMINED'!J$7:J$567*('Charges by GXP_GIP_DETERMINED'!$D$7:$D$567=$D654)*('Charges by GXP_GIP_DETERMINED'!$E$7:$E$567=$E654))</f>
        <v>18987.259999999998</v>
      </c>
      <c r="L654" s="24">
        <f t="shared" si="120"/>
        <v>18987.259999999998</v>
      </c>
      <c r="M654" s="23">
        <v>0</v>
      </c>
      <c r="N654" s="23">
        <v>0</v>
      </c>
      <c r="O654" s="23">
        <v>0</v>
      </c>
      <c r="P654" s="23" cm="1">
        <f t="array" ref="P654">SUMPRODUCT('Charges by GXP_GIP_DETERMINED'!O$7:O$567*('Charges by GXP_GIP_DETERMINED'!$D$7:$D$567=$D654)*('Charges by GXP_GIP_DETERMINED'!$E$7:$E$567=$E654))</f>
        <v>4120.05</v>
      </c>
      <c r="Q654" s="24">
        <f t="shared" si="121"/>
        <v>4120.05</v>
      </c>
      <c r="U654" s="24">
        <f t="shared" si="122"/>
        <v>0</v>
      </c>
    </row>
    <row r="655" spans="2:21" x14ac:dyDescent="0.3">
      <c r="B655" s="2" t="s">
        <v>106</v>
      </c>
      <c r="C655" s="2" t="s">
        <v>525</v>
      </c>
      <c r="D655" s="2" t="s">
        <v>541</v>
      </c>
      <c r="E655" s="2" t="s">
        <v>146</v>
      </c>
      <c r="H655" s="23" cm="1">
        <f t="array" ref="H655">SUMPRODUCT('Charges by GXP_GIP_DETERMINED'!G$7:G$567*('Charges by GXP_GIP_DETERMINED'!$D$7:$D$567=$D655)*('Charges by GXP_GIP_DETERMINED'!$E$7:$E$567=$E655))</f>
        <v>0</v>
      </c>
      <c r="I655" s="23" cm="1">
        <f t="array" ref="I655">SUMPRODUCT('Charges by GXP_GIP_DETERMINED'!H$7:H$567*('Charges by GXP_GIP_DETERMINED'!$D$7:$D$567=$D655)*('Charges by GXP_GIP_DETERMINED'!$E$7:$E$567=$E655))</f>
        <v>0</v>
      </c>
      <c r="J655" s="23" cm="1">
        <f t="array" ref="J655">SUMPRODUCT('Charges by GXP_GIP_DETERMINED'!I$7:I$567*('Charges by GXP_GIP_DETERMINED'!$D$7:$D$567=$D655)*('Charges by GXP_GIP_DETERMINED'!$E$7:$E$567=$E655))</f>
        <v>0</v>
      </c>
      <c r="K655" s="23" cm="1">
        <f t="array" ref="K655">SUMPRODUCT('Charges by GXP_GIP_DETERMINED'!J$7:J$567*('Charges by GXP_GIP_DETERMINED'!$D$7:$D$567=$D655)*('Charges by GXP_GIP_DETERMINED'!$E$7:$E$567=$E655))</f>
        <v>522.1</v>
      </c>
      <c r="L655" s="24">
        <f t="shared" si="120"/>
        <v>522.1</v>
      </c>
      <c r="M655" s="23">
        <v>0</v>
      </c>
      <c r="N655" s="23">
        <v>0</v>
      </c>
      <c r="O655" s="23">
        <v>0</v>
      </c>
      <c r="P655" s="23" cm="1">
        <f t="array" ref="P655">SUMPRODUCT('Charges by GXP_GIP_DETERMINED'!O$7:O$567*('Charges by GXP_GIP_DETERMINED'!$D$7:$D$567=$D655)*('Charges by GXP_GIP_DETERMINED'!$E$7:$E$567=$E655))</f>
        <v>112.81</v>
      </c>
      <c r="Q655" s="24">
        <f t="shared" si="121"/>
        <v>112.81</v>
      </c>
      <c r="U655" s="24">
        <f t="shared" si="122"/>
        <v>0</v>
      </c>
    </row>
    <row r="656" spans="2:21" x14ac:dyDescent="0.3">
      <c r="B656" s="2" t="s">
        <v>107</v>
      </c>
      <c r="C656" s="2" t="s">
        <v>525</v>
      </c>
      <c r="D656" s="2" t="s">
        <v>542</v>
      </c>
      <c r="E656" s="2" t="s">
        <v>146</v>
      </c>
      <c r="H656" s="23" cm="1">
        <f t="array" ref="H656">SUMPRODUCT('Charges by GXP_GIP_DETERMINED'!G$7:G$567*('Charges by GXP_GIP_DETERMINED'!$D$7:$D$567=$D656)*('Charges by GXP_GIP_DETERMINED'!$E$7:$E$567=$E656))</f>
        <v>0</v>
      </c>
      <c r="I656" s="23" cm="1">
        <f t="array" ref="I656">SUMPRODUCT('Charges by GXP_GIP_DETERMINED'!H$7:H$567*('Charges by GXP_GIP_DETERMINED'!$D$7:$D$567=$D656)*('Charges by GXP_GIP_DETERMINED'!$E$7:$E$567=$E656))</f>
        <v>0</v>
      </c>
      <c r="J656" s="23" cm="1">
        <f t="array" ref="J656">SUMPRODUCT('Charges by GXP_GIP_DETERMINED'!I$7:I$567*('Charges by GXP_GIP_DETERMINED'!$D$7:$D$567=$D656)*('Charges by GXP_GIP_DETERMINED'!$E$7:$E$567=$E656))</f>
        <v>0</v>
      </c>
      <c r="K656" s="23" cm="1">
        <f t="array" ref="K656">SUMPRODUCT('Charges by GXP_GIP_DETERMINED'!J$7:J$567*('Charges by GXP_GIP_DETERMINED'!$D$7:$D$567=$D656)*('Charges by GXP_GIP_DETERMINED'!$E$7:$E$567=$E656))</f>
        <v>1178.48</v>
      </c>
      <c r="L656" s="24">
        <f t="shared" si="120"/>
        <v>1178.48</v>
      </c>
      <c r="M656" s="23">
        <v>0</v>
      </c>
      <c r="N656" s="23">
        <v>0</v>
      </c>
      <c r="O656" s="23">
        <v>0</v>
      </c>
      <c r="P656" s="23" cm="1">
        <f t="array" ref="P656">SUMPRODUCT('Charges by GXP_GIP_DETERMINED'!O$7:O$567*('Charges by GXP_GIP_DETERMINED'!$D$7:$D$567=$D656)*('Charges by GXP_GIP_DETERMINED'!$E$7:$E$567=$E656))</f>
        <v>248.64</v>
      </c>
      <c r="Q656" s="24">
        <f t="shared" si="121"/>
        <v>248.64</v>
      </c>
      <c r="U656" s="24">
        <f t="shared" si="122"/>
        <v>0</v>
      </c>
    </row>
    <row r="657" spans="2:21" x14ac:dyDescent="0.3">
      <c r="B657" s="2" t="s">
        <v>79</v>
      </c>
      <c r="C657" s="2" t="s">
        <v>525</v>
      </c>
      <c r="D657" s="2" t="s">
        <v>543</v>
      </c>
      <c r="E657" s="2" t="s">
        <v>146</v>
      </c>
      <c r="H657" s="23" cm="1">
        <f t="array" ref="H657">SUMPRODUCT('Charges by GXP_GIP_DETERMINED'!G$7:G$567*('Charges by GXP_GIP_DETERMINED'!$D$7:$D$567=$D657)*('Charges by GXP_GIP_DETERMINED'!$E$7:$E$567=$E657))</f>
        <v>0</v>
      </c>
      <c r="I657" s="23" cm="1">
        <f t="array" ref="I657">SUMPRODUCT('Charges by GXP_GIP_DETERMINED'!H$7:H$567*('Charges by GXP_GIP_DETERMINED'!$D$7:$D$567=$D657)*('Charges by GXP_GIP_DETERMINED'!$E$7:$E$567=$E657))</f>
        <v>0</v>
      </c>
      <c r="J657" s="23" cm="1">
        <f t="array" ref="J657">SUMPRODUCT('Charges by GXP_GIP_DETERMINED'!I$7:I$567*('Charges by GXP_GIP_DETERMINED'!$D$7:$D$567=$D657)*('Charges by GXP_GIP_DETERMINED'!$E$7:$E$567=$E657))</f>
        <v>0</v>
      </c>
      <c r="K657" s="23" cm="1">
        <f t="array" ref="K657">SUMPRODUCT('Charges by GXP_GIP_DETERMINED'!J$7:J$567*('Charges by GXP_GIP_DETERMINED'!$D$7:$D$567=$D657)*('Charges by GXP_GIP_DETERMINED'!$E$7:$E$567=$E657))</f>
        <v>175207.82</v>
      </c>
      <c r="L657" s="24">
        <f t="shared" si="120"/>
        <v>175207.82</v>
      </c>
      <c r="M657" s="23">
        <v>0</v>
      </c>
      <c r="N657" s="23">
        <v>0</v>
      </c>
      <c r="O657" s="23">
        <v>0</v>
      </c>
      <c r="P657" s="23" cm="1">
        <f t="array" ref="P657">SUMPRODUCT('Charges by GXP_GIP_DETERMINED'!O$7:O$567*('Charges by GXP_GIP_DETERMINED'!$D$7:$D$567=$D657)*('Charges by GXP_GIP_DETERMINED'!$E$7:$E$567=$E657))</f>
        <v>34010.99</v>
      </c>
      <c r="Q657" s="24">
        <f t="shared" si="121"/>
        <v>34010.99</v>
      </c>
      <c r="U657" s="24">
        <f t="shared" si="122"/>
        <v>0</v>
      </c>
    </row>
    <row r="658" spans="2:21" x14ac:dyDescent="0.3">
      <c r="B658" s="2" t="s">
        <v>111</v>
      </c>
      <c r="C658" s="2" t="s">
        <v>525</v>
      </c>
      <c r="D658" s="2" t="s">
        <v>544</v>
      </c>
      <c r="E658" s="2" t="s">
        <v>146</v>
      </c>
      <c r="H658" s="23" cm="1">
        <f t="array" ref="H658">SUMPRODUCT('Charges by GXP_GIP_DETERMINED'!G$7:G$567*('Charges by GXP_GIP_DETERMINED'!$D$7:$D$567=$D658)*('Charges by GXP_GIP_DETERMINED'!$E$7:$E$567=$E658))</f>
        <v>0</v>
      </c>
      <c r="I658" s="23" cm="1">
        <f t="array" ref="I658">SUMPRODUCT('Charges by GXP_GIP_DETERMINED'!H$7:H$567*('Charges by GXP_GIP_DETERMINED'!$D$7:$D$567=$D658)*('Charges by GXP_GIP_DETERMINED'!$E$7:$E$567=$E658))</f>
        <v>0</v>
      </c>
      <c r="J658" s="23" cm="1">
        <f t="array" ref="J658">SUMPRODUCT('Charges by GXP_GIP_DETERMINED'!I$7:I$567*('Charges by GXP_GIP_DETERMINED'!$D$7:$D$567=$D658)*('Charges by GXP_GIP_DETERMINED'!$E$7:$E$567=$E658))</f>
        <v>0</v>
      </c>
      <c r="K658" s="23" cm="1">
        <f t="array" ref="K658">SUMPRODUCT('Charges by GXP_GIP_DETERMINED'!J$7:J$567*('Charges by GXP_GIP_DETERMINED'!$D$7:$D$567=$D658)*('Charges by GXP_GIP_DETERMINED'!$E$7:$E$567=$E658))</f>
        <v>2334.9299999999998</v>
      </c>
      <c r="L658" s="24">
        <f t="shared" si="120"/>
        <v>2334.9299999999998</v>
      </c>
      <c r="M658" s="23">
        <v>0</v>
      </c>
      <c r="N658" s="23">
        <v>0</v>
      </c>
      <c r="O658" s="23">
        <v>0</v>
      </c>
      <c r="P658" s="23" cm="1">
        <f t="array" ref="P658">SUMPRODUCT('Charges by GXP_GIP_DETERMINED'!O$7:O$567*('Charges by GXP_GIP_DETERMINED'!$D$7:$D$567=$D658)*('Charges by GXP_GIP_DETERMINED'!$E$7:$E$567=$E658))</f>
        <v>498.85</v>
      </c>
      <c r="Q658" s="24">
        <f t="shared" si="121"/>
        <v>498.85</v>
      </c>
      <c r="U658" s="24">
        <f t="shared" si="122"/>
        <v>0</v>
      </c>
    </row>
    <row r="659" spans="2:21" x14ac:dyDescent="0.3">
      <c r="B659" s="2" t="s">
        <v>102</v>
      </c>
      <c r="C659" s="2" t="s">
        <v>525</v>
      </c>
      <c r="D659" s="2" t="s">
        <v>545</v>
      </c>
      <c r="E659" s="2" t="s">
        <v>146</v>
      </c>
      <c r="H659" s="23" cm="1">
        <f t="array" ref="H659">SUMPRODUCT('Charges by GXP_GIP_DETERMINED'!G$7:G$567*('Charges by GXP_GIP_DETERMINED'!$D$7:$D$567=$D659)*('Charges by GXP_GIP_DETERMINED'!$E$7:$E$567=$E659))</f>
        <v>0</v>
      </c>
      <c r="I659" s="23" cm="1">
        <f t="array" ref="I659">SUMPRODUCT('Charges by GXP_GIP_DETERMINED'!H$7:H$567*('Charges by GXP_GIP_DETERMINED'!$D$7:$D$567=$D659)*('Charges by GXP_GIP_DETERMINED'!$E$7:$E$567=$E659))</f>
        <v>0</v>
      </c>
      <c r="J659" s="23" cm="1">
        <f t="array" ref="J659">SUMPRODUCT('Charges by GXP_GIP_DETERMINED'!I$7:I$567*('Charges by GXP_GIP_DETERMINED'!$D$7:$D$567=$D659)*('Charges by GXP_GIP_DETERMINED'!$E$7:$E$567=$E659))</f>
        <v>0</v>
      </c>
      <c r="K659" s="23" cm="1">
        <f t="array" ref="K659">SUMPRODUCT('Charges by GXP_GIP_DETERMINED'!J$7:J$567*('Charges by GXP_GIP_DETERMINED'!$D$7:$D$567=$D659)*('Charges by GXP_GIP_DETERMINED'!$E$7:$E$567=$E659))</f>
        <v>34443.379999999997</v>
      </c>
      <c r="L659" s="24">
        <f t="shared" si="120"/>
        <v>34443.379999999997</v>
      </c>
      <c r="M659" s="23">
        <v>0</v>
      </c>
      <c r="N659" s="23">
        <v>0</v>
      </c>
      <c r="O659" s="23">
        <v>0</v>
      </c>
      <c r="P659" s="23" cm="1">
        <f t="array" ref="P659">SUMPRODUCT('Charges by GXP_GIP_DETERMINED'!O$7:O$567*('Charges by GXP_GIP_DETERMINED'!$D$7:$D$567=$D659)*('Charges by GXP_GIP_DETERMINED'!$E$7:$E$567=$E659))</f>
        <v>7415.66</v>
      </c>
      <c r="Q659" s="24">
        <f t="shared" si="121"/>
        <v>7415.66</v>
      </c>
      <c r="U659" s="24">
        <f t="shared" si="122"/>
        <v>0</v>
      </c>
    </row>
    <row r="660" spans="2:21" x14ac:dyDescent="0.3">
      <c r="B660" s="2" t="s">
        <v>98</v>
      </c>
      <c r="C660" s="2" t="s">
        <v>525</v>
      </c>
      <c r="D660" s="2" t="s">
        <v>546</v>
      </c>
      <c r="E660" s="2" t="s">
        <v>146</v>
      </c>
      <c r="H660" s="23" cm="1">
        <f t="array" ref="H660">SUMPRODUCT('Charges by GXP_GIP_DETERMINED'!G$7:G$567*('Charges by GXP_GIP_DETERMINED'!$D$7:$D$567=$D660)*('Charges by GXP_GIP_DETERMINED'!$E$7:$E$567=$E660))</f>
        <v>0</v>
      </c>
      <c r="I660" s="23" cm="1">
        <f t="array" ref="I660">SUMPRODUCT('Charges by GXP_GIP_DETERMINED'!H$7:H$567*('Charges by GXP_GIP_DETERMINED'!$D$7:$D$567=$D660)*('Charges by GXP_GIP_DETERMINED'!$E$7:$E$567=$E660))</f>
        <v>0</v>
      </c>
      <c r="J660" s="23" cm="1">
        <f t="array" ref="J660">SUMPRODUCT('Charges by GXP_GIP_DETERMINED'!I$7:I$567*('Charges by GXP_GIP_DETERMINED'!$D$7:$D$567=$D660)*('Charges by GXP_GIP_DETERMINED'!$E$7:$E$567=$E660))</f>
        <v>0</v>
      </c>
      <c r="K660" s="23" cm="1">
        <f t="array" ref="K660">SUMPRODUCT('Charges by GXP_GIP_DETERMINED'!J$7:J$567*('Charges by GXP_GIP_DETERMINED'!$D$7:$D$567=$D660)*('Charges by GXP_GIP_DETERMINED'!$E$7:$E$567=$E660))</f>
        <v>31097.84</v>
      </c>
      <c r="L660" s="24">
        <f t="shared" si="120"/>
        <v>31097.84</v>
      </c>
      <c r="M660" s="23">
        <v>0</v>
      </c>
      <c r="N660" s="23">
        <v>0</v>
      </c>
      <c r="O660" s="23">
        <v>0</v>
      </c>
      <c r="P660" s="23" cm="1">
        <f t="array" ref="P660">SUMPRODUCT('Charges by GXP_GIP_DETERMINED'!O$7:O$567*('Charges by GXP_GIP_DETERMINED'!$D$7:$D$567=$D660)*('Charges by GXP_GIP_DETERMINED'!$E$7:$E$567=$E660))</f>
        <v>6781.9</v>
      </c>
      <c r="Q660" s="24">
        <f t="shared" si="121"/>
        <v>6781.9</v>
      </c>
      <c r="U660" s="24">
        <f t="shared" si="122"/>
        <v>0</v>
      </c>
    </row>
    <row r="661" spans="2:21" x14ac:dyDescent="0.3">
      <c r="B661" s="2" t="s">
        <v>108</v>
      </c>
      <c r="C661" s="2" t="s">
        <v>525</v>
      </c>
      <c r="D661" s="2" t="s">
        <v>547</v>
      </c>
      <c r="E661" s="2" t="s">
        <v>146</v>
      </c>
      <c r="H661" s="23" cm="1">
        <f t="array" ref="H661">SUMPRODUCT('Charges by GXP_GIP_DETERMINED'!G$7:G$567*('Charges by GXP_GIP_DETERMINED'!$D$7:$D$567=$D661)*('Charges by GXP_GIP_DETERMINED'!$E$7:$E$567=$E661))</f>
        <v>0</v>
      </c>
      <c r="I661" s="23" cm="1">
        <f t="array" ref="I661">SUMPRODUCT('Charges by GXP_GIP_DETERMINED'!H$7:H$567*('Charges by GXP_GIP_DETERMINED'!$D$7:$D$567=$D661)*('Charges by GXP_GIP_DETERMINED'!$E$7:$E$567=$E661))</f>
        <v>0</v>
      </c>
      <c r="J661" s="23" cm="1">
        <f t="array" ref="J661">SUMPRODUCT('Charges by GXP_GIP_DETERMINED'!I$7:I$567*('Charges by GXP_GIP_DETERMINED'!$D$7:$D$567=$D661)*('Charges by GXP_GIP_DETERMINED'!$E$7:$E$567=$E661))</f>
        <v>0</v>
      </c>
      <c r="K661" s="23" cm="1">
        <f t="array" ref="K661">SUMPRODUCT('Charges by GXP_GIP_DETERMINED'!J$7:J$567*('Charges by GXP_GIP_DETERMINED'!$D$7:$D$567=$D661)*('Charges by GXP_GIP_DETERMINED'!$E$7:$E$567=$E661))</f>
        <v>890.22</v>
      </c>
      <c r="L661" s="24">
        <f t="shared" si="120"/>
        <v>890.22</v>
      </c>
      <c r="M661" s="23">
        <v>0</v>
      </c>
      <c r="N661" s="23">
        <v>0</v>
      </c>
      <c r="O661" s="23">
        <v>0</v>
      </c>
      <c r="P661" s="23" cm="1">
        <f t="array" ref="P661">SUMPRODUCT('Charges by GXP_GIP_DETERMINED'!O$7:O$567*('Charges by GXP_GIP_DETERMINED'!$D$7:$D$567=$D661)*('Charges by GXP_GIP_DETERMINED'!$E$7:$E$567=$E661))</f>
        <v>191.36</v>
      </c>
      <c r="Q661" s="24">
        <f t="shared" si="121"/>
        <v>191.36</v>
      </c>
      <c r="U661" s="24">
        <f t="shared" si="122"/>
        <v>0</v>
      </c>
    </row>
    <row r="662" spans="2:21" x14ac:dyDescent="0.3">
      <c r="B662" s="2" t="s">
        <v>116</v>
      </c>
      <c r="C662" s="2" t="s">
        <v>525</v>
      </c>
      <c r="D662" s="2" t="s">
        <v>548</v>
      </c>
      <c r="E662" s="2" t="s">
        <v>146</v>
      </c>
      <c r="H662" s="23" cm="1">
        <f t="array" ref="H662">SUMPRODUCT('Charges by GXP_GIP_DETERMINED'!G$7:G$567*('Charges by GXP_GIP_DETERMINED'!$D$7:$D$567=$D662)*('Charges by GXP_GIP_DETERMINED'!$E$7:$E$567=$E662))</f>
        <v>0</v>
      </c>
      <c r="I662" s="23" cm="1">
        <f t="array" ref="I662">SUMPRODUCT('Charges by GXP_GIP_DETERMINED'!H$7:H$567*('Charges by GXP_GIP_DETERMINED'!$D$7:$D$567=$D662)*('Charges by GXP_GIP_DETERMINED'!$E$7:$E$567=$E662))</f>
        <v>0</v>
      </c>
      <c r="J662" s="23" cm="1">
        <f t="array" ref="J662">SUMPRODUCT('Charges by GXP_GIP_DETERMINED'!I$7:I$567*('Charges by GXP_GIP_DETERMINED'!$D$7:$D$567=$D662)*('Charges by GXP_GIP_DETERMINED'!$E$7:$E$567=$E662))</f>
        <v>0</v>
      </c>
      <c r="K662" s="23" cm="1">
        <f t="array" ref="K662">SUMPRODUCT('Charges by GXP_GIP_DETERMINED'!J$7:J$567*('Charges by GXP_GIP_DETERMINED'!$D$7:$D$567=$D662)*('Charges by GXP_GIP_DETERMINED'!$E$7:$E$567=$E662))</f>
        <v>7144.49</v>
      </c>
      <c r="L662" s="24">
        <f t="shared" si="120"/>
        <v>7144.49</v>
      </c>
      <c r="M662" s="23">
        <v>0</v>
      </c>
      <c r="N662" s="23">
        <v>0</v>
      </c>
      <c r="O662" s="23">
        <v>0</v>
      </c>
      <c r="P662" s="23" cm="1">
        <f t="array" ref="P662">SUMPRODUCT('Charges by GXP_GIP_DETERMINED'!O$7:O$567*('Charges by GXP_GIP_DETERMINED'!$D$7:$D$567=$D662)*('Charges by GXP_GIP_DETERMINED'!$E$7:$E$567=$E662))</f>
        <v>1534.31</v>
      </c>
      <c r="Q662" s="24">
        <f t="shared" si="121"/>
        <v>1534.31</v>
      </c>
      <c r="U662" s="24">
        <f t="shared" si="122"/>
        <v>0</v>
      </c>
    </row>
    <row r="663" spans="2:21" x14ac:dyDescent="0.3">
      <c r="B663" s="2" t="s">
        <v>113</v>
      </c>
      <c r="C663" s="2" t="s">
        <v>525</v>
      </c>
      <c r="D663" s="2" t="s">
        <v>549</v>
      </c>
      <c r="E663" s="2" t="s">
        <v>146</v>
      </c>
      <c r="H663" s="23" cm="1">
        <f t="array" ref="H663">SUMPRODUCT('Charges by GXP_GIP_DETERMINED'!G$7:G$567*('Charges by GXP_GIP_DETERMINED'!$D$7:$D$567=$D663)*('Charges by GXP_GIP_DETERMINED'!$E$7:$E$567=$E663))</f>
        <v>0</v>
      </c>
      <c r="I663" s="23" cm="1">
        <f t="array" ref="I663">SUMPRODUCT('Charges by GXP_GIP_DETERMINED'!H$7:H$567*('Charges by GXP_GIP_DETERMINED'!$D$7:$D$567=$D663)*('Charges by GXP_GIP_DETERMINED'!$E$7:$E$567=$E663))</f>
        <v>0</v>
      </c>
      <c r="J663" s="23" cm="1">
        <f t="array" ref="J663">SUMPRODUCT('Charges by GXP_GIP_DETERMINED'!I$7:I$567*('Charges by GXP_GIP_DETERMINED'!$D$7:$D$567=$D663)*('Charges by GXP_GIP_DETERMINED'!$E$7:$E$567=$E663))</f>
        <v>0</v>
      </c>
      <c r="K663" s="23" cm="1">
        <f t="array" ref="K663">SUMPRODUCT('Charges by GXP_GIP_DETERMINED'!J$7:J$567*('Charges by GXP_GIP_DETERMINED'!$D$7:$D$567=$D663)*('Charges by GXP_GIP_DETERMINED'!$E$7:$E$567=$E663))</f>
        <v>3433.37</v>
      </c>
      <c r="L663" s="24">
        <f t="shared" si="120"/>
        <v>3433.37</v>
      </c>
      <c r="M663" s="23">
        <v>0</v>
      </c>
      <c r="N663" s="23">
        <v>0</v>
      </c>
      <c r="O663" s="23">
        <v>0</v>
      </c>
      <c r="P663" s="23" cm="1">
        <f t="array" ref="P663">SUMPRODUCT('Charges by GXP_GIP_DETERMINED'!O$7:O$567*('Charges by GXP_GIP_DETERMINED'!$D$7:$D$567=$D663)*('Charges by GXP_GIP_DETERMINED'!$E$7:$E$567=$E663))</f>
        <v>741.42</v>
      </c>
      <c r="Q663" s="24">
        <f t="shared" si="121"/>
        <v>741.42</v>
      </c>
      <c r="U663" s="24">
        <f t="shared" si="122"/>
        <v>0</v>
      </c>
    </row>
    <row r="664" spans="2:21" x14ac:dyDescent="0.3">
      <c r="B664" s="2" t="s">
        <v>95</v>
      </c>
      <c r="C664" s="2" t="s">
        <v>525</v>
      </c>
      <c r="D664" s="2" t="s">
        <v>550</v>
      </c>
      <c r="E664" s="2" t="s">
        <v>146</v>
      </c>
      <c r="H664" s="23" cm="1">
        <f t="array" ref="H664">SUMPRODUCT('Charges by GXP_GIP_DETERMINED'!G$7:G$567*('Charges by GXP_GIP_DETERMINED'!$D$7:$D$567=$D664)*('Charges by GXP_GIP_DETERMINED'!$E$7:$E$567=$E664))</f>
        <v>0</v>
      </c>
      <c r="I664" s="23" cm="1">
        <f t="array" ref="I664">SUMPRODUCT('Charges by GXP_GIP_DETERMINED'!H$7:H$567*('Charges by GXP_GIP_DETERMINED'!$D$7:$D$567=$D664)*('Charges by GXP_GIP_DETERMINED'!$E$7:$E$567=$E664))</f>
        <v>0</v>
      </c>
      <c r="J664" s="23" cm="1">
        <f t="array" ref="J664">SUMPRODUCT('Charges by GXP_GIP_DETERMINED'!I$7:I$567*('Charges by GXP_GIP_DETERMINED'!$D$7:$D$567=$D664)*('Charges by GXP_GIP_DETERMINED'!$E$7:$E$567=$E664))</f>
        <v>0</v>
      </c>
      <c r="K664" s="23" cm="1">
        <f t="array" ref="K664">SUMPRODUCT('Charges by GXP_GIP_DETERMINED'!J$7:J$567*('Charges by GXP_GIP_DETERMINED'!$D$7:$D$567=$D664)*('Charges by GXP_GIP_DETERMINED'!$E$7:$E$567=$E664))</f>
        <v>62389.66</v>
      </c>
      <c r="L664" s="24">
        <f t="shared" si="120"/>
        <v>62389.66</v>
      </c>
      <c r="M664" s="23">
        <v>0</v>
      </c>
      <c r="N664" s="23">
        <v>0</v>
      </c>
      <c r="O664" s="23">
        <v>0</v>
      </c>
      <c r="P664" s="23" cm="1">
        <f t="array" ref="P664">SUMPRODUCT('Charges by GXP_GIP_DETERMINED'!O$7:O$567*('Charges by GXP_GIP_DETERMINED'!$D$7:$D$567=$D664)*('Charges by GXP_GIP_DETERMINED'!$E$7:$E$567=$E664))</f>
        <v>10579.99</v>
      </c>
      <c r="Q664" s="24">
        <f t="shared" si="121"/>
        <v>10579.99</v>
      </c>
      <c r="U664" s="24">
        <f t="shared" si="122"/>
        <v>0</v>
      </c>
    </row>
    <row r="665" spans="2:21" x14ac:dyDescent="0.3">
      <c r="B665" s="2" t="s">
        <v>117</v>
      </c>
      <c r="C665" s="2" t="s">
        <v>525</v>
      </c>
      <c r="D665" s="2" t="s">
        <v>551</v>
      </c>
      <c r="E665" s="2" t="s">
        <v>146</v>
      </c>
      <c r="H665" s="23" cm="1">
        <f t="array" ref="H665">SUMPRODUCT('Charges by GXP_GIP_DETERMINED'!G$7:G$567*('Charges by GXP_GIP_DETERMINED'!$D$7:$D$567=$D665)*('Charges by GXP_GIP_DETERMINED'!$E$7:$E$567=$E665))</f>
        <v>0</v>
      </c>
      <c r="I665" s="23" cm="1">
        <f t="array" ref="I665">SUMPRODUCT('Charges by GXP_GIP_DETERMINED'!H$7:H$567*('Charges by GXP_GIP_DETERMINED'!$D$7:$D$567=$D665)*('Charges by GXP_GIP_DETERMINED'!$E$7:$E$567=$E665))</f>
        <v>0</v>
      </c>
      <c r="J665" s="23" cm="1">
        <f t="array" ref="J665">SUMPRODUCT('Charges by GXP_GIP_DETERMINED'!I$7:I$567*('Charges by GXP_GIP_DETERMINED'!$D$7:$D$567=$D665)*('Charges by GXP_GIP_DETERMINED'!$E$7:$E$567=$E665))</f>
        <v>0</v>
      </c>
      <c r="K665" s="23" cm="1">
        <f t="array" ref="K665">SUMPRODUCT('Charges by GXP_GIP_DETERMINED'!J$7:J$567*('Charges by GXP_GIP_DETERMINED'!$D$7:$D$567=$D665)*('Charges by GXP_GIP_DETERMINED'!$E$7:$E$567=$E665))</f>
        <v>3992.02</v>
      </c>
      <c r="L665" s="24">
        <f t="shared" si="120"/>
        <v>3992.02</v>
      </c>
      <c r="M665" s="23">
        <v>0</v>
      </c>
      <c r="N665" s="23">
        <v>0</v>
      </c>
      <c r="O665" s="23">
        <v>0</v>
      </c>
      <c r="P665" s="23" cm="1">
        <f t="array" ref="P665">SUMPRODUCT('Charges by GXP_GIP_DETERMINED'!O$7:O$567*('Charges by GXP_GIP_DETERMINED'!$D$7:$D$567=$D665)*('Charges by GXP_GIP_DETERMINED'!$E$7:$E$567=$E665))</f>
        <v>867.62</v>
      </c>
      <c r="Q665" s="24">
        <f t="shared" si="121"/>
        <v>867.62</v>
      </c>
      <c r="U665" s="24">
        <f t="shared" si="122"/>
        <v>0</v>
      </c>
    </row>
    <row r="666" spans="2:21" x14ac:dyDescent="0.3">
      <c r="B666" s="2" t="s">
        <v>85</v>
      </c>
      <c r="C666" s="2" t="s">
        <v>525</v>
      </c>
      <c r="D666" s="2" t="s">
        <v>552</v>
      </c>
      <c r="E666" s="2" t="s">
        <v>146</v>
      </c>
      <c r="H666" s="23" cm="1">
        <f t="array" ref="H666">SUMPRODUCT('Charges by GXP_GIP_DETERMINED'!G$7:G$567*('Charges by GXP_GIP_DETERMINED'!$D$7:$D$567=$D666)*('Charges by GXP_GIP_DETERMINED'!$E$7:$E$567=$E666))</f>
        <v>0</v>
      </c>
      <c r="I666" s="23" cm="1">
        <f t="array" ref="I666">SUMPRODUCT('Charges by GXP_GIP_DETERMINED'!H$7:H$567*('Charges by GXP_GIP_DETERMINED'!$D$7:$D$567=$D666)*('Charges by GXP_GIP_DETERMINED'!$E$7:$E$567=$E666))</f>
        <v>0</v>
      </c>
      <c r="J666" s="23" cm="1">
        <f t="array" ref="J666">SUMPRODUCT('Charges by GXP_GIP_DETERMINED'!I$7:I$567*('Charges by GXP_GIP_DETERMINED'!$D$7:$D$567=$D666)*('Charges by GXP_GIP_DETERMINED'!$E$7:$E$567=$E666))</f>
        <v>0</v>
      </c>
      <c r="K666" s="23" cm="1">
        <f t="array" ref="K666">SUMPRODUCT('Charges by GXP_GIP_DETERMINED'!J$7:J$567*('Charges by GXP_GIP_DETERMINED'!$D$7:$D$567=$D666)*('Charges by GXP_GIP_DETERMINED'!$E$7:$E$567=$E666))</f>
        <v>171821.58</v>
      </c>
      <c r="L666" s="24">
        <f t="shared" si="120"/>
        <v>171821.58</v>
      </c>
      <c r="M666" s="23">
        <v>0</v>
      </c>
      <c r="N666" s="23">
        <v>0</v>
      </c>
      <c r="O666" s="23">
        <v>0</v>
      </c>
      <c r="P666" s="23" cm="1">
        <f t="array" ref="P666">SUMPRODUCT('Charges by GXP_GIP_DETERMINED'!O$7:O$567*('Charges by GXP_GIP_DETERMINED'!$D$7:$D$567=$D666)*('Charges by GXP_GIP_DETERMINED'!$E$7:$E$567=$E666))</f>
        <v>36739.89</v>
      </c>
      <c r="Q666" s="24">
        <f t="shared" si="121"/>
        <v>36739.89</v>
      </c>
      <c r="U666" s="24">
        <f t="shared" si="122"/>
        <v>0</v>
      </c>
    </row>
    <row r="667" spans="2:21" x14ac:dyDescent="0.3">
      <c r="B667" s="2" t="s">
        <v>100</v>
      </c>
      <c r="C667" s="2" t="s">
        <v>525</v>
      </c>
      <c r="D667" s="2" t="s">
        <v>553</v>
      </c>
      <c r="E667" s="2" t="s">
        <v>146</v>
      </c>
      <c r="H667" s="23" cm="1">
        <f t="array" ref="H667">SUMPRODUCT('Charges by GXP_GIP_DETERMINED'!G$7:G$567*('Charges by GXP_GIP_DETERMINED'!$D$7:$D$567=$D667)*('Charges by GXP_GIP_DETERMINED'!$E$7:$E$567=$E667))</f>
        <v>0</v>
      </c>
      <c r="I667" s="23" cm="1">
        <f t="array" ref="I667">SUMPRODUCT('Charges by GXP_GIP_DETERMINED'!H$7:H$567*('Charges by GXP_GIP_DETERMINED'!$D$7:$D$567=$D667)*('Charges by GXP_GIP_DETERMINED'!$E$7:$E$567=$E667))</f>
        <v>0</v>
      </c>
      <c r="J667" s="23" cm="1">
        <f t="array" ref="J667">SUMPRODUCT('Charges by GXP_GIP_DETERMINED'!I$7:I$567*('Charges by GXP_GIP_DETERMINED'!$D$7:$D$567=$D667)*('Charges by GXP_GIP_DETERMINED'!$E$7:$E$567=$E667))</f>
        <v>0</v>
      </c>
      <c r="K667" s="23" cm="1">
        <f t="array" ref="K667">SUMPRODUCT('Charges by GXP_GIP_DETERMINED'!J$7:J$567*('Charges by GXP_GIP_DETERMINED'!$D$7:$D$567=$D667)*('Charges by GXP_GIP_DETERMINED'!$E$7:$E$567=$E667))</f>
        <v>43830.06</v>
      </c>
      <c r="L667" s="24">
        <f t="shared" si="120"/>
        <v>43830.06</v>
      </c>
      <c r="M667" s="23">
        <v>0</v>
      </c>
      <c r="N667" s="23">
        <v>0</v>
      </c>
      <c r="O667" s="23">
        <v>0</v>
      </c>
      <c r="P667" s="23" cm="1">
        <f t="array" ref="P667">SUMPRODUCT('Charges by GXP_GIP_DETERMINED'!O$7:O$567*('Charges by GXP_GIP_DETERMINED'!$D$7:$D$567=$D667)*('Charges by GXP_GIP_DETERMINED'!$E$7:$E$567=$E667))</f>
        <v>9402.0400000000009</v>
      </c>
      <c r="Q667" s="24">
        <f t="shared" si="121"/>
        <v>9402.0400000000009</v>
      </c>
      <c r="U667" s="24">
        <f t="shared" si="122"/>
        <v>0</v>
      </c>
    </row>
    <row r="668" spans="2:21" x14ac:dyDescent="0.3">
      <c r="B668" s="2" t="s">
        <v>123</v>
      </c>
      <c r="C668" s="2" t="s">
        <v>525</v>
      </c>
      <c r="D668" s="2" t="s">
        <v>554</v>
      </c>
      <c r="E668" s="2" t="s">
        <v>146</v>
      </c>
      <c r="H668" s="23" cm="1">
        <f t="array" ref="H668">SUMPRODUCT('Charges by GXP_GIP_DETERMINED'!G$7:G$567*('Charges by GXP_GIP_DETERMINED'!$D$7:$D$567=$D668)*('Charges by GXP_GIP_DETERMINED'!$E$7:$E$567=$E668))</f>
        <v>0</v>
      </c>
      <c r="I668" s="23" cm="1">
        <f t="array" ref="I668">SUMPRODUCT('Charges by GXP_GIP_DETERMINED'!H$7:H$567*('Charges by GXP_GIP_DETERMINED'!$D$7:$D$567=$D668)*('Charges by GXP_GIP_DETERMINED'!$E$7:$E$567=$E668))</f>
        <v>0</v>
      </c>
      <c r="J668" s="23" cm="1">
        <f t="array" ref="J668">SUMPRODUCT('Charges by GXP_GIP_DETERMINED'!I$7:I$567*('Charges by GXP_GIP_DETERMINED'!$D$7:$D$567=$D668)*('Charges by GXP_GIP_DETERMINED'!$E$7:$E$567=$E668))</f>
        <v>0</v>
      </c>
      <c r="K668" s="23" cm="1">
        <f t="array" ref="K668">SUMPRODUCT('Charges by GXP_GIP_DETERMINED'!J$7:J$567*('Charges by GXP_GIP_DETERMINED'!$D$7:$D$567=$D668)*('Charges by GXP_GIP_DETERMINED'!$E$7:$E$567=$E668))</f>
        <v>633.29999999999995</v>
      </c>
      <c r="L668" s="24">
        <f t="shared" si="120"/>
        <v>633.29999999999995</v>
      </c>
      <c r="M668" s="23">
        <v>0</v>
      </c>
      <c r="N668" s="23">
        <v>0</v>
      </c>
      <c r="O668" s="23">
        <v>0</v>
      </c>
      <c r="P668" s="23" cm="1">
        <f t="array" ref="P668">SUMPRODUCT('Charges by GXP_GIP_DETERMINED'!O$7:O$567*('Charges by GXP_GIP_DETERMINED'!$D$7:$D$567=$D668)*('Charges by GXP_GIP_DETERMINED'!$E$7:$E$567=$E668))</f>
        <v>245.69</v>
      </c>
      <c r="Q668" s="24">
        <f t="shared" si="121"/>
        <v>245.69</v>
      </c>
      <c r="U668" s="24">
        <f t="shared" si="122"/>
        <v>0</v>
      </c>
    </row>
    <row r="669" spans="2:21" x14ac:dyDescent="0.3">
      <c r="B669" s="2" t="s">
        <v>81</v>
      </c>
      <c r="C669" s="2" t="s">
        <v>525</v>
      </c>
      <c r="D669" s="2" t="s">
        <v>555</v>
      </c>
      <c r="E669" s="2" t="s">
        <v>146</v>
      </c>
      <c r="H669" s="23" cm="1">
        <f t="array" ref="H669">SUMPRODUCT('Charges by GXP_GIP_DETERMINED'!G$7:G$567*('Charges by GXP_GIP_DETERMINED'!$D$7:$D$567=$D669)*('Charges by GXP_GIP_DETERMINED'!$E$7:$E$567=$E669))</f>
        <v>0</v>
      </c>
      <c r="I669" s="23" cm="1">
        <f t="array" ref="I669">SUMPRODUCT('Charges by GXP_GIP_DETERMINED'!H$7:H$567*('Charges by GXP_GIP_DETERMINED'!$D$7:$D$567=$D669)*('Charges by GXP_GIP_DETERMINED'!$E$7:$E$567=$E669))</f>
        <v>0</v>
      </c>
      <c r="J669" s="23" cm="1">
        <f t="array" ref="J669">SUMPRODUCT('Charges by GXP_GIP_DETERMINED'!I$7:I$567*('Charges by GXP_GIP_DETERMINED'!$D$7:$D$567=$D669)*('Charges by GXP_GIP_DETERMINED'!$E$7:$E$567=$E669))</f>
        <v>0</v>
      </c>
      <c r="K669" s="23" cm="1">
        <f t="array" ref="K669">SUMPRODUCT('Charges by GXP_GIP_DETERMINED'!J$7:J$567*('Charges by GXP_GIP_DETERMINED'!$D$7:$D$567=$D669)*('Charges by GXP_GIP_DETERMINED'!$E$7:$E$567=$E669))</f>
        <v>192937.56</v>
      </c>
      <c r="L669" s="24">
        <f t="shared" si="120"/>
        <v>192937.56</v>
      </c>
      <c r="M669" s="23">
        <v>0</v>
      </c>
      <c r="N669" s="23">
        <v>0</v>
      </c>
      <c r="O669" s="23">
        <v>0</v>
      </c>
      <c r="P669" s="23" cm="1">
        <f t="array" ref="P669">SUMPRODUCT('Charges by GXP_GIP_DETERMINED'!O$7:O$567*('Charges by GXP_GIP_DETERMINED'!$D$7:$D$567=$D669)*('Charges by GXP_GIP_DETERMINED'!$E$7:$E$567=$E669))</f>
        <v>41826.18</v>
      </c>
      <c r="Q669" s="24">
        <f t="shared" si="121"/>
        <v>41826.18</v>
      </c>
      <c r="U669" s="24">
        <f t="shared" si="122"/>
        <v>0</v>
      </c>
    </row>
    <row r="670" spans="2:21" x14ac:dyDescent="0.3">
      <c r="B670" s="2" t="s">
        <v>114</v>
      </c>
      <c r="C670" s="2" t="s">
        <v>525</v>
      </c>
      <c r="D670" s="2" t="s">
        <v>556</v>
      </c>
      <c r="E670" s="2" t="s">
        <v>146</v>
      </c>
      <c r="H670" s="23" cm="1">
        <f t="array" ref="H670">SUMPRODUCT('Charges by GXP_GIP_DETERMINED'!G$7:G$567*('Charges by GXP_GIP_DETERMINED'!$D$7:$D$567=$D670)*('Charges by GXP_GIP_DETERMINED'!$E$7:$E$567=$E670))</f>
        <v>0</v>
      </c>
      <c r="I670" s="23" cm="1">
        <f t="array" ref="I670">SUMPRODUCT('Charges by GXP_GIP_DETERMINED'!H$7:H$567*('Charges by GXP_GIP_DETERMINED'!$D$7:$D$567=$D670)*('Charges by GXP_GIP_DETERMINED'!$E$7:$E$567=$E670))</f>
        <v>0</v>
      </c>
      <c r="J670" s="23" cm="1">
        <f t="array" ref="J670">SUMPRODUCT('Charges by GXP_GIP_DETERMINED'!I$7:I$567*('Charges by GXP_GIP_DETERMINED'!$D$7:$D$567=$D670)*('Charges by GXP_GIP_DETERMINED'!$E$7:$E$567=$E670))</f>
        <v>0</v>
      </c>
      <c r="K670" s="23" cm="1">
        <f t="array" ref="K670">SUMPRODUCT('Charges by GXP_GIP_DETERMINED'!J$7:J$567*('Charges by GXP_GIP_DETERMINED'!$D$7:$D$567=$D670)*('Charges by GXP_GIP_DETERMINED'!$E$7:$E$567=$E670))</f>
        <v>19148.16</v>
      </c>
      <c r="L670" s="24">
        <f t="shared" si="120"/>
        <v>19148.16</v>
      </c>
      <c r="M670" s="23">
        <v>0</v>
      </c>
      <c r="N670" s="23">
        <v>0</v>
      </c>
      <c r="O670" s="23">
        <v>0</v>
      </c>
      <c r="P670" s="23" cm="1">
        <f t="array" ref="P670">SUMPRODUCT('Charges by GXP_GIP_DETERMINED'!O$7:O$567*('Charges by GXP_GIP_DETERMINED'!$D$7:$D$567=$D670)*('Charges by GXP_GIP_DETERMINED'!$E$7:$E$567=$E670))</f>
        <v>3889.98</v>
      </c>
      <c r="Q670" s="24">
        <f t="shared" si="121"/>
        <v>3889.98</v>
      </c>
      <c r="U670" s="24">
        <f t="shared" si="122"/>
        <v>0</v>
      </c>
    </row>
    <row r="671" spans="2:21" x14ac:dyDescent="0.3">
      <c r="B671" s="2" t="s">
        <v>77</v>
      </c>
      <c r="C671" s="2" t="s">
        <v>525</v>
      </c>
      <c r="D671" s="2" t="s">
        <v>557</v>
      </c>
      <c r="E671" s="2" t="s">
        <v>146</v>
      </c>
      <c r="H671" s="23" cm="1">
        <f t="array" ref="H671">SUMPRODUCT('Charges by GXP_GIP_DETERMINED'!G$7:G$567*('Charges by GXP_GIP_DETERMINED'!$D$7:$D$567=$D671)*('Charges by GXP_GIP_DETERMINED'!$E$7:$E$567=$E671))</f>
        <v>0</v>
      </c>
      <c r="I671" s="23" cm="1">
        <f t="array" ref="I671">SUMPRODUCT('Charges by GXP_GIP_DETERMINED'!H$7:H$567*('Charges by GXP_GIP_DETERMINED'!$D$7:$D$567=$D671)*('Charges by GXP_GIP_DETERMINED'!$E$7:$E$567=$E671))</f>
        <v>0</v>
      </c>
      <c r="J671" s="23" cm="1">
        <f t="array" ref="J671">SUMPRODUCT('Charges by GXP_GIP_DETERMINED'!I$7:I$567*('Charges by GXP_GIP_DETERMINED'!$D$7:$D$567=$D671)*('Charges by GXP_GIP_DETERMINED'!$E$7:$E$567=$E671))</f>
        <v>0</v>
      </c>
      <c r="K671" s="23" cm="1">
        <f t="array" ref="K671">SUMPRODUCT('Charges by GXP_GIP_DETERMINED'!J$7:J$567*('Charges by GXP_GIP_DETERMINED'!$D$7:$D$567=$D671)*('Charges by GXP_GIP_DETERMINED'!$E$7:$E$567=$E671))</f>
        <v>258671.49</v>
      </c>
      <c r="L671" s="24">
        <f t="shared" si="120"/>
        <v>258671.49</v>
      </c>
      <c r="M671" s="23">
        <v>0</v>
      </c>
      <c r="N671" s="23">
        <v>0</v>
      </c>
      <c r="O671" s="23">
        <v>0</v>
      </c>
      <c r="P671" s="23" cm="1">
        <f t="array" ref="P671">SUMPRODUCT('Charges by GXP_GIP_DETERMINED'!O$7:O$567*('Charges by GXP_GIP_DETERMINED'!$D$7:$D$567=$D671)*('Charges by GXP_GIP_DETERMINED'!$E$7:$E$567=$E671))</f>
        <v>55570.92</v>
      </c>
      <c r="Q671" s="24">
        <f t="shared" si="121"/>
        <v>55570.92</v>
      </c>
      <c r="U671" s="24">
        <f t="shared" si="122"/>
        <v>0</v>
      </c>
    </row>
    <row r="672" spans="2:21" x14ac:dyDescent="0.3">
      <c r="B672" s="2" t="s">
        <v>91</v>
      </c>
      <c r="C672" s="2" t="s">
        <v>525</v>
      </c>
      <c r="D672" s="2" t="s">
        <v>558</v>
      </c>
      <c r="E672" s="2" t="s">
        <v>146</v>
      </c>
      <c r="H672" s="23" cm="1">
        <f t="array" ref="H672">SUMPRODUCT('Charges by GXP_GIP_DETERMINED'!G$7:G$567*('Charges by GXP_GIP_DETERMINED'!$D$7:$D$567=$D672)*('Charges by GXP_GIP_DETERMINED'!$E$7:$E$567=$E672))</f>
        <v>0</v>
      </c>
      <c r="I672" s="23" cm="1">
        <f t="array" ref="I672">SUMPRODUCT('Charges by GXP_GIP_DETERMINED'!H$7:H$567*('Charges by GXP_GIP_DETERMINED'!$D$7:$D$567=$D672)*('Charges by GXP_GIP_DETERMINED'!$E$7:$E$567=$E672))</f>
        <v>0</v>
      </c>
      <c r="J672" s="23" cm="1">
        <f t="array" ref="J672">SUMPRODUCT('Charges by GXP_GIP_DETERMINED'!I$7:I$567*('Charges by GXP_GIP_DETERMINED'!$D$7:$D$567=$D672)*('Charges by GXP_GIP_DETERMINED'!$E$7:$E$567=$E672))</f>
        <v>0</v>
      </c>
      <c r="K672" s="23" cm="1">
        <f t="array" ref="K672">SUMPRODUCT('Charges by GXP_GIP_DETERMINED'!J$7:J$567*('Charges by GXP_GIP_DETERMINED'!$D$7:$D$567=$D672)*('Charges by GXP_GIP_DETERMINED'!$E$7:$E$567=$E672))</f>
        <v>70593.47</v>
      </c>
      <c r="L672" s="24">
        <f t="shared" si="120"/>
        <v>70593.47</v>
      </c>
      <c r="M672" s="23">
        <v>0</v>
      </c>
      <c r="N672" s="23">
        <v>0</v>
      </c>
      <c r="O672" s="23">
        <v>0</v>
      </c>
      <c r="P672" s="23" cm="1">
        <f t="array" ref="P672">SUMPRODUCT('Charges by GXP_GIP_DETERMINED'!O$7:O$567*('Charges by GXP_GIP_DETERMINED'!$D$7:$D$567=$D672)*('Charges by GXP_GIP_DETERMINED'!$E$7:$E$567=$E672))</f>
        <v>15329.39</v>
      </c>
      <c r="Q672" s="24">
        <f t="shared" si="121"/>
        <v>15329.39</v>
      </c>
      <c r="U672" s="24">
        <f t="shared" si="122"/>
        <v>0</v>
      </c>
    </row>
    <row r="673" spans="2:21" x14ac:dyDescent="0.3">
      <c r="B673" s="2" t="s">
        <v>87</v>
      </c>
      <c r="C673" s="2" t="s">
        <v>525</v>
      </c>
      <c r="D673" s="2" t="s">
        <v>559</v>
      </c>
      <c r="E673" s="2" t="s">
        <v>146</v>
      </c>
      <c r="H673" s="23" cm="1">
        <f t="array" ref="H673">SUMPRODUCT('Charges by GXP_GIP_DETERMINED'!G$7:G$567*('Charges by GXP_GIP_DETERMINED'!$D$7:$D$567=$D673)*('Charges by GXP_GIP_DETERMINED'!$E$7:$E$567=$E673))</f>
        <v>0</v>
      </c>
      <c r="I673" s="23" cm="1">
        <f t="array" ref="I673">SUMPRODUCT('Charges by GXP_GIP_DETERMINED'!H$7:H$567*('Charges by GXP_GIP_DETERMINED'!$D$7:$D$567=$D673)*('Charges by GXP_GIP_DETERMINED'!$E$7:$E$567=$E673))</f>
        <v>0</v>
      </c>
      <c r="J673" s="23" cm="1">
        <f t="array" ref="J673">SUMPRODUCT('Charges by GXP_GIP_DETERMINED'!I$7:I$567*('Charges by GXP_GIP_DETERMINED'!$D$7:$D$567=$D673)*('Charges by GXP_GIP_DETERMINED'!$E$7:$E$567=$E673))</f>
        <v>0</v>
      </c>
      <c r="K673" s="23" cm="1">
        <f t="array" ref="K673">SUMPRODUCT('Charges by GXP_GIP_DETERMINED'!J$7:J$567*('Charges by GXP_GIP_DETERMINED'!$D$7:$D$567=$D673)*('Charges by GXP_GIP_DETERMINED'!$E$7:$E$567=$E673))</f>
        <v>2678.75</v>
      </c>
      <c r="L673" s="24">
        <f t="shared" si="120"/>
        <v>2678.75</v>
      </c>
      <c r="M673" s="23">
        <v>0</v>
      </c>
      <c r="N673" s="23">
        <v>0</v>
      </c>
      <c r="O673" s="23">
        <v>0</v>
      </c>
      <c r="P673" s="23" cm="1">
        <f t="array" ref="P673">SUMPRODUCT('Charges by GXP_GIP_DETERMINED'!O$7:O$567*('Charges by GXP_GIP_DETERMINED'!$D$7:$D$567=$D673)*('Charges by GXP_GIP_DETERMINED'!$E$7:$E$567=$E673))</f>
        <v>573.86</v>
      </c>
      <c r="Q673" s="24">
        <f t="shared" si="121"/>
        <v>573.86</v>
      </c>
      <c r="U673" s="24">
        <f t="shared" si="122"/>
        <v>0</v>
      </c>
    </row>
    <row r="674" spans="2:21" x14ac:dyDescent="0.3">
      <c r="B674" s="2" t="s">
        <v>124</v>
      </c>
      <c r="C674" s="2" t="s">
        <v>525</v>
      </c>
      <c r="D674" s="2" t="s">
        <v>560</v>
      </c>
      <c r="E674" s="2" t="s">
        <v>146</v>
      </c>
      <c r="H674" s="23" cm="1">
        <f t="array" ref="H674">SUMPRODUCT('Charges by GXP_GIP_DETERMINED'!G$7:G$567*('Charges by GXP_GIP_DETERMINED'!$D$7:$D$567=$D674)*('Charges by GXP_GIP_DETERMINED'!$E$7:$E$567=$E674))</f>
        <v>0</v>
      </c>
      <c r="I674" s="23" cm="1">
        <f t="array" ref="I674">SUMPRODUCT('Charges by GXP_GIP_DETERMINED'!H$7:H$567*('Charges by GXP_GIP_DETERMINED'!$D$7:$D$567=$D674)*('Charges by GXP_GIP_DETERMINED'!$E$7:$E$567=$E674))</f>
        <v>0</v>
      </c>
      <c r="J674" s="23" cm="1">
        <f t="array" ref="J674">SUMPRODUCT('Charges by GXP_GIP_DETERMINED'!I$7:I$567*('Charges by GXP_GIP_DETERMINED'!$D$7:$D$567=$D674)*('Charges by GXP_GIP_DETERMINED'!$E$7:$E$567=$E674))</f>
        <v>0</v>
      </c>
      <c r="K674" s="23" cm="1">
        <f t="array" ref="K674">SUMPRODUCT('Charges by GXP_GIP_DETERMINED'!J$7:J$567*('Charges by GXP_GIP_DETERMINED'!$D$7:$D$567=$D674)*('Charges by GXP_GIP_DETERMINED'!$E$7:$E$567=$E674))</f>
        <v>4056.45</v>
      </c>
      <c r="L674" s="24">
        <f t="shared" si="120"/>
        <v>4056.45</v>
      </c>
      <c r="M674" s="23">
        <v>0</v>
      </c>
      <c r="N674" s="23">
        <v>0</v>
      </c>
      <c r="O674" s="23">
        <v>0</v>
      </c>
      <c r="P674" s="23" cm="1">
        <f t="array" ref="P674">SUMPRODUCT('Charges by GXP_GIP_DETERMINED'!O$7:O$567*('Charges by GXP_GIP_DETERMINED'!$D$7:$D$567=$D674)*('Charges by GXP_GIP_DETERMINED'!$E$7:$E$567=$E674))</f>
        <v>865.5</v>
      </c>
      <c r="Q674" s="24">
        <f t="shared" si="121"/>
        <v>865.5</v>
      </c>
      <c r="U674" s="24">
        <f t="shared" si="122"/>
        <v>0</v>
      </c>
    </row>
    <row r="675" spans="2:21" x14ac:dyDescent="0.3">
      <c r="B675" s="2" t="s">
        <v>126</v>
      </c>
      <c r="C675" s="2" t="s">
        <v>525</v>
      </c>
      <c r="D675" s="2" t="s">
        <v>561</v>
      </c>
      <c r="E675" s="2" t="s">
        <v>146</v>
      </c>
      <c r="H675" s="23" cm="1">
        <f t="array" ref="H675">SUMPRODUCT('Charges by GXP_GIP_DETERMINED'!G$7:G$567*('Charges by GXP_GIP_DETERMINED'!$D$7:$D$567=$D675)*('Charges by GXP_GIP_DETERMINED'!$E$7:$E$567=$E675))</f>
        <v>0</v>
      </c>
      <c r="I675" s="23" cm="1">
        <f t="array" ref="I675">SUMPRODUCT('Charges by GXP_GIP_DETERMINED'!H$7:H$567*('Charges by GXP_GIP_DETERMINED'!$D$7:$D$567=$D675)*('Charges by GXP_GIP_DETERMINED'!$E$7:$E$567=$E675))</f>
        <v>0</v>
      </c>
      <c r="J675" s="23" cm="1">
        <f t="array" ref="J675">SUMPRODUCT('Charges by GXP_GIP_DETERMINED'!I$7:I$567*('Charges by GXP_GIP_DETERMINED'!$D$7:$D$567=$D675)*('Charges by GXP_GIP_DETERMINED'!$E$7:$E$567=$E675))</f>
        <v>0</v>
      </c>
      <c r="K675" s="23" cm="1">
        <f t="array" ref="K675">SUMPRODUCT('Charges by GXP_GIP_DETERMINED'!J$7:J$567*('Charges by GXP_GIP_DETERMINED'!$D$7:$D$567=$D675)*('Charges by GXP_GIP_DETERMINED'!$E$7:$E$567=$E675))</f>
        <v>344.01</v>
      </c>
      <c r="L675" s="24">
        <f t="shared" si="120"/>
        <v>344.01</v>
      </c>
      <c r="M675" s="23">
        <v>0</v>
      </c>
      <c r="N675" s="23">
        <v>0</v>
      </c>
      <c r="O675" s="23">
        <v>0</v>
      </c>
      <c r="P675" s="23" cm="1">
        <f t="array" ref="P675">SUMPRODUCT('Charges by GXP_GIP_DETERMINED'!O$7:O$567*('Charges by GXP_GIP_DETERMINED'!$D$7:$D$567=$D675)*('Charges by GXP_GIP_DETERMINED'!$E$7:$E$567=$E675))</f>
        <v>60.51</v>
      </c>
      <c r="Q675" s="24">
        <f t="shared" si="121"/>
        <v>60.51</v>
      </c>
      <c r="U675" s="24">
        <f t="shared" si="122"/>
        <v>0</v>
      </c>
    </row>
    <row r="676" spans="2:21" x14ac:dyDescent="0.3">
      <c r="B676" s="2" t="s">
        <v>128</v>
      </c>
      <c r="C676" s="2" t="s">
        <v>525</v>
      </c>
      <c r="D676" s="2" t="s">
        <v>562</v>
      </c>
      <c r="E676" s="2" t="s">
        <v>146</v>
      </c>
      <c r="H676" s="23" cm="1">
        <f t="array" ref="H676">SUMPRODUCT('Charges by GXP_GIP_DETERMINED'!G$7:G$567*('Charges by GXP_GIP_DETERMINED'!$D$7:$D$567=$D676)*('Charges by GXP_GIP_DETERMINED'!$E$7:$E$567=$E676))</f>
        <v>0</v>
      </c>
      <c r="I676" s="23" cm="1">
        <f t="array" ref="I676">SUMPRODUCT('Charges by GXP_GIP_DETERMINED'!H$7:H$567*('Charges by GXP_GIP_DETERMINED'!$D$7:$D$567=$D676)*('Charges by GXP_GIP_DETERMINED'!$E$7:$E$567=$E676))</f>
        <v>0</v>
      </c>
      <c r="J676" s="23" cm="1">
        <f t="array" ref="J676">SUMPRODUCT('Charges by GXP_GIP_DETERMINED'!I$7:I$567*('Charges by GXP_GIP_DETERMINED'!$D$7:$D$567=$D676)*('Charges by GXP_GIP_DETERMINED'!$E$7:$E$567=$E676))</f>
        <v>0</v>
      </c>
      <c r="K676" s="23" cm="1">
        <f t="array" ref="K676">SUMPRODUCT('Charges by GXP_GIP_DETERMINED'!J$7:J$567*('Charges by GXP_GIP_DETERMINED'!$D$7:$D$567=$D676)*('Charges by GXP_GIP_DETERMINED'!$E$7:$E$567=$E676))</f>
        <v>36.369999999999997</v>
      </c>
      <c r="L676" s="24">
        <f t="shared" si="120"/>
        <v>36.369999999999997</v>
      </c>
      <c r="M676" s="23">
        <v>0</v>
      </c>
      <c r="N676" s="23">
        <v>0</v>
      </c>
      <c r="O676" s="23">
        <v>0</v>
      </c>
      <c r="P676" s="23" cm="1">
        <f t="array" ref="P676">SUMPRODUCT('Charges by GXP_GIP_DETERMINED'!O$7:O$567*('Charges by GXP_GIP_DETERMINED'!$D$7:$D$567=$D676)*('Charges by GXP_GIP_DETERMINED'!$E$7:$E$567=$E676))</f>
        <v>8.2200000000000006</v>
      </c>
      <c r="Q676" s="24">
        <f t="shared" si="121"/>
        <v>8.2200000000000006</v>
      </c>
      <c r="U676" s="24">
        <f t="shared" si="122"/>
        <v>0</v>
      </c>
    </row>
    <row r="677" spans="2:21" x14ac:dyDescent="0.3">
      <c r="B677" s="2" t="s">
        <v>118</v>
      </c>
      <c r="C677" s="2" t="s">
        <v>525</v>
      </c>
      <c r="D677" s="2" t="s">
        <v>563</v>
      </c>
      <c r="E677" s="2" t="s">
        <v>146</v>
      </c>
      <c r="H677" s="23" cm="1">
        <f t="array" ref="H677">SUMPRODUCT('Charges by GXP_GIP_DETERMINED'!G$7:G$567*('Charges by GXP_GIP_DETERMINED'!$D$7:$D$567=$D677)*('Charges by GXP_GIP_DETERMINED'!$E$7:$E$567=$E677))</f>
        <v>0</v>
      </c>
      <c r="I677" s="23" cm="1">
        <f t="array" ref="I677">SUMPRODUCT('Charges by GXP_GIP_DETERMINED'!H$7:H$567*('Charges by GXP_GIP_DETERMINED'!$D$7:$D$567=$D677)*('Charges by GXP_GIP_DETERMINED'!$E$7:$E$567=$E677))</f>
        <v>0</v>
      </c>
      <c r="J677" s="23" cm="1">
        <f t="array" ref="J677">SUMPRODUCT('Charges by GXP_GIP_DETERMINED'!I$7:I$567*('Charges by GXP_GIP_DETERMINED'!$D$7:$D$567=$D677)*('Charges by GXP_GIP_DETERMINED'!$E$7:$E$567=$E677))</f>
        <v>0</v>
      </c>
      <c r="K677" s="23" cm="1">
        <f t="array" ref="K677">SUMPRODUCT('Charges by GXP_GIP_DETERMINED'!J$7:J$567*('Charges by GXP_GIP_DETERMINED'!$D$7:$D$567=$D677)*('Charges by GXP_GIP_DETERMINED'!$E$7:$E$567=$E677))</f>
        <v>-1404137.83</v>
      </c>
      <c r="L677" s="24">
        <f t="shared" si="120"/>
        <v>-1404137.83</v>
      </c>
      <c r="M677" s="23">
        <v>0</v>
      </c>
      <c r="N677" s="23">
        <v>0</v>
      </c>
      <c r="O677" s="23">
        <v>0</v>
      </c>
      <c r="P677" s="23" cm="1">
        <f t="array" ref="P677">SUMPRODUCT('Charges by GXP_GIP_DETERMINED'!O$7:O$567*('Charges by GXP_GIP_DETERMINED'!$D$7:$D$567=$D677)*('Charges by GXP_GIP_DETERMINED'!$E$7:$E$567=$E677))</f>
        <v>0</v>
      </c>
      <c r="Q677" s="24">
        <f t="shared" si="121"/>
        <v>0</v>
      </c>
      <c r="U677" s="24">
        <f t="shared" si="122"/>
        <v>0</v>
      </c>
    </row>
    <row r="678" spans="2:21" x14ac:dyDescent="0.3">
      <c r="B678" s="2" t="s">
        <v>125</v>
      </c>
      <c r="C678" s="2" t="s">
        <v>525</v>
      </c>
      <c r="D678" s="2" t="s">
        <v>564</v>
      </c>
      <c r="E678" s="2" t="s">
        <v>146</v>
      </c>
      <c r="H678" s="23" cm="1">
        <f t="array" ref="H678">SUMPRODUCT('Charges by GXP_GIP_DETERMINED'!G$7:G$567*('Charges by GXP_GIP_DETERMINED'!$D$7:$D$567=$D678)*('Charges by GXP_GIP_DETERMINED'!$E$7:$E$567=$E678))</f>
        <v>0</v>
      </c>
      <c r="I678" s="23" cm="1">
        <f t="array" ref="I678">SUMPRODUCT('Charges by GXP_GIP_DETERMINED'!H$7:H$567*('Charges by GXP_GIP_DETERMINED'!$D$7:$D$567=$D678)*('Charges by GXP_GIP_DETERMINED'!$E$7:$E$567=$E678))</f>
        <v>0</v>
      </c>
      <c r="J678" s="23" cm="1">
        <f t="array" ref="J678">SUMPRODUCT('Charges by GXP_GIP_DETERMINED'!I$7:I$567*('Charges by GXP_GIP_DETERMINED'!$D$7:$D$567=$D678)*('Charges by GXP_GIP_DETERMINED'!$E$7:$E$567=$E678))</f>
        <v>0</v>
      </c>
      <c r="K678" s="23" cm="1">
        <f t="array" ref="K678">SUMPRODUCT('Charges by GXP_GIP_DETERMINED'!J$7:J$567*('Charges by GXP_GIP_DETERMINED'!$D$7:$D$567=$D678)*('Charges by GXP_GIP_DETERMINED'!$E$7:$E$567=$E678))</f>
        <v>-10292.719999999999</v>
      </c>
      <c r="L678" s="24">
        <f t="shared" si="120"/>
        <v>-10292.719999999999</v>
      </c>
      <c r="M678" s="23">
        <v>0</v>
      </c>
      <c r="N678" s="23">
        <v>0</v>
      </c>
      <c r="O678" s="23">
        <v>0</v>
      </c>
      <c r="P678" s="23" cm="1">
        <f t="array" ref="P678">SUMPRODUCT('Charges by GXP_GIP_DETERMINED'!O$7:O$567*('Charges by GXP_GIP_DETERMINED'!$D$7:$D$567=$D678)*('Charges by GXP_GIP_DETERMINED'!$E$7:$E$567=$E678))</f>
        <v>-7768.51</v>
      </c>
      <c r="Q678" s="24">
        <f t="shared" si="121"/>
        <v>-7768.51</v>
      </c>
      <c r="U678" s="24">
        <f t="shared" si="122"/>
        <v>0</v>
      </c>
    </row>
    <row r="679" spans="2:21" x14ac:dyDescent="0.3">
      <c r="B679" s="2" t="s">
        <v>127</v>
      </c>
      <c r="C679" s="2" t="s">
        <v>525</v>
      </c>
      <c r="D679" s="2" t="s">
        <v>565</v>
      </c>
      <c r="E679" s="2" t="s">
        <v>146</v>
      </c>
      <c r="H679" s="23" cm="1">
        <f t="array" ref="H679">SUMPRODUCT('Charges by GXP_GIP_DETERMINED'!G$7:G$567*('Charges by GXP_GIP_DETERMINED'!$D$7:$D$567=$D679)*('Charges by GXP_GIP_DETERMINED'!$E$7:$E$567=$E679))</f>
        <v>0</v>
      </c>
      <c r="I679" s="23" cm="1">
        <f t="array" ref="I679">SUMPRODUCT('Charges by GXP_GIP_DETERMINED'!H$7:H$567*('Charges by GXP_GIP_DETERMINED'!$D$7:$D$567=$D679)*('Charges by GXP_GIP_DETERMINED'!$E$7:$E$567=$E679))</f>
        <v>0</v>
      </c>
      <c r="J679" s="23" cm="1">
        <f t="array" ref="J679">SUMPRODUCT('Charges by GXP_GIP_DETERMINED'!I$7:I$567*('Charges by GXP_GIP_DETERMINED'!$D$7:$D$567=$D679)*('Charges by GXP_GIP_DETERMINED'!$E$7:$E$567=$E679))</f>
        <v>0</v>
      </c>
      <c r="K679" s="23" cm="1">
        <f t="array" ref="K679">SUMPRODUCT('Charges by GXP_GIP_DETERMINED'!J$7:J$567*('Charges by GXP_GIP_DETERMINED'!$D$7:$D$567=$D679)*('Charges by GXP_GIP_DETERMINED'!$E$7:$E$567=$E679))</f>
        <v>0</v>
      </c>
      <c r="L679" s="24">
        <f t="shared" si="120"/>
        <v>0</v>
      </c>
      <c r="M679" s="23">
        <v>0</v>
      </c>
      <c r="N679" s="23">
        <v>0</v>
      </c>
      <c r="O679" s="23">
        <v>0</v>
      </c>
      <c r="P679" s="23" cm="1">
        <f t="array" ref="P679">SUMPRODUCT('Charges by GXP_GIP_DETERMINED'!O$7:O$567*('Charges by GXP_GIP_DETERMINED'!$D$7:$D$567=$D679)*('Charges by GXP_GIP_DETERMINED'!$E$7:$E$567=$E679))</f>
        <v>0</v>
      </c>
      <c r="Q679" s="24">
        <f t="shared" si="121"/>
        <v>0</v>
      </c>
      <c r="U679" s="24">
        <f t="shared" si="122"/>
        <v>0</v>
      </c>
    </row>
    <row r="680" spans="2:21" x14ac:dyDescent="0.3">
      <c r="B680" s="2" t="s">
        <v>129</v>
      </c>
      <c r="C680" s="2" t="s">
        <v>525</v>
      </c>
      <c r="D680" s="2" t="s">
        <v>566</v>
      </c>
      <c r="E680" s="2" t="s">
        <v>146</v>
      </c>
      <c r="H680" s="23" cm="1">
        <f t="array" ref="H680">SUMPRODUCT('Charges by GXP_GIP_DETERMINED'!G$7:G$567*('Charges by GXP_GIP_DETERMINED'!$D$7:$D$567=$D680)*('Charges by GXP_GIP_DETERMINED'!$E$7:$E$567=$E680))</f>
        <v>0</v>
      </c>
      <c r="I680" s="23" cm="1">
        <f t="array" ref="I680">SUMPRODUCT('Charges by GXP_GIP_DETERMINED'!H$7:H$567*('Charges by GXP_GIP_DETERMINED'!$D$7:$D$567=$D680)*('Charges by GXP_GIP_DETERMINED'!$E$7:$E$567=$E680))</f>
        <v>0</v>
      </c>
      <c r="J680" s="23" cm="1">
        <f t="array" ref="J680">SUMPRODUCT('Charges by GXP_GIP_DETERMINED'!I$7:I$567*('Charges by GXP_GIP_DETERMINED'!$D$7:$D$567=$D680)*('Charges by GXP_GIP_DETERMINED'!$E$7:$E$567=$E680))</f>
        <v>0</v>
      </c>
      <c r="K680" s="23" cm="1">
        <f t="array" ref="K680">SUMPRODUCT('Charges by GXP_GIP_DETERMINED'!J$7:J$567*('Charges by GXP_GIP_DETERMINED'!$D$7:$D$567=$D680)*('Charges by GXP_GIP_DETERMINED'!$E$7:$E$567=$E680))</f>
        <v>792.42</v>
      </c>
      <c r="L680" s="24">
        <f t="shared" si="120"/>
        <v>792.42</v>
      </c>
      <c r="M680" s="23">
        <v>0</v>
      </c>
      <c r="N680" s="23">
        <v>0</v>
      </c>
      <c r="O680" s="23">
        <v>0</v>
      </c>
      <c r="P680" s="23" cm="1">
        <f t="array" ref="P680">SUMPRODUCT('Charges by GXP_GIP_DETERMINED'!O$7:O$567*('Charges by GXP_GIP_DETERMINED'!$D$7:$D$567=$D680)*('Charges by GXP_GIP_DETERMINED'!$E$7:$E$567=$E680))</f>
        <v>169.79</v>
      </c>
      <c r="Q680" s="24">
        <f t="shared" si="121"/>
        <v>169.79</v>
      </c>
      <c r="U680" s="24">
        <f t="shared" si="122"/>
        <v>0</v>
      </c>
    </row>
    <row r="681" spans="2:21" x14ac:dyDescent="0.3">
      <c r="B681" s="2" t="s">
        <v>105</v>
      </c>
      <c r="C681" s="2" t="s">
        <v>525</v>
      </c>
      <c r="D681" s="2" t="s">
        <v>567</v>
      </c>
      <c r="E681" s="2" t="s">
        <v>146</v>
      </c>
      <c r="H681" s="23" cm="1">
        <f t="array" ref="H681">SUMPRODUCT('Charges by GXP_GIP_DETERMINED'!G$7:G$567*('Charges by GXP_GIP_DETERMINED'!$D$7:$D$567=$D681)*('Charges by GXP_GIP_DETERMINED'!$E$7:$E$567=$E681))</f>
        <v>0</v>
      </c>
      <c r="I681" s="23" cm="1">
        <f t="array" ref="I681">SUMPRODUCT('Charges by GXP_GIP_DETERMINED'!H$7:H$567*('Charges by GXP_GIP_DETERMINED'!$D$7:$D$567=$D681)*('Charges by GXP_GIP_DETERMINED'!$E$7:$E$567=$E681))</f>
        <v>0</v>
      </c>
      <c r="J681" s="23" cm="1">
        <f t="array" ref="J681">SUMPRODUCT('Charges by GXP_GIP_DETERMINED'!I$7:I$567*('Charges by GXP_GIP_DETERMINED'!$D$7:$D$567=$D681)*('Charges by GXP_GIP_DETERMINED'!$E$7:$E$567=$E681))</f>
        <v>0</v>
      </c>
      <c r="K681" s="23" cm="1">
        <f t="array" ref="K681">SUMPRODUCT('Charges by GXP_GIP_DETERMINED'!J$7:J$567*('Charges by GXP_GIP_DETERMINED'!$D$7:$D$567=$D681)*('Charges by GXP_GIP_DETERMINED'!$E$7:$E$567=$E681))</f>
        <v>36266.19</v>
      </c>
      <c r="L681" s="24">
        <f t="shared" si="120"/>
        <v>36266.19</v>
      </c>
      <c r="M681" s="23">
        <v>0</v>
      </c>
      <c r="N681" s="23">
        <v>0</v>
      </c>
      <c r="O681" s="23">
        <v>0</v>
      </c>
      <c r="P681" s="23" cm="1">
        <f t="array" ref="P681">SUMPRODUCT('Charges by GXP_GIP_DETERMINED'!O$7:O$567*('Charges by GXP_GIP_DETERMINED'!$D$7:$D$567=$D681)*('Charges by GXP_GIP_DETERMINED'!$E$7:$E$567=$E681))</f>
        <v>7848.92</v>
      </c>
      <c r="Q681" s="24">
        <f t="shared" si="121"/>
        <v>7848.92</v>
      </c>
      <c r="U681" s="24">
        <f t="shared" si="122"/>
        <v>0</v>
      </c>
    </row>
    <row r="682" spans="2:21" x14ac:dyDescent="0.3">
      <c r="B682" s="2" t="s">
        <v>121</v>
      </c>
      <c r="C682" s="2" t="s">
        <v>525</v>
      </c>
      <c r="D682" s="2" t="s">
        <v>568</v>
      </c>
      <c r="E682" s="2" t="s">
        <v>146</v>
      </c>
      <c r="H682" s="23" cm="1">
        <f t="array" ref="H682">SUMPRODUCT('Charges by GXP_GIP_DETERMINED'!G$7:G$567*('Charges by GXP_GIP_DETERMINED'!$D$7:$D$567=$D682)*('Charges by GXP_GIP_DETERMINED'!$E$7:$E$567=$E682))</f>
        <v>0</v>
      </c>
      <c r="I682" s="23" cm="1">
        <f t="array" ref="I682">SUMPRODUCT('Charges by GXP_GIP_DETERMINED'!H$7:H$567*('Charges by GXP_GIP_DETERMINED'!$D$7:$D$567=$D682)*('Charges by GXP_GIP_DETERMINED'!$E$7:$E$567=$E682))</f>
        <v>0</v>
      </c>
      <c r="J682" s="23" cm="1">
        <f t="array" ref="J682">SUMPRODUCT('Charges by GXP_GIP_DETERMINED'!I$7:I$567*('Charges by GXP_GIP_DETERMINED'!$D$7:$D$567=$D682)*('Charges by GXP_GIP_DETERMINED'!$E$7:$E$567=$E682))</f>
        <v>0</v>
      </c>
      <c r="K682" s="23" cm="1">
        <f t="array" ref="K682">SUMPRODUCT('Charges by GXP_GIP_DETERMINED'!J$7:J$567*('Charges by GXP_GIP_DETERMINED'!$D$7:$D$567=$D682)*('Charges by GXP_GIP_DETERMINED'!$E$7:$E$567=$E682))</f>
        <v>4099.72</v>
      </c>
      <c r="L682" s="24">
        <f t="shared" si="120"/>
        <v>4099.72</v>
      </c>
      <c r="M682" s="23">
        <v>0</v>
      </c>
      <c r="N682" s="23">
        <v>0</v>
      </c>
      <c r="O682" s="23">
        <v>0</v>
      </c>
      <c r="P682" s="23" cm="1">
        <f t="array" ref="P682">SUMPRODUCT('Charges by GXP_GIP_DETERMINED'!O$7:O$567*('Charges by GXP_GIP_DETERMINED'!$D$7:$D$567=$D682)*('Charges by GXP_GIP_DETERMINED'!$E$7:$E$567=$E682))</f>
        <v>899.42</v>
      </c>
      <c r="Q682" s="24">
        <f t="shared" si="121"/>
        <v>899.42</v>
      </c>
      <c r="U682" s="24">
        <f t="shared" si="122"/>
        <v>0</v>
      </c>
    </row>
    <row r="683" spans="2:21" x14ac:dyDescent="0.3">
      <c r="B683" s="2" t="s">
        <v>110</v>
      </c>
      <c r="C683" s="2" t="s">
        <v>525</v>
      </c>
      <c r="D683" s="2" t="s">
        <v>569</v>
      </c>
      <c r="E683" s="2" t="s">
        <v>146</v>
      </c>
      <c r="H683" s="23" cm="1">
        <f t="array" ref="H683">SUMPRODUCT('Charges by GXP_GIP_DETERMINED'!G$7:G$567*('Charges by GXP_GIP_DETERMINED'!$D$7:$D$567=$D683)*('Charges by GXP_GIP_DETERMINED'!$E$7:$E$567=$E683))</f>
        <v>0</v>
      </c>
      <c r="I683" s="23" cm="1">
        <f t="array" ref="I683">SUMPRODUCT('Charges by GXP_GIP_DETERMINED'!H$7:H$567*('Charges by GXP_GIP_DETERMINED'!$D$7:$D$567=$D683)*('Charges by GXP_GIP_DETERMINED'!$E$7:$E$567=$E683))</f>
        <v>0</v>
      </c>
      <c r="J683" s="23" cm="1">
        <f t="array" ref="J683">SUMPRODUCT('Charges by GXP_GIP_DETERMINED'!I$7:I$567*('Charges by GXP_GIP_DETERMINED'!$D$7:$D$567=$D683)*('Charges by GXP_GIP_DETERMINED'!$E$7:$E$567=$E683))</f>
        <v>0</v>
      </c>
      <c r="K683" s="23" cm="1">
        <f t="array" ref="K683">SUMPRODUCT('Charges by GXP_GIP_DETERMINED'!J$7:J$567*('Charges by GXP_GIP_DETERMINED'!$D$7:$D$567=$D683)*('Charges by GXP_GIP_DETERMINED'!$E$7:$E$567=$E683))</f>
        <v>19321.68</v>
      </c>
      <c r="L683" s="24">
        <f t="shared" si="120"/>
        <v>19321.68</v>
      </c>
      <c r="M683" s="23">
        <v>0</v>
      </c>
      <c r="N683" s="23">
        <v>0</v>
      </c>
      <c r="O683" s="23">
        <v>0</v>
      </c>
      <c r="P683" s="23" cm="1">
        <f t="array" ref="P683">SUMPRODUCT('Charges by GXP_GIP_DETERMINED'!O$7:O$567*('Charges by GXP_GIP_DETERMINED'!$D$7:$D$567=$D683)*('Charges by GXP_GIP_DETERMINED'!$E$7:$E$567=$E683))</f>
        <v>4176.3100000000004</v>
      </c>
      <c r="Q683" s="24">
        <f t="shared" si="121"/>
        <v>4176.3100000000004</v>
      </c>
      <c r="U683" s="24">
        <f t="shared" si="122"/>
        <v>0</v>
      </c>
    </row>
    <row r="684" spans="2:21" x14ac:dyDescent="0.3">
      <c r="B684" s="2" t="s">
        <v>101</v>
      </c>
      <c r="C684" s="2" t="s">
        <v>525</v>
      </c>
      <c r="D684" s="2" t="s">
        <v>570</v>
      </c>
      <c r="E684" s="2" t="s">
        <v>146</v>
      </c>
      <c r="H684" s="23" cm="1">
        <f t="array" ref="H684">SUMPRODUCT('Charges by GXP_GIP_DETERMINED'!G$7:G$567*('Charges by GXP_GIP_DETERMINED'!$D$7:$D$567=$D684)*('Charges by GXP_GIP_DETERMINED'!$E$7:$E$567=$E684))</f>
        <v>0</v>
      </c>
      <c r="I684" s="23" cm="1">
        <f t="array" ref="I684">SUMPRODUCT('Charges by GXP_GIP_DETERMINED'!H$7:H$567*('Charges by GXP_GIP_DETERMINED'!$D$7:$D$567=$D684)*('Charges by GXP_GIP_DETERMINED'!$E$7:$E$567=$E684))</f>
        <v>0</v>
      </c>
      <c r="J684" s="23" cm="1">
        <f t="array" ref="J684">SUMPRODUCT('Charges by GXP_GIP_DETERMINED'!I$7:I$567*('Charges by GXP_GIP_DETERMINED'!$D$7:$D$567=$D684)*('Charges by GXP_GIP_DETERMINED'!$E$7:$E$567=$E684))</f>
        <v>0</v>
      </c>
      <c r="K684" s="23" cm="1">
        <f t="array" ref="K684">SUMPRODUCT('Charges by GXP_GIP_DETERMINED'!J$7:J$567*('Charges by GXP_GIP_DETERMINED'!$D$7:$D$567=$D684)*('Charges by GXP_GIP_DETERMINED'!$E$7:$E$567=$E684))</f>
        <v>-995204.81</v>
      </c>
      <c r="L684" s="24">
        <f t="shared" si="120"/>
        <v>-995204.81</v>
      </c>
      <c r="M684" s="23">
        <v>0</v>
      </c>
      <c r="N684" s="23">
        <v>0</v>
      </c>
      <c r="O684" s="23">
        <v>0</v>
      </c>
      <c r="P684" s="23" cm="1">
        <f t="array" ref="P684">SUMPRODUCT('Charges by GXP_GIP_DETERMINED'!O$7:O$567*('Charges by GXP_GIP_DETERMINED'!$D$7:$D$567=$D684)*('Charges by GXP_GIP_DETERMINED'!$E$7:$E$567=$E684))</f>
        <v>-540229.98</v>
      </c>
      <c r="Q684" s="24">
        <f t="shared" si="121"/>
        <v>-540229.98</v>
      </c>
      <c r="U684" s="24">
        <f t="shared" si="122"/>
        <v>0</v>
      </c>
    </row>
    <row r="685" spans="2:21" x14ac:dyDescent="0.3">
      <c r="B685" s="2" t="s">
        <v>103</v>
      </c>
      <c r="C685" s="2" t="s">
        <v>525</v>
      </c>
      <c r="D685" s="2" t="s">
        <v>571</v>
      </c>
      <c r="E685" s="2" t="s">
        <v>146</v>
      </c>
      <c r="H685" s="23" cm="1">
        <f t="array" ref="H685">SUMPRODUCT('Charges by GXP_GIP_DETERMINED'!G$7:G$567*('Charges by GXP_GIP_DETERMINED'!$D$7:$D$567=$D685)*('Charges by GXP_GIP_DETERMINED'!$E$7:$E$567=$E685))</f>
        <v>0</v>
      </c>
      <c r="I685" s="23" cm="1">
        <f t="array" ref="I685">SUMPRODUCT('Charges by GXP_GIP_DETERMINED'!H$7:H$567*('Charges by GXP_GIP_DETERMINED'!$D$7:$D$567=$D685)*('Charges by GXP_GIP_DETERMINED'!$E$7:$E$567=$E685))</f>
        <v>0</v>
      </c>
      <c r="J685" s="23" cm="1">
        <f t="array" ref="J685">SUMPRODUCT('Charges by GXP_GIP_DETERMINED'!I$7:I$567*('Charges by GXP_GIP_DETERMINED'!$D$7:$D$567=$D685)*('Charges by GXP_GIP_DETERMINED'!$E$7:$E$567=$E685))</f>
        <v>0</v>
      </c>
      <c r="K685" s="23" cm="1">
        <f t="array" ref="K685">SUMPRODUCT('Charges by GXP_GIP_DETERMINED'!J$7:J$567*('Charges by GXP_GIP_DETERMINED'!$D$7:$D$567=$D685)*('Charges by GXP_GIP_DETERMINED'!$E$7:$E$567=$E685))</f>
        <v>3910.54</v>
      </c>
      <c r="L685" s="24">
        <f t="shared" si="120"/>
        <v>3910.54</v>
      </c>
      <c r="M685" s="23">
        <v>0</v>
      </c>
      <c r="N685" s="23">
        <v>0</v>
      </c>
      <c r="O685" s="23">
        <v>0</v>
      </c>
      <c r="P685" s="23" cm="1">
        <f t="array" ref="P685">SUMPRODUCT('Charges by GXP_GIP_DETERMINED'!O$7:O$567*('Charges by GXP_GIP_DETERMINED'!$D$7:$D$567=$D685)*('Charges by GXP_GIP_DETERMINED'!$E$7:$E$567=$E685))</f>
        <v>776.55</v>
      </c>
      <c r="Q685" s="24">
        <f t="shared" si="121"/>
        <v>776.55</v>
      </c>
      <c r="U685" s="24">
        <f t="shared" si="122"/>
        <v>0</v>
      </c>
    </row>
    <row r="686" spans="2:21" x14ac:dyDescent="0.3">
      <c r="B686" s="2" t="s">
        <v>83</v>
      </c>
      <c r="C686" s="2" t="s">
        <v>525</v>
      </c>
      <c r="D686" s="2" t="s">
        <v>572</v>
      </c>
      <c r="E686" s="2" t="s">
        <v>146</v>
      </c>
      <c r="H686" s="23" cm="1">
        <f t="array" ref="H686">SUMPRODUCT('Charges by GXP_GIP_DETERMINED'!G$7:G$567*('Charges by GXP_GIP_DETERMINED'!$D$7:$D$567=$D686)*('Charges by GXP_GIP_DETERMINED'!$E$7:$E$567=$E686))</f>
        <v>0</v>
      </c>
      <c r="I686" s="23" cm="1">
        <f t="array" ref="I686">SUMPRODUCT('Charges by GXP_GIP_DETERMINED'!H$7:H$567*('Charges by GXP_GIP_DETERMINED'!$D$7:$D$567=$D686)*('Charges by GXP_GIP_DETERMINED'!$E$7:$E$567=$E686))</f>
        <v>0</v>
      </c>
      <c r="J686" s="23" cm="1">
        <f t="array" ref="J686">SUMPRODUCT('Charges by GXP_GIP_DETERMINED'!I$7:I$567*('Charges by GXP_GIP_DETERMINED'!$D$7:$D$567=$D686)*('Charges by GXP_GIP_DETERMINED'!$E$7:$E$567=$E686))</f>
        <v>0</v>
      </c>
      <c r="K686" s="23" cm="1">
        <f t="array" ref="K686">SUMPRODUCT('Charges by GXP_GIP_DETERMINED'!J$7:J$567*('Charges by GXP_GIP_DETERMINED'!$D$7:$D$567=$D686)*('Charges by GXP_GIP_DETERMINED'!$E$7:$E$567=$E686))</f>
        <v>146214.57999999999</v>
      </c>
      <c r="L686" s="24">
        <f t="shared" si="120"/>
        <v>146214.57999999999</v>
      </c>
      <c r="M686" s="23">
        <v>0</v>
      </c>
      <c r="N686" s="23">
        <v>0</v>
      </c>
      <c r="O686" s="23">
        <v>0</v>
      </c>
      <c r="P686" s="23" cm="1">
        <f t="array" ref="P686">SUMPRODUCT('Charges by GXP_GIP_DETERMINED'!O$7:O$567*('Charges by GXP_GIP_DETERMINED'!$D$7:$D$567=$D686)*('Charges by GXP_GIP_DETERMINED'!$E$7:$E$567=$E686))</f>
        <v>31217.439999999999</v>
      </c>
      <c r="Q686" s="24">
        <f t="shared" si="121"/>
        <v>31217.439999999999</v>
      </c>
      <c r="U686" s="24">
        <f t="shared" si="122"/>
        <v>0</v>
      </c>
    </row>
    <row r="687" spans="2:21" x14ac:dyDescent="0.3">
      <c r="B687" s="2" t="s">
        <v>88</v>
      </c>
      <c r="C687" s="2" t="s">
        <v>525</v>
      </c>
      <c r="D687" s="2" t="s">
        <v>573</v>
      </c>
      <c r="E687" s="2" t="s">
        <v>146</v>
      </c>
      <c r="H687" s="23" cm="1">
        <f t="array" ref="H687">SUMPRODUCT('Charges by GXP_GIP_DETERMINED'!G$7:G$567*('Charges by GXP_GIP_DETERMINED'!$D$7:$D$567=$D687)*('Charges by GXP_GIP_DETERMINED'!$E$7:$E$567=$E687))</f>
        <v>0</v>
      </c>
      <c r="I687" s="23" cm="1">
        <f t="array" ref="I687">SUMPRODUCT('Charges by GXP_GIP_DETERMINED'!H$7:H$567*('Charges by GXP_GIP_DETERMINED'!$D$7:$D$567=$D687)*('Charges by GXP_GIP_DETERMINED'!$E$7:$E$567=$E687))</f>
        <v>0</v>
      </c>
      <c r="J687" s="23" cm="1">
        <f t="array" ref="J687">SUMPRODUCT('Charges by GXP_GIP_DETERMINED'!I$7:I$567*('Charges by GXP_GIP_DETERMINED'!$D$7:$D$567=$D687)*('Charges by GXP_GIP_DETERMINED'!$E$7:$E$567=$E687))</f>
        <v>0</v>
      </c>
      <c r="K687" s="23" cm="1">
        <f t="array" ref="K687">SUMPRODUCT('Charges by GXP_GIP_DETERMINED'!J$7:J$567*('Charges by GXP_GIP_DETERMINED'!$D$7:$D$567=$D687)*('Charges by GXP_GIP_DETERMINED'!$E$7:$E$567=$E687))</f>
        <v>84284.79</v>
      </c>
      <c r="L687" s="24">
        <f t="shared" si="120"/>
        <v>84284.79</v>
      </c>
      <c r="M687" s="23">
        <v>0</v>
      </c>
      <c r="N687" s="23">
        <v>0</v>
      </c>
      <c r="O687" s="23">
        <v>0</v>
      </c>
      <c r="P687" s="23" cm="1">
        <f t="array" ref="P687">SUMPRODUCT('Charges by GXP_GIP_DETERMINED'!O$7:O$567*('Charges by GXP_GIP_DETERMINED'!$D$7:$D$567=$D687)*('Charges by GXP_GIP_DETERMINED'!$E$7:$E$567=$E687))</f>
        <v>18325.47</v>
      </c>
      <c r="Q687" s="24">
        <f t="shared" si="121"/>
        <v>18325.47</v>
      </c>
      <c r="U687" s="24">
        <f t="shared" si="122"/>
        <v>0</v>
      </c>
    </row>
    <row r="688" spans="2:21" x14ac:dyDescent="0.3">
      <c r="B688" s="2" t="s">
        <v>75</v>
      </c>
      <c r="C688" s="2" t="s">
        <v>525</v>
      </c>
      <c r="D688" s="2" t="s">
        <v>574</v>
      </c>
      <c r="E688" s="2" t="s">
        <v>146</v>
      </c>
      <c r="H688" s="23" cm="1">
        <f t="array" ref="H688">SUMPRODUCT('Charges by GXP_GIP_DETERMINED'!G$7:G$567*('Charges by GXP_GIP_DETERMINED'!$D$7:$D$567=$D688)*('Charges by GXP_GIP_DETERMINED'!$E$7:$E$567=$E688))</f>
        <v>0</v>
      </c>
      <c r="I688" s="23" cm="1">
        <f t="array" ref="I688">SUMPRODUCT('Charges by GXP_GIP_DETERMINED'!H$7:H$567*('Charges by GXP_GIP_DETERMINED'!$D$7:$D$567=$D688)*('Charges by GXP_GIP_DETERMINED'!$E$7:$E$567=$E688))</f>
        <v>0</v>
      </c>
      <c r="J688" s="23" cm="1">
        <f t="array" ref="J688">SUMPRODUCT('Charges by GXP_GIP_DETERMINED'!I$7:I$567*('Charges by GXP_GIP_DETERMINED'!$D$7:$D$567=$D688)*('Charges by GXP_GIP_DETERMINED'!$E$7:$E$567=$E688))</f>
        <v>0</v>
      </c>
      <c r="K688" s="23" cm="1">
        <f t="array" ref="K688">SUMPRODUCT('Charges by GXP_GIP_DETERMINED'!J$7:J$567*('Charges by GXP_GIP_DETERMINED'!$D$7:$D$567=$D688)*('Charges by GXP_GIP_DETERMINED'!$E$7:$E$567=$E688))</f>
        <v>631995.19999999995</v>
      </c>
      <c r="L688" s="24">
        <f t="shared" si="120"/>
        <v>631995.19999999995</v>
      </c>
      <c r="M688" s="23">
        <v>0</v>
      </c>
      <c r="N688" s="23">
        <v>0</v>
      </c>
      <c r="O688" s="23">
        <v>0</v>
      </c>
      <c r="P688" s="23" cm="1">
        <f t="array" ref="P688">SUMPRODUCT('Charges by GXP_GIP_DETERMINED'!O$7:O$567*('Charges by GXP_GIP_DETERMINED'!$D$7:$D$567=$D688)*('Charges by GXP_GIP_DETERMINED'!$E$7:$E$567=$E688))</f>
        <v>136329.87999999998</v>
      </c>
      <c r="Q688" s="24">
        <f t="shared" si="121"/>
        <v>136329.87999999998</v>
      </c>
      <c r="U688" s="24">
        <f t="shared" si="122"/>
        <v>0</v>
      </c>
    </row>
    <row r="689" spans="2:44" x14ac:dyDescent="0.3">
      <c r="B689" s="2" t="s">
        <v>109</v>
      </c>
      <c r="C689" s="2" t="s">
        <v>525</v>
      </c>
      <c r="D689" s="2" t="s">
        <v>575</v>
      </c>
      <c r="E689" s="2" t="s">
        <v>146</v>
      </c>
      <c r="H689" s="23" cm="1">
        <f t="array" ref="H689">SUMPRODUCT('Charges by GXP_GIP_DETERMINED'!G$7:G$567*('Charges by GXP_GIP_DETERMINED'!$D$7:$D$567=$D689)*('Charges by GXP_GIP_DETERMINED'!$E$7:$E$567=$E689))</f>
        <v>0</v>
      </c>
      <c r="I689" s="23" cm="1">
        <f t="array" ref="I689">SUMPRODUCT('Charges by GXP_GIP_DETERMINED'!H$7:H$567*('Charges by GXP_GIP_DETERMINED'!$D$7:$D$567=$D689)*('Charges by GXP_GIP_DETERMINED'!$E$7:$E$567=$E689))</f>
        <v>0</v>
      </c>
      <c r="J689" s="23" cm="1">
        <f t="array" ref="J689">SUMPRODUCT('Charges by GXP_GIP_DETERMINED'!I$7:I$567*('Charges by GXP_GIP_DETERMINED'!$D$7:$D$567=$D689)*('Charges by GXP_GIP_DETERMINED'!$E$7:$E$567=$E689))</f>
        <v>0</v>
      </c>
      <c r="K689" s="23" cm="1">
        <f t="array" ref="K689">SUMPRODUCT('Charges by GXP_GIP_DETERMINED'!J$7:J$567*('Charges by GXP_GIP_DETERMINED'!$D$7:$D$567=$D689)*('Charges by GXP_GIP_DETERMINED'!$E$7:$E$567=$E689))</f>
        <v>20278.57</v>
      </c>
      <c r="L689" s="24">
        <f t="shared" si="120"/>
        <v>20278.57</v>
      </c>
      <c r="M689" s="23">
        <v>0</v>
      </c>
      <c r="N689" s="23">
        <v>0</v>
      </c>
      <c r="O689" s="23">
        <v>0</v>
      </c>
      <c r="P689" s="23" cm="1">
        <f t="array" ref="P689">SUMPRODUCT('Charges by GXP_GIP_DETERMINED'!O$7:O$567*('Charges by GXP_GIP_DETERMINED'!$D$7:$D$567=$D689)*('Charges by GXP_GIP_DETERMINED'!$E$7:$E$567=$E689))</f>
        <v>4394.22</v>
      </c>
      <c r="Q689" s="24">
        <f t="shared" si="121"/>
        <v>4394.22</v>
      </c>
      <c r="U689" s="24">
        <f t="shared" si="122"/>
        <v>0</v>
      </c>
    </row>
    <row r="690" spans="2:44" x14ac:dyDescent="0.3">
      <c r="B690" s="2" t="s">
        <v>115</v>
      </c>
      <c r="C690" s="2" t="s">
        <v>525</v>
      </c>
      <c r="D690" s="2" t="s">
        <v>576</v>
      </c>
      <c r="E690" s="2" t="s">
        <v>146</v>
      </c>
      <c r="H690" s="23" cm="1">
        <f t="array" ref="H690">SUMPRODUCT('Charges by GXP_GIP_DETERMINED'!G$7:G$567*('Charges by GXP_GIP_DETERMINED'!$D$7:$D$567=$D690)*('Charges by GXP_GIP_DETERMINED'!$E$7:$E$567=$E690))</f>
        <v>0</v>
      </c>
      <c r="I690" s="23" cm="1">
        <f t="array" ref="I690">SUMPRODUCT('Charges by GXP_GIP_DETERMINED'!H$7:H$567*('Charges by GXP_GIP_DETERMINED'!$D$7:$D$567=$D690)*('Charges by GXP_GIP_DETERMINED'!$E$7:$E$567=$E690))</f>
        <v>0</v>
      </c>
      <c r="J690" s="23" cm="1">
        <f t="array" ref="J690">SUMPRODUCT('Charges by GXP_GIP_DETERMINED'!I$7:I$567*('Charges by GXP_GIP_DETERMINED'!$D$7:$D$567=$D690)*('Charges by GXP_GIP_DETERMINED'!$E$7:$E$567=$E690))</f>
        <v>0</v>
      </c>
      <c r="K690" s="23" cm="1">
        <f t="array" ref="K690">SUMPRODUCT('Charges by GXP_GIP_DETERMINED'!J$7:J$567*('Charges by GXP_GIP_DETERMINED'!$D$7:$D$567=$D690)*('Charges by GXP_GIP_DETERMINED'!$E$7:$E$567=$E690))</f>
        <v>16160.53</v>
      </c>
      <c r="L690" s="24">
        <f t="shared" si="120"/>
        <v>16160.53</v>
      </c>
      <c r="M690" s="23">
        <v>0</v>
      </c>
      <c r="N690" s="23">
        <v>0</v>
      </c>
      <c r="O690" s="23">
        <v>0</v>
      </c>
      <c r="P690" s="23" cm="1">
        <f t="array" ref="P690">SUMPRODUCT('Charges by GXP_GIP_DETERMINED'!O$7:O$567*('Charges by GXP_GIP_DETERMINED'!$D$7:$D$567=$D690)*('Charges by GXP_GIP_DETERMINED'!$E$7:$E$567=$E690))</f>
        <v>3453.57</v>
      </c>
      <c r="Q690" s="24">
        <f t="shared" si="121"/>
        <v>3453.57</v>
      </c>
      <c r="U690" s="24">
        <f t="shared" si="122"/>
        <v>0</v>
      </c>
    </row>
    <row r="691" spans="2:44" x14ac:dyDescent="0.3">
      <c r="B691" s="2" t="s">
        <v>130</v>
      </c>
      <c r="C691" s="2" t="s">
        <v>525</v>
      </c>
      <c r="D691" s="2" t="s">
        <v>577</v>
      </c>
      <c r="E691" s="2" t="s">
        <v>146</v>
      </c>
      <c r="H691" s="23" cm="1">
        <f t="array" ref="H691">SUMPRODUCT('Charges by GXP_GIP_DETERMINED'!G$7:G$567*('Charges by GXP_GIP_DETERMINED'!$D$7:$D$567=$D691)*('Charges by GXP_GIP_DETERMINED'!$E$7:$E$567=$E691))</f>
        <v>0</v>
      </c>
      <c r="I691" s="23" cm="1">
        <f t="array" ref="I691">SUMPRODUCT('Charges by GXP_GIP_DETERMINED'!H$7:H$567*('Charges by GXP_GIP_DETERMINED'!$D$7:$D$567=$D691)*('Charges by GXP_GIP_DETERMINED'!$E$7:$E$567=$E691))</f>
        <v>0</v>
      </c>
      <c r="J691" s="23" cm="1">
        <f t="array" ref="J691">SUMPRODUCT('Charges by GXP_GIP_DETERMINED'!I$7:I$567*('Charges by GXP_GIP_DETERMINED'!$D$7:$D$567=$D691)*('Charges by GXP_GIP_DETERMINED'!$E$7:$E$567=$E691))</f>
        <v>0</v>
      </c>
      <c r="K691" s="23" cm="1">
        <f t="array" ref="K691">SUMPRODUCT('Charges by GXP_GIP_DETERMINED'!J$7:J$567*('Charges by GXP_GIP_DETERMINED'!$D$7:$D$567=$D691)*('Charges by GXP_GIP_DETERMINED'!$E$7:$E$567=$E691))</f>
        <v>533.33000000000004</v>
      </c>
      <c r="L691" s="24">
        <f t="shared" si="120"/>
        <v>533.33000000000004</v>
      </c>
      <c r="M691" s="23">
        <v>0</v>
      </c>
      <c r="N691" s="23">
        <v>0</v>
      </c>
      <c r="O691" s="23">
        <v>0</v>
      </c>
      <c r="P691" s="23" cm="1">
        <f t="array" ref="P691">SUMPRODUCT('Charges by GXP_GIP_DETERMINED'!O$7:O$567*('Charges by GXP_GIP_DETERMINED'!$D$7:$D$567=$D691)*('Charges by GXP_GIP_DETERMINED'!$E$7:$E$567=$E691))</f>
        <v>114.64</v>
      </c>
      <c r="Q691" s="24">
        <f t="shared" si="121"/>
        <v>114.64</v>
      </c>
      <c r="U691" s="24">
        <f t="shared" si="122"/>
        <v>0</v>
      </c>
    </row>
    <row r="692" spans="2:44" x14ac:dyDescent="0.3">
      <c r="B692" s="2" t="s">
        <v>93</v>
      </c>
      <c r="C692" s="2" t="s">
        <v>525</v>
      </c>
      <c r="D692" s="2" t="s">
        <v>578</v>
      </c>
      <c r="E692" s="2" t="s">
        <v>146</v>
      </c>
      <c r="H692" s="23" cm="1">
        <f t="array" ref="H692">SUMPRODUCT('Charges by GXP_GIP_DETERMINED'!G$7:G$567*('Charges by GXP_GIP_DETERMINED'!$D$7:$D$567=$D692)*('Charges by GXP_GIP_DETERMINED'!$E$7:$E$567=$E692))</f>
        <v>0</v>
      </c>
      <c r="I692" s="23" cm="1">
        <f t="array" ref="I692">SUMPRODUCT('Charges by GXP_GIP_DETERMINED'!H$7:H$567*('Charges by GXP_GIP_DETERMINED'!$D$7:$D$567=$D692)*('Charges by GXP_GIP_DETERMINED'!$E$7:$E$567=$E692))</f>
        <v>0</v>
      </c>
      <c r="J692" s="23" cm="1">
        <f t="array" ref="J692">SUMPRODUCT('Charges by GXP_GIP_DETERMINED'!I$7:I$567*('Charges by GXP_GIP_DETERMINED'!$D$7:$D$567=$D692)*('Charges by GXP_GIP_DETERMINED'!$E$7:$E$567=$E692))</f>
        <v>0</v>
      </c>
      <c r="K692" s="23" cm="1">
        <f t="array" ref="K692">SUMPRODUCT('Charges by GXP_GIP_DETERMINED'!J$7:J$567*('Charges by GXP_GIP_DETERMINED'!$D$7:$D$567=$D692)*('Charges by GXP_GIP_DETERMINED'!$E$7:$E$567=$E692))</f>
        <v>72338.33</v>
      </c>
      <c r="L692" s="24">
        <f t="shared" si="120"/>
        <v>72338.33</v>
      </c>
      <c r="M692" s="23">
        <v>0</v>
      </c>
      <c r="N692" s="23">
        <v>0</v>
      </c>
      <c r="O692" s="23">
        <v>0</v>
      </c>
      <c r="P692" s="23" cm="1">
        <f t="array" ref="P692">SUMPRODUCT('Charges by GXP_GIP_DETERMINED'!O$7:O$567*('Charges by GXP_GIP_DETERMINED'!$D$7:$D$567=$D692)*('Charges by GXP_GIP_DETERMINED'!$E$7:$E$567=$E692))</f>
        <v>15731.7</v>
      </c>
      <c r="Q692" s="24">
        <f t="shared" si="121"/>
        <v>15731.7</v>
      </c>
      <c r="U692" s="24">
        <f t="shared" si="122"/>
        <v>0</v>
      </c>
    </row>
    <row r="693" spans="2:44" x14ac:dyDescent="0.3">
      <c r="B693" s="2" t="s">
        <v>119</v>
      </c>
      <c r="C693" s="2" t="s">
        <v>525</v>
      </c>
      <c r="D693" s="2" t="s">
        <v>579</v>
      </c>
      <c r="E693" s="2" t="s">
        <v>146</v>
      </c>
      <c r="H693" s="23" cm="1">
        <f t="array" ref="H693">SUMPRODUCT('Charges by GXP_GIP_DETERMINED'!G$7:G$567*('Charges by GXP_GIP_DETERMINED'!$D$7:$D$567=$D693)*('Charges by GXP_GIP_DETERMINED'!$E$7:$E$567=$E693))</f>
        <v>0</v>
      </c>
      <c r="I693" s="23" cm="1">
        <f t="array" ref="I693">SUMPRODUCT('Charges by GXP_GIP_DETERMINED'!H$7:H$567*('Charges by GXP_GIP_DETERMINED'!$D$7:$D$567=$D693)*('Charges by GXP_GIP_DETERMINED'!$E$7:$E$567=$E693))</f>
        <v>0</v>
      </c>
      <c r="J693" s="23" cm="1">
        <f t="array" ref="J693">SUMPRODUCT('Charges by GXP_GIP_DETERMINED'!I$7:I$567*('Charges by GXP_GIP_DETERMINED'!$D$7:$D$567=$D693)*('Charges by GXP_GIP_DETERMINED'!$E$7:$E$567=$E693))</f>
        <v>0</v>
      </c>
      <c r="K693" s="23" cm="1">
        <f t="array" ref="K693">SUMPRODUCT('Charges by GXP_GIP_DETERMINED'!J$7:J$567*('Charges by GXP_GIP_DETERMINED'!$D$7:$D$567=$D693)*('Charges by GXP_GIP_DETERMINED'!$E$7:$E$567=$E693))</f>
        <v>9384.92</v>
      </c>
      <c r="L693" s="24">
        <f t="shared" si="120"/>
        <v>9384.92</v>
      </c>
      <c r="M693" s="23">
        <v>0</v>
      </c>
      <c r="N693" s="23">
        <v>0</v>
      </c>
      <c r="O693" s="23">
        <v>0</v>
      </c>
      <c r="P693" s="23" cm="1">
        <f t="array" ref="P693">SUMPRODUCT('Charges by GXP_GIP_DETERMINED'!O$7:O$567*('Charges by GXP_GIP_DETERMINED'!$D$7:$D$567=$D693)*('Charges by GXP_GIP_DETERMINED'!$E$7:$E$567=$E693))</f>
        <v>1964.57</v>
      </c>
      <c r="Q693" s="24">
        <f t="shared" si="121"/>
        <v>1964.57</v>
      </c>
      <c r="U693" s="24">
        <f t="shared" si="122"/>
        <v>0</v>
      </c>
    </row>
    <row r="694" spans="2:44" x14ac:dyDescent="0.3">
      <c r="B694" s="2" t="s">
        <v>120</v>
      </c>
      <c r="C694" s="2" t="s">
        <v>525</v>
      </c>
      <c r="D694" s="2" t="s">
        <v>580</v>
      </c>
      <c r="E694" s="2" t="s">
        <v>146</v>
      </c>
      <c r="H694" s="23" cm="1">
        <f t="array" ref="H694">SUMPRODUCT('Charges by GXP_GIP_DETERMINED'!G$7:G$567*('Charges by GXP_GIP_DETERMINED'!$D$7:$D$567=$D694)*('Charges by GXP_GIP_DETERMINED'!$E$7:$E$567=$E694))</f>
        <v>0</v>
      </c>
      <c r="I694" s="23" cm="1">
        <f t="array" ref="I694">SUMPRODUCT('Charges by GXP_GIP_DETERMINED'!H$7:H$567*('Charges by GXP_GIP_DETERMINED'!$D$7:$D$567=$D694)*('Charges by GXP_GIP_DETERMINED'!$E$7:$E$567=$E694))</f>
        <v>0</v>
      </c>
      <c r="J694" s="23" cm="1">
        <f t="array" ref="J694">SUMPRODUCT('Charges by GXP_GIP_DETERMINED'!I$7:I$567*('Charges by GXP_GIP_DETERMINED'!$D$7:$D$567=$D694)*('Charges by GXP_GIP_DETERMINED'!$E$7:$E$567=$E694))</f>
        <v>0</v>
      </c>
      <c r="K694" s="23" cm="1">
        <f t="array" ref="K694">SUMPRODUCT('Charges by GXP_GIP_DETERMINED'!J$7:J$567*('Charges by GXP_GIP_DETERMINED'!$D$7:$D$567=$D694)*('Charges by GXP_GIP_DETERMINED'!$E$7:$E$567=$E694))</f>
        <v>12036.52</v>
      </c>
      <c r="L694" s="24">
        <f t="shared" si="120"/>
        <v>12036.52</v>
      </c>
      <c r="M694" s="23">
        <v>0</v>
      </c>
      <c r="N694" s="23">
        <v>0</v>
      </c>
      <c r="O694" s="23">
        <v>0</v>
      </c>
      <c r="P694" s="23" cm="1">
        <f t="array" ref="P694">SUMPRODUCT('Charges by GXP_GIP_DETERMINED'!O$7:O$567*('Charges by GXP_GIP_DETERMINED'!$D$7:$D$567=$D694)*('Charges by GXP_GIP_DETERMINED'!$E$7:$E$567=$E694))</f>
        <v>2560.27</v>
      </c>
      <c r="Q694" s="24">
        <f t="shared" si="121"/>
        <v>2560.27</v>
      </c>
      <c r="U694" s="24">
        <f t="shared" si="122"/>
        <v>0</v>
      </c>
    </row>
    <row r="695" spans="2:44" x14ac:dyDescent="0.3">
      <c r="B695" s="2" t="s">
        <v>112</v>
      </c>
      <c r="C695" s="2" t="s">
        <v>525</v>
      </c>
      <c r="D695" s="2" t="s">
        <v>589</v>
      </c>
      <c r="E695" s="2" t="s">
        <v>146</v>
      </c>
      <c r="H695" s="23"/>
      <c r="I695" s="23"/>
      <c r="J695" s="23"/>
      <c r="K695" s="23" cm="1">
        <f t="array" ref="K695">SUMPRODUCT('Charges by GXP_GIP_DETERMINED'!J$7:J$567*('Charges by GXP_GIP_DETERMINED'!$D$7:$D$567=$D695)*('Charges by GXP_GIP_DETERMINED'!$E$7:$E$567=$E695))</f>
        <v>18903.509999999998</v>
      </c>
      <c r="L695" s="24"/>
      <c r="M695" s="23"/>
      <c r="N695" s="23"/>
      <c r="O695" s="23"/>
      <c r="P695" s="23" cm="1">
        <f t="array" ref="P695">SUMPRODUCT('Charges by GXP_GIP_DETERMINED'!O$7:O$567*('Charges by GXP_GIP_DETERMINED'!$D$7:$D$567=$D695)*('Charges by GXP_GIP_DETERMINED'!$E$7:$E$567=$E695))</f>
        <v>4076.87</v>
      </c>
      <c r="Q695" s="24"/>
      <c r="U695" s="24"/>
    </row>
    <row r="696" spans="2:44" x14ac:dyDescent="0.3">
      <c r="B696" s="2" t="s">
        <v>122</v>
      </c>
      <c r="C696" s="2" t="s">
        <v>525</v>
      </c>
      <c r="D696" s="2" t="s">
        <v>584</v>
      </c>
      <c r="E696" s="2" t="s">
        <v>146</v>
      </c>
      <c r="H696" s="23"/>
      <c r="I696" s="23"/>
      <c r="J696" s="23"/>
      <c r="K696" s="23" cm="1">
        <f t="array" ref="K696">SUMPRODUCT('Charges by GXP_GIP_DETERMINED'!J$7:J$567*('Charges by GXP_GIP_DETERMINED'!$D$7:$D$567=$D696)*('Charges by GXP_GIP_DETERMINED'!$E$7:$E$567=$E696))</f>
        <v>0</v>
      </c>
      <c r="L696" s="24"/>
      <c r="M696" s="23"/>
      <c r="N696" s="23"/>
      <c r="O696" s="23"/>
      <c r="P696" s="23" cm="1">
        <f t="array" ref="P696">SUMPRODUCT('Charges by GXP_GIP_DETERMINED'!O$7:O$567*('Charges by GXP_GIP_DETERMINED'!$D$7:$D$567=$D696)*('Charges by GXP_GIP_DETERMINED'!$E$7:$E$567=$E696))</f>
        <v>109.27</v>
      </c>
      <c r="Q696" s="24"/>
      <c r="U696" s="24"/>
    </row>
    <row r="698" spans="2:44" x14ac:dyDescent="0.3">
      <c r="B698" s="2" t="s">
        <v>594</v>
      </c>
      <c r="H698" s="86">
        <f t="shared" ref="H698:M698" si="123">SUBTOTAL(9,H7:H697)</f>
        <v>257308034.29990071</v>
      </c>
      <c r="I698" s="86">
        <f t="shared" si="123"/>
        <v>119252044.88000007</v>
      </c>
      <c r="J698" s="86">
        <f t="shared" si="123"/>
        <v>451531157.89999992</v>
      </c>
      <c r="K698" s="86">
        <f t="shared" si="123"/>
        <v>-7.2759576141834259E-11</v>
      </c>
      <c r="L698" s="87">
        <f t="shared" si="123"/>
        <v>828072333.56990111</v>
      </c>
      <c r="M698" s="86">
        <f t="shared" si="123"/>
        <v>264102076.83362186</v>
      </c>
      <c r="N698" s="86">
        <f t="shared" ref="N698:Q698" si="124">SUBTOTAL(9,N7:N697)</f>
        <v>123900624.51000011</v>
      </c>
      <c r="O698" s="86">
        <f t="shared" si="124"/>
        <v>452209738.11000001</v>
      </c>
      <c r="P698" s="86">
        <f t="shared" si="124"/>
        <v>6.9999999905590471E-2</v>
      </c>
      <c r="Q698" s="87">
        <f t="shared" si="124"/>
        <v>840208253.38362145</v>
      </c>
      <c r="R698" s="86">
        <f t="shared" ref="R698:AK698" si="125">SUBTOTAL(9,R7:R697)</f>
        <v>282531003.88000017</v>
      </c>
      <c r="S698" s="86">
        <f t="shared" si="125"/>
        <v>153044181.31999987</v>
      </c>
      <c r="T698" s="86">
        <f t="shared" si="125"/>
        <v>613656471.75999999</v>
      </c>
      <c r="U698" s="87">
        <f t="shared" si="125"/>
        <v>1049231656.9600008</v>
      </c>
      <c r="V698" s="86">
        <f t="shared" si="125"/>
        <v>317499008.63</v>
      </c>
      <c r="W698" s="86">
        <f t="shared" si="125"/>
        <v>161991145.30000004</v>
      </c>
      <c r="X698" s="86">
        <f t="shared" si="125"/>
        <v>622203085.83999991</v>
      </c>
      <c r="Y698" s="87">
        <f t="shared" si="125"/>
        <v>1101693239.7700002</v>
      </c>
      <c r="Z698" s="86">
        <f t="shared" si="125"/>
        <v>374964979.20000011</v>
      </c>
      <c r="AA698" s="86">
        <f t="shared" si="125"/>
        <v>156188210.03000006</v>
      </c>
      <c r="AB698" s="86">
        <f t="shared" si="125"/>
        <v>625624712.75000036</v>
      </c>
      <c r="AC698" s="87">
        <f t="shared" si="125"/>
        <v>1156777901.9800003</v>
      </c>
      <c r="AD698" s="86">
        <f t="shared" si="125"/>
        <v>413890983.61999941</v>
      </c>
      <c r="AE698" s="86">
        <f t="shared" si="125"/>
        <v>171275945.69999996</v>
      </c>
      <c r="AF698" s="86">
        <f t="shared" si="125"/>
        <v>629449867.77999997</v>
      </c>
      <c r="AG698" s="87">
        <f t="shared" si="125"/>
        <v>1214616797.1000009</v>
      </c>
      <c r="AH698" s="86">
        <f t="shared" si="125"/>
        <v>454865583.31000018</v>
      </c>
      <c r="AI698" s="86">
        <f t="shared" si="125"/>
        <v>174579025.85999995</v>
      </c>
      <c r="AJ698" s="86">
        <f t="shared" si="125"/>
        <v>645903027.76000071</v>
      </c>
      <c r="AK698" s="87">
        <f t="shared" si="125"/>
        <v>1275347636.9299991</v>
      </c>
      <c r="AN698" s="35"/>
      <c r="AO698" s="35"/>
      <c r="AP698" s="35"/>
      <c r="AQ698" s="35"/>
      <c r="AR698" s="35"/>
    </row>
  </sheetData>
  <autoFilter ref="A6:AR696" xr:uid="{D2D7D4F6-AF94-403A-BC98-83D88DB1FBC0}"/>
  <mergeCells count="1">
    <mergeCell ref="AN5:AR5"/>
  </mergeCells>
  <phoneticPr fontId="28" type="noConversion"/>
  <pageMargins left="0.31496062992125984" right="0.31496062992125984" top="0.55118110236220474" bottom="0.55118110236220474" header="0.31496062992125984" footer="0.31496062992125984"/>
  <pageSetup paperSize="9" scale="29" fitToHeight="0" orientation="landscape" r:id="rId1"/>
  <headerFooter>
    <oddFooter>&amp;C&amp;8Page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917EFE93F770E43B0FDFEBC8BEE176F" ma:contentTypeVersion="6" ma:contentTypeDescription="Create a new document." ma:contentTypeScope="" ma:versionID="c290c1eeb5540af527aa590fccf86a17">
  <xsd:schema xmlns:xsd="http://www.w3.org/2001/XMLSchema" xmlns:xs="http://www.w3.org/2001/XMLSchema" xmlns:p="http://schemas.microsoft.com/office/2006/metadata/properties" xmlns:ns2="47c66c29-457d-49f5-8f3c-b908bdc37b90" xmlns:ns3="a0971a3e-0958-47e1-93fe-585203c17f76" xmlns:ns4="fd09b04b-c448-408d-b1d4-c0058ac8627f" targetNamespace="http://schemas.microsoft.com/office/2006/metadata/properties" ma:root="true" ma:fieldsID="d4edae0a21b67fd93264490d3e93571f" ns2:_="" ns3:_="" ns4:_="">
    <xsd:import namespace="47c66c29-457d-49f5-8f3c-b908bdc37b90"/>
    <xsd:import namespace="a0971a3e-0958-47e1-93fe-585203c17f76"/>
    <xsd:import namespace="fd09b04b-c448-408d-b1d4-c0058ac8627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ObjectDetectorVersions" minOccurs="0"/>
                <xsd:element ref="ns4:SharedWithUsers" minOccurs="0"/>
                <xsd:element ref="ns4:SharedWithDetail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c66c29-457d-49f5-8f3c-b908bdc37b9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0971a3e-0958-47e1-93fe-585203c17f7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09b04b-c448-408d-b1d4-c0058ac8627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fd09b04b-c448-408d-b1d4-c0058ac8627f">
      <UserInfo>
        <DisplayName>Timothy Duguid</DisplayName>
        <AccountId>113</AccountId>
        <AccountType/>
      </UserInfo>
      <UserInfo>
        <DisplayName>Joel Cook</DisplayName>
        <AccountId>26</AccountId>
        <AccountType/>
      </UserInfo>
      <UserInfo>
        <DisplayName>Jason McCarty</DisplayName>
        <AccountId>753</AccountId>
        <AccountType/>
      </UserInfo>
      <UserInfo>
        <DisplayName>Victoria Parker</DisplayName>
        <AccountId>520</AccountId>
        <AccountType/>
      </UserInfo>
      <UserInfo>
        <DisplayName>Alison Andrew</DisplayName>
        <AccountId>160</AccountId>
        <AccountType/>
      </UserInfo>
    </SharedWithUsers>
    <_dlc_DocId xmlns="47c66c29-457d-49f5-8f3c-b908bdc37b90">regulatory-1769843375-401</_dlc_DocId>
    <_dlc_DocIdUrl xmlns="47c66c29-457d-49f5-8f3c-b908bdc37b90">
      <Url>https://transpowernz.sharepoint.com/sites/regulatory/_layouts/15/DocIdRedir.aspx?ID=regulatory-1769843375-401</Url>
      <Description>regulatory-1769843375-401</Description>
    </_dlc_DocIdUrl>
  </documentManagement>
</p:properties>
</file>

<file path=customXml/itemProps1.xml><?xml version="1.0" encoding="utf-8"?>
<ds:datastoreItem xmlns:ds="http://schemas.openxmlformats.org/officeDocument/2006/customXml" ds:itemID="{2CC0C995-8776-4923-B6AC-94164D8691D2}">
  <ds:schemaRefs>
    <ds:schemaRef ds:uri="http://schemas.microsoft.com/sharepoint/events"/>
  </ds:schemaRefs>
</ds:datastoreItem>
</file>

<file path=customXml/itemProps2.xml><?xml version="1.0" encoding="utf-8"?>
<ds:datastoreItem xmlns:ds="http://schemas.openxmlformats.org/officeDocument/2006/customXml" ds:itemID="{F495B8B2-500D-4ABA-BD88-2001090A58BA}">
  <ds:schemaRefs>
    <ds:schemaRef ds:uri="http://schemas.microsoft.com/sharepoint/v3/contenttype/forms"/>
  </ds:schemaRefs>
</ds:datastoreItem>
</file>

<file path=customXml/itemProps3.xml><?xml version="1.0" encoding="utf-8"?>
<ds:datastoreItem xmlns:ds="http://schemas.openxmlformats.org/officeDocument/2006/customXml" ds:itemID="{2B9E41E1-3518-4141-A9EB-8DC6FAC783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c66c29-457d-49f5-8f3c-b908bdc37b90"/>
    <ds:schemaRef ds:uri="a0971a3e-0958-47e1-93fe-585203c17f76"/>
    <ds:schemaRef ds:uri="fd09b04b-c448-408d-b1d4-c0058ac862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A2000DD-3694-4EB1-806F-A6CD3641727C}">
  <ds:schemaRefs>
    <ds:schemaRef ds:uri="http://schemas.microsoft.com/office/2006/documentManagement/types"/>
    <ds:schemaRef ds:uri="http://www.w3.org/XML/1998/namespace"/>
    <ds:schemaRef ds:uri="http://purl.org/dc/elements/1.1/"/>
    <ds:schemaRef ds:uri="http://purl.org/dc/dcmitype/"/>
    <ds:schemaRef ds:uri="http://schemas.microsoft.com/office/infopath/2007/PartnerControls"/>
    <ds:schemaRef ds:uri="http://schemas.openxmlformats.org/package/2006/metadata/core-properties"/>
    <ds:schemaRef ds:uri="a0971a3e-0958-47e1-93fe-585203c17f76"/>
    <ds:schemaRef ds:uri="http://purl.org/dc/terms/"/>
    <ds:schemaRef ds:uri="fd09b04b-c448-408d-b1d4-c0058ac8627f"/>
    <ds:schemaRef ds:uri="47c66c29-457d-49f5-8f3c-b908bdc37b90"/>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Title</vt:lpstr>
      <vt:lpstr>Summary and Notes</vt:lpstr>
      <vt:lpstr>Version comparison</vt:lpstr>
      <vt:lpstr>Charges by GXP_GIP_DETERMINED</vt:lpstr>
      <vt:lpstr>Charges by Customer DETERMINTN</vt:lpstr>
      <vt:lpstr>Charges by Customer PROPOSAL</vt:lpstr>
      <vt:lpstr>Charges by GXP_GIP_PROPOSAL</vt:lpstr>
      <vt:lpstr>'Charges by GXP_GIP_PROPOSAL'!Print_Area</vt:lpstr>
      <vt:lpstr>'Summary and Notes'!Print_Area</vt:lpstr>
      <vt:lpstr>Title!Print_Area</vt:lpstr>
      <vt:lpstr>'Version comparison'!Print_Area</vt:lpstr>
      <vt:lpstr>'Charges by GXP_GIP_PROPOSAL'!Print_Titles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RCP4 Indicative Transmission Charges</dc:title>
  <dc:subject/>
  <dc:creator>Transpower</dc:creator>
  <cp:keywords/>
  <dc:description/>
  <cp:lastModifiedBy>Micky Cave</cp:lastModifiedBy>
  <cp:revision/>
  <dcterms:created xsi:type="dcterms:W3CDTF">2023-10-19T04:00:58Z</dcterms:created>
  <dcterms:modified xsi:type="dcterms:W3CDTF">2026-04-16T03:16:03Z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c504e64-2eb9-4143-98d1-ab3085e5d939_Enabled">
    <vt:lpwstr>true</vt:lpwstr>
  </property>
  <property fmtid="{D5CDD505-2E9C-101B-9397-08002B2CF9AE}" pid="3" name="MSIP_Label_ec504e64-2eb9-4143-98d1-ab3085e5d939_SetDate">
    <vt:lpwstr>2023-10-19T04:01:12Z</vt:lpwstr>
  </property>
  <property fmtid="{D5CDD505-2E9C-101B-9397-08002B2CF9AE}" pid="4" name="MSIP_Label_ec504e64-2eb9-4143-98d1-ab3085e5d939_Method">
    <vt:lpwstr>Standard</vt:lpwstr>
  </property>
  <property fmtid="{D5CDD505-2E9C-101B-9397-08002B2CF9AE}" pid="5" name="MSIP_Label_ec504e64-2eb9-4143-98d1-ab3085e5d939_Name">
    <vt:lpwstr>ec504e64-2eb9-4143-98d1-ab3085e5d939</vt:lpwstr>
  </property>
  <property fmtid="{D5CDD505-2E9C-101B-9397-08002B2CF9AE}" pid="6" name="MSIP_Label_ec504e64-2eb9-4143-98d1-ab3085e5d939_SiteId">
    <vt:lpwstr>cb644580-6519-46f6-a00f-5bac4352068f</vt:lpwstr>
  </property>
  <property fmtid="{D5CDD505-2E9C-101B-9397-08002B2CF9AE}" pid="7" name="MSIP_Label_ec504e64-2eb9-4143-98d1-ab3085e5d939_ActionId">
    <vt:lpwstr>817616ee-de62-4d4e-a275-157915c54d76</vt:lpwstr>
  </property>
  <property fmtid="{D5CDD505-2E9C-101B-9397-08002B2CF9AE}" pid="8" name="MSIP_Label_ec504e64-2eb9-4143-98d1-ab3085e5d939_ContentBits">
    <vt:lpwstr>0</vt:lpwstr>
  </property>
  <property fmtid="{D5CDD505-2E9C-101B-9397-08002B2CF9AE}" pid="9" name="SecurityClassification">
    <vt:lpwstr>9;#IN CONFIDENCE|2a299c00-b378-4eb4-a5f9-1e204b54aa0d</vt:lpwstr>
  </property>
  <property fmtid="{D5CDD505-2E9C-101B-9397-08002B2CF9AE}" pid="10" name="BusinessFunctionL1">
    <vt:lpwstr>3;#Business Enabling Functions|8541294b-f7d4-4e73-b011-435cbf2ea381</vt:lpwstr>
  </property>
  <property fmtid="{D5CDD505-2E9C-101B-9397-08002B2CF9AE}" pid="11" name="BusinessFunctionL2">
    <vt:lpwstr>7;#Regulation|a06e44fe-f32f-41ad-9975-670d658b7dd5</vt:lpwstr>
  </property>
  <property fmtid="{D5CDD505-2E9C-101B-9397-08002B2CF9AE}" pid="12" name="BusinessFunctionL3">
    <vt:lpwstr>8;#Commerce Commission|17781d8f-5cbc-4892-841e-583bcb9fe1c4</vt:lpwstr>
  </property>
  <property fmtid="{D5CDD505-2E9C-101B-9397-08002B2CF9AE}" pid="13" name="ContentTypeId">
    <vt:lpwstr>0x0101002917EFE93F770E43B0FDFEBC8BEE176F</vt:lpwstr>
  </property>
  <property fmtid="{D5CDD505-2E9C-101B-9397-08002B2CF9AE}" pid="14" name="_dlc_DocIdItemGuid">
    <vt:lpwstr>6909b069-624f-4b3d-98ac-022ccb3e10c1</vt:lpwstr>
  </property>
</Properties>
</file>